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nvestice2\Documents\MŠ Habrmanova\Projektová dokumentace\Projektová dokumentace pro zadání stavby\04 MŠ Habrmanova výkazy výměr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Pol'!$A$1:$U$85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75" i="12" l="1"/>
  <c r="F39" i="1" s="1"/>
  <c r="I8" i="12"/>
  <c r="G47" i="1" s="1"/>
  <c r="Q8" i="12"/>
  <c r="G9" i="12"/>
  <c r="G8" i="12" s="1"/>
  <c r="I9" i="12"/>
  <c r="K9" i="12"/>
  <c r="K8" i="12" s="1"/>
  <c r="H47" i="1" s="1"/>
  <c r="M9" i="12"/>
  <c r="M8" i="12" s="1"/>
  <c r="O9" i="12"/>
  <c r="O8" i="12" s="1"/>
  <c r="Q9" i="12"/>
  <c r="U9" i="12"/>
  <c r="U8" i="12" s="1"/>
  <c r="G10" i="12"/>
  <c r="G11" i="12"/>
  <c r="M11" i="12" s="1"/>
  <c r="M10" i="12" s="1"/>
  <c r="I11" i="12"/>
  <c r="I10" i="12" s="1"/>
  <c r="G48" i="1" s="1"/>
  <c r="K11" i="12"/>
  <c r="K10" i="12" s="1"/>
  <c r="H48" i="1" s="1"/>
  <c r="O11" i="12"/>
  <c r="O10" i="12" s="1"/>
  <c r="Q11" i="12"/>
  <c r="Q10" i="12" s="1"/>
  <c r="U11" i="12"/>
  <c r="U10" i="12" s="1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U12" i="12" s="1"/>
  <c r="G17" i="12"/>
  <c r="I17" i="12"/>
  <c r="K17" i="12"/>
  <c r="M17" i="12"/>
  <c r="O17" i="12"/>
  <c r="Q17" i="12"/>
  <c r="U17" i="12"/>
  <c r="G19" i="12"/>
  <c r="M19" i="12" s="1"/>
  <c r="I19" i="12"/>
  <c r="K19" i="12"/>
  <c r="O19" i="12"/>
  <c r="Q19" i="12"/>
  <c r="U19" i="12"/>
  <c r="G21" i="12"/>
  <c r="M21" i="12" s="1"/>
  <c r="I21" i="12"/>
  <c r="K21" i="12"/>
  <c r="O21" i="12"/>
  <c r="Q21" i="12"/>
  <c r="Q20" i="12" s="1"/>
  <c r="U21" i="12"/>
  <c r="G23" i="12"/>
  <c r="M23" i="12" s="1"/>
  <c r="I23" i="12"/>
  <c r="I20" i="12" s="1"/>
  <c r="G50" i="1" s="1"/>
  <c r="K23" i="12"/>
  <c r="O23" i="12"/>
  <c r="Q23" i="12"/>
  <c r="U23" i="12"/>
  <c r="G24" i="12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U28" i="12"/>
  <c r="G29" i="12"/>
  <c r="M29" i="12" s="1"/>
  <c r="M28" i="12" s="1"/>
  <c r="I29" i="12"/>
  <c r="I28" i="12" s="1"/>
  <c r="G51" i="1" s="1"/>
  <c r="K29" i="12"/>
  <c r="K28" i="12" s="1"/>
  <c r="H51" i="1" s="1"/>
  <c r="O29" i="12"/>
  <c r="O28" i="12" s="1"/>
  <c r="Q29" i="12"/>
  <c r="Q28" i="12" s="1"/>
  <c r="U29" i="12"/>
  <c r="G31" i="12"/>
  <c r="M31" i="12" s="1"/>
  <c r="I31" i="12"/>
  <c r="K31" i="12"/>
  <c r="O31" i="12"/>
  <c r="Q31" i="12"/>
  <c r="U31" i="12"/>
  <c r="G33" i="12"/>
  <c r="I33" i="12"/>
  <c r="K33" i="12"/>
  <c r="M33" i="12"/>
  <c r="O33" i="12"/>
  <c r="Q33" i="12"/>
  <c r="U33" i="12"/>
  <c r="G34" i="12"/>
  <c r="I34" i="12"/>
  <c r="K34" i="12"/>
  <c r="O34" i="12"/>
  <c r="O30" i="12" s="1"/>
  <c r="Q34" i="12"/>
  <c r="U34" i="12"/>
  <c r="G35" i="12"/>
  <c r="M35" i="12" s="1"/>
  <c r="I35" i="12"/>
  <c r="I30" i="12" s="1"/>
  <c r="G52" i="1" s="1"/>
  <c r="K35" i="12"/>
  <c r="O35" i="12"/>
  <c r="Q35" i="12"/>
  <c r="U35" i="12"/>
  <c r="G37" i="12"/>
  <c r="I37" i="12"/>
  <c r="K37" i="12"/>
  <c r="M37" i="12"/>
  <c r="O37" i="12"/>
  <c r="Q37" i="12"/>
  <c r="U37" i="12"/>
  <c r="G38" i="12"/>
  <c r="M38" i="12" s="1"/>
  <c r="I38" i="12"/>
  <c r="K38" i="12"/>
  <c r="O38" i="12"/>
  <c r="Q38" i="12"/>
  <c r="U38" i="12"/>
  <c r="G40" i="12"/>
  <c r="M40" i="12" s="1"/>
  <c r="I40" i="12"/>
  <c r="K40" i="12"/>
  <c r="O40" i="12"/>
  <c r="Q40" i="12"/>
  <c r="U40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5" i="12"/>
  <c r="M45" i="12" s="1"/>
  <c r="I45" i="12"/>
  <c r="K45" i="12"/>
  <c r="O45" i="12"/>
  <c r="Q45" i="12"/>
  <c r="U45" i="12"/>
  <c r="G46" i="12"/>
  <c r="Q46" i="12"/>
  <c r="G47" i="12"/>
  <c r="M47" i="12" s="1"/>
  <c r="M46" i="12" s="1"/>
  <c r="I47" i="12"/>
  <c r="I46" i="12" s="1"/>
  <c r="G54" i="1" s="1"/>
  <c r="K47" i="12"/>
  <c r="K46" i="12" s="1"/>
  <c r="H54" i="1" s="1"/>
  <c r="O47" i="12"/>
  <c r="O46" i="12" s="1"/>
  <c r="Q47" i="12"/>
  <c r="U47" i="12"/>
  <c r="U46" i="12" s="1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4" i="12"/>
  <c r="I54" i="12"/>
  <c r="K54" i="12"/>
  <c r="M54" i="12"/>
  <c r="O54" i="12"/>
  <c r="Q54" i="12"/>
  <c r="U54" i="12"/>
  <c r="G56" i="12"/>
  <c r="M56" i="12" s="1"/>
  <c r="I56" i="12"/>
  <c r="I55" i="12" s="1"/>
  <c r="G56" i="1" s="1"/>
  <c r="K56" i="12"/>
  <c r="O56" i="12"/>
  <c r="O55" i="12" s="1"/>
  <c r="Q56" i="12"/>
  <c r="Q55" i="12" s="1"/>
  <c r="U56" i="12"/>
  <c r="U55" i="12" s="1"/>
  <c r="G57" i="12"/>
  <c r="I57" i="12"/>
  <c r="K57" i="12"/>
  <c r="M57" i="12"/>
  <c r="O57" i="12"/>
  <c r="Q57" i="12"/>
  <c r="U57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4" i="12"/>
  <c r="M64" i="12" s="1"/>
  <c r="M63" i="12" s="1"/>
  <c r="I64" i="12"/>
  <c r="K64" i="12"/>
  <c r="O64" i="12"/>
  <c r="O63" i="12" s="1"/>
  <c r="Q64" i="12"/>
  <c r="Q63" i="12" s="1"/>
  <c r="U64" i="12"/>
  <c r="G65" i="12"/>
  <c r="I65" i="12"/>
  <c r="K65" i="12"/>
  <c r="M65" i="12"/>
  <c r="O65" i="12"/>
  <c r="Q65" i="12"/>
  <c r="U65" i="12"/>
  <c r="G67" i="12"/>
  <c r="M67" i="12" s="1"/>
  <c r="M66" i="12" s="1"/>
  <c r="I67" i="12"/>
  <c r="I66" i="12" s="1"/>
  <c r="G59" i="1" s="1"/>
  <c r="K67" i="12"/>
  <c r="K66" i="12" s="1"/>
  <c r="H59" i="1" s="1"/>
  <c r="O67" i="12"/>
  <c r="O66" i="12" s="1"/>
  <c r="Q67" i="12"/>
  <c r="Q66" i="12" s="1"/>
  <c r="U67" i="12"/>
  <c r="U66" i="12" s="1"/>
  <c r="O68" i="12"/>
  <c r="Q68" i="12"/>
  <c r="G69" i="12"/>
  <c r="G68" i="12" s="1"/>
  <c r="I69" i="12"/>
  <c r="I68" i="12" s="1"/>
  <c r="G60" i="1" s="1"/>
  <c r="K69" i="12"/>
  <c r="K68" i="12" s="1"/>
  <c r="H60" i="1" s="1"/>
  <c r="M69" i="12"/>
  <c r="M68" i="12" s="1"/>
  <c r="O69" i="12"/>
  <c r="Q69" i="12"/>
  <c r="U69" i="12"/>
  <c r="U68" i="12" s="1"/>
  <c r="G72" i="12"/>
  <c r="I72" i="12"/>
  <c r="I71" i="12" s="1"/>
  <c r="G61" i="1" s="1"/>
  <c r="E19" i="1" s="1"/>
  <c r="K72" i="12"/>
  <c r="K71" i="12" s="1"/>
  <c r="H61" i="1" s="1"/>
  <c r="G19" i="1" s="1"/>
  <c r="O72" i="12"/>
  <c r="Q72" i="12"/>
  <c r="U72" i="12"/>
  <c r="U71" i="12" s="1"/>
  <c r="G73" i="12"/>
  <c r="M73" i="12" s="1"/>
  <c r="I73" i="12"/>
  <c r="K73" i="12"/>
  <c r="O73" i="12"/>
  <c r="Q73" i="12"/>
  <c r="U73" i="12"/>
  <c r="I20" i="1"/>
  <c r="G20" i="1"/>
  <c r="E20" i="1"/>
  <c r="I19" i="1"/>
  <c r="I18" i="1"/>
  <c r="G18" i="1"/>
  <c r="E18" i="1"/>
  <c r="I17" i="1"/>
  <c r="I16" i="1"/>
  <c r="I62" i="1"/>
  <c r="G27" i="1"/>
  <c r="J28" i="1"/>
  <c r="J26" i="1"/>
  <c r="G38" i="1"/>
  <c r="F38" i="1"/>
  <c r="H32" i="1"/>
  <c r="J23" i="1"/>
  <c r="J24" i="1"/>
  <c r="J25" i="1"/>
  <c r="J27" i="1"/>
  <c r="E24" i="1"/>
  <c r="E26" i="1"/>
  <c r="F40" i="1" l="1"/>
  <c r="G23" i="1" s="1"/>
  <c r="H39" i="1"/>
  <c r="H40" i="1" s="1"/>
  <c r="AD75" i="12"/>
  <c r="G39" i="1" s="1"/>
  <c r="G40" i="1" s="1"/>
  <c r="G25" i="1" s="1"/>
  <c r="G26" i="1" s="1"/>
  <c r="Q58" i="12"/>
  <c r="M58" i="12"/>
  <c r="O12" i="12"/>
  <c r="M55" i="12"/>
  <c r="Q30" i="12"/>
  <c r="Q71" i="12"/>
  <c r="G71" i="12"/>
  <c r="K63" i="12"/>
  <c r="H58" i="1" s="1"/>
  <c r="G63" i="12"/>
  <c r="U58" i="12"/>
  <c r="K58" i="12"/>
  <c r="H57" i="1" s="1"/>
  <c r="O49" i="12"/>
  <c r="U36" i="12"/>
  <c r="K36" i="12"/>
  <c r="H53" i="1" s="1"/>
  <c r="Q36" i="12"/>
  <c r="K20" i="12"/>
  <c r="H50" i="1" s="1"/>
  <c r="I12" i="12"/>
  <c r="G49" i="1" s="1"/>
  <c r="E16" i="1" s="1"/>
  <c r="I49" i="12"/>
  <c r="G55" i="1" s="1"/>
  <c r="O20" i="12"/>
  <c r="G12" i="12"/>
  <c r="G75" i="12" s="1"/>
  <c r="O58" i="12"/>
  <c r="Q49" i="12"/>
  <c r="I36" i="12"/>
  <c r="G53" i="1" s="1"/>
  <c r="G62" i="1" s="1"/>
  <c r="O71" i="12"/>
  <c r="U63" i="12"/>
  <c r="I63" i="12"/>
  <c r="G58" i="1" s="1"/>
  <c r="I58" i="12"/>
  <c r="G57" i="1" s="1"/>
  <c r="K55" i="12"/>
  <c r="H56" i="1" s="1"/>
  <c r="G55" i="12"/>
  <c r="U49" i="12"/>
  <c r="K49" i="12"/>
  <c r="H55" i="1" s="1"/>
  <c r="G17" i="1" s="1"/>
  <c r="O36" i="12"/>
  <c r="G36" i="12"/>
  <c r="G30" i="12"/>
  <c r="U30" i="12"/>
  <c r="K30" i="12"/>
  <c r="H52" i="1" s="1"/>
  <c r="G20" i="12"/>
  <c r="U20" i="12"/>
  <c r="K12" i="12"/>
  <c r="H49" i="1" s="1"/>
  <c r="H62" i="1" s="1"/>
  <c r="Q12" i="12"/>
  <c r="G28" i="1"/>
  <c r="M49" i="12"/>
  <c r="M12" i="12"/>
  <c r="M36" i="12"/>
  <c r="M72" i="12"/>
  <c r="M71" i="12" s="1"/>
  <c r="G66" i="12"/>
  <c r="G58" i="12"/>
  <c r="G49" i="12"/>
  <c r="G28" i="12"/>
  <c r="M34" i="12"/>
  <c r="M30" i="12" s="1"/>
  <c r="M24" i="12"/>
  <c r="M20" i="12" s="1"/>
  <c r="I21" i="1"/>
  <c r="I39" i="1" l="1"/>
  <c r="I40" i="1" s="1"/>
  <c r="J39" i="1" s="1"/>
  <c r="J40" i="1" s="1"/>
  <c r="E17" i="1"/>
  <c r="E21" i="1" s="1"/>
  <c r="G16" i="1"/>
  <c r="G21" i="1" s="1"/>
  <c r="G24" i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<sst xmlns="http://schemas.openxmlformats.org/spreadsheetml/2006/main" count="416" uniqueCount="220">
  <si>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</si>
  <si>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</si>
  <si>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</si>
  <si>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</si>
  <si>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</si>
  <si>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</si>
  <si>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</si>
  <si>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</si>
  <si>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</si>
  <si>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</si>
  <si>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</si>
  <si>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</si>
  <si>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</si>
  <si>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</si>
  <si>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</si>
  <si>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</si>
  <si>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</si>
  <si>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</si>
  <si>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</si>
  <si>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</si>
  <si>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</si>
  <si>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</si>
  <si>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</si>
  <si>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</si>
  <si>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</si>
  <si>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</si>
  <si>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</si>
  <si>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</si>
  <si>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</si>
  <si>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</si>
  <si>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</si>
  <si>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</si>
  <si>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</si>
  <si>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</si>
  <si>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</si>
  <si>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</si>
  <si>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</si>
  <si>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</si>
  <si>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</si>
  <si>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</si>
  <si>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</si>
  <si>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</si>
  <si>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</si>
  <si>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Česká Třebová</t>
  </si>
  <si>
    <t>Rozpočet:</t>
  </si>
  <si>
    <t>Misto</t>
  </si>
  <si>
    <t>Rekonstrukce kotelny MŠ Habrmanova, Č. Třebová</t>
  </si>
  <si>
    <t>Město Česká Třebová</t>
  </si>
  <si>
    <t>Staré náměstí 78</t>
  </si>
  <si>
    <t>56002</t>
  </si>
  <si>
    <t>00278653</t>
  </si>
  <si>
    <t>CZ00278653</t>
  </si>
  <si>
    <t>Ing. Pavel Vacek</t>
  </si>
  <si>
    <t>Vrbova 655</t>
  </si>
  <si>
    <t>Ústí nad Orlicí</t>
  </si>
  <si>
    <t>56201</t>
  </si>
  <si>
    <t>49312570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</si>
  <si>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</si>
  <si>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</si>
  <si>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</si>
  <si>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</si>
  <si>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</si>
  <si>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</si>
  <si>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</si>
  <si>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</si>
  <si>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</si>
  <si>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Upravy povrchů vnitřní</t>
  </si>
  <si>
    <t>63</t>
  </si>
  <si>
    <t>Podlahy a podlahové konstrukce</t>
  </si>
  <si>
    <t>94</t>
  </si>
  <si>
    <t>Lešení a stavební výtahy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</si>
  <si>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</si>
  <si>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</si>
  <si>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</si>
  <si>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</si>
  <si>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</si>
  <si>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</si>
  <si>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</si>
  <si>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</si>
  <si>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721</t>
  </si>
  <si>
    <t>Vnitřní kanalizace</t>
  </si>
  <si>
    <t>767</t>
  </si>
  <si>
    <t>Konstrukce zámečnické</t>
  </si>
  <si>
    <t>777</t>
  </si>
  <si>
    <t>Podlahy ze syntetických hmot</t>
  </si>
  <si>
    <t>783</t>
  </si>
  <si>
    <t>Nátěry</t>
  </si>
  <si>
    <t>784</t>
  </si>
  <si>
    <t>Malby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</si>
  <si>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</si>
  <si>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</si>
  <si>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</si>
  <si>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</si>
  <si>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</si>
  <si>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</si>
  <si>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</si>
  <si>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</si>
  <si>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</si>
  <si>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</si>
  <si>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</si>
  <si>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</si>
  <si>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</si>
  <si>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</si>
  <si>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</si>
  <si>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</si>
  <si>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</si>
  <si>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</si>
  <si>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</si>
  <si>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</si>
  <si>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</si>
  <si>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</si>
  <si>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</si>
  <si>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</si>
  <si>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</si>
  <si>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</si>
  <si>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</si>
  <si>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</si>
  <si>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</si>
  <si>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310238211R00</t>
  </si>
  <si>
    <t>Zazdívka otvorů plochy do 1 m2 cihlami na MVC</t>
  </si>
  <si>
    <t>m3</t>
  </si>
  <si>
    <t>POL1_0</t>
  </si>
  <si>
    <t>411387531R00</t>
  </si>
  <si>
    <t>Zabetonování otvorů 0,25 m2 ve stropech a klenbách</t>
  </si>
  <si>
    <t>kus</t>
  </si>
  <si>
    <t>611421421R00</t>
  </si>
  <si>
    <t>Oprava váp.omítek stropů do 50% plochy - hladkých</t>
  </si>
  <si>
    <t>m2</t>
  </si>
  <si>
    <t>612421421R00</t>
  </si>
  <si>
    <t>Oprava vápen.omítek stěn do 50 % pl. - hladkých</t>
  </si>
  <si>
    <t>611471411R00</t>
  </si>
  <si>
    <t>Úprava stropů aktivovaným štukem tl. 2 - 3 mm</t>
  </si>
  <si>
    <t>612471411R00</t>
  </si>
  <si>
    <t>Úprava vnitřních stěn aktivovaným štukem</t>
  </si>
  <si>
    <t>610991111R00</t>
  </si>
  <si>
    <t>Zakrývání výplní vnitřních otvorů</t>
  </si>
  <si>
    <t>1,8*1,0+0,9*2</t>
  </si>
  <si>
    <t>VV</t>
  </si>
  <si>
    <t>611401211R00</t>
  </si>
  <si>
    <t>Oprava omítky na stropech o ploše do 0,25 m2</t>
  </si>
  <si>
    <t>631315621R00</t>
  </si>
  <si>
    <t>Mazanina betonová tl. 12 - 24 cm C 20/25</t>
  </si>
  <si>
    <t>(18,6-3,78)*0,15</t>
  </si>
  <si>
    <t>631361921RT4</t>
  </si>
  <si>
    <t>Výztuž mazanin svařovanou sítí, průměr drátu  6,0, oka 100/100 mm KH30</t>
  </si>
  <si>
    <t>t</t>
  </si>
  <si>
    <t>631571003R00</t>
  </si>
  <si>
    <t>Násyp ze štěrkopísku 0 - 32,  zpevňující</t>
  </si>
  <si>
    <t>215901101RT5</t>
  </si>
  <si>
    <t>Zhutnění podloží z hornin nesoudržných do 92% PS, vibrační deskou</t>
  </si>
  <si>
    <t>3*36,4</t>
  </si>
  <si>
    <t>941955002R00</t>
  </si>
  <si>
    <t>Lešení lehké pomocné, výška podlahy do 1,9 m</t>
  </si>
  <si>
    <t>961044111R00</t>
  </si>
  <si>
    <t>Bourání základů z betonu prostého</t>
  </si>
  <si>
    <t>(0,6*0,65+0,45*0,45)*0,425</t>
  </si>
  <si>
    <t>965042231RT3</t>
  </si>
  <si>
    <t>Bourání mazanin betonových tl. nad 10 cm, pl. 4 m2, ručně tl. mazaniny nad 20 cm</t>
  </si>
  <si>
    <t>968072455R00</t>
  </si>
  <si>
    <t>Vybourání kovových dveřních zárubní pl. do 2 m2</t>
  </si>
  <si>
    <t>968061125R00</t>
  </si>
  <si>
    <t>Vyvěšení dřevěných dveřních křídel pl. do 2 m2</t>
  </si>
  <si>
    <t>971033251R00</t>
  </si>
  <si>
    <t>Vybourání otv. zeď cihel. 0,0225 m2, tl. 45cm, MVC</t>
  </si>
  <si>
    <t>979082111R00</t>
  </si>
  <si>
    <t>Vnitrostaveništní doprava suti do 10 m</t>
  </si>
  <si>
    <t>1,732+0,024</t>
  </si>
  <si>
    <t>979082121R00</t>
  </si>
  <si>
    <t>Příplatek k vnitrost. dopravě suti za dalších 5 m</t>
  </si>
  <si>
    <t>1,756*2</t>
  </si>
  <si>
    <t>979081111R00</t>
  </si>
  <si>
    <t>Odvoz suti a vybour. hmot na skládku do 1 km</t>
  </si>
  <si>
    <t>979081121R00</t>
  </si>
  <si>
    <t>Příplatek k odvozu za každý další 1 km</t>
  </si>
  <si>
    <t>1,756*15</t>
  </si>
  <si>
    <t>979990102R00</t>
  </si>
  <si>
    <t>Poplatek za skládku suti - směs betonu a cihel</t>
  </si>
  <si>
    <t>998011002R00</t>
  </si>
  <si>
    <t>Přesun hmot pro budovy zděné výšky do 12 m</t>
  </si>
  <si>
    <t>1,484+0,05+3,448+33,143+0,056+0,004+0,001</t>
  </si>
  <si>
    <t>711111001RZ2</t>
  </si>
  <si>
    <t>Izolace proti vlhkosti vodor. nátěr ALP za studena, 1x nátěr - včetně dodávky penetračního laku ALP-M</t>
  </si>
  <si>
    <t>711141559RT1</t>
  </si>
  <si>
    <t>Izolace proti vlhk. vodorovná pásy přitavením, 1 vrstva - materiál ve specifikaci</t>
  </si>
  <si>
    <t>62836110R</t>
  </si>
  <si>
    <t>Pás asfaltovaný těžký s Al fólií S 40 1x7,5 m</t>
  </si>
  <si>
    <t>POL3_0</t>
  </si>
  <si>
    <t>18,6*1,1</t>
  </si>
  <si>
    <t>998711202R00</t>
  </si>
  <si>
    <t>Přesun hmot pro izolace proti vodě, výšky do 12 m</t>
  </si>
  <si>
    <t>721223420R00</t>
  </si>
  <si>
    <t>Vpusť podlahová se zápach.uzávěr. HL 300</t>
  </si>
  <si>
    <t>998721202R00</t>
  </si>
  <si>
    <t>Přesun hmot pro vnitřní kanalizaci, výšky do 12 m</t>
  </si>
  <si>
    <t>76764xxxx</t>
  </si>
  <si>
    <t>Montáž dveří hliníkových 1100/2760</t>
  </si>
  <si>
    <t>76764 xxx1</t>
  </si>
  <si>
    <t>Vchodové dveře s nadsvětlíkem 1100/2760, hliníkové</t>
  </si>
  <si>
    <t>767 99-0006</t>
  </si>
  <si>
    <t>D+M ventilační mžížka 150/150, nerez</t>
  </si>
  <si>
    <t>998767202R00</t>
  </si>
  <si>
    <t>Přesun hmot pro zámečnické konstr., výšky do 12 m</t>
  </si>
  <si>
    <t>777116041RT1</t>
  </si>
  <si>
    <t>Podlahy lité epoxidové tl. 3 mm</t>
  </si>
  <si>
    <t>998777202R00</t>
  </si>
  <si>
    <t>Přesun hmot pro podlahy syntetické, výšky do 12 m</t>
  </si>
  <si>
    <t>783225100R00</t>
  </si>
  <si>
    <t>Nátěr syntetický kovových konstrukcí 2x + 1x email</t>
  </si>
  <si>
    <t>784422271R00</t>
  </si>
  <si>
    <t>Malba vápenná 2x, pačok 2x,1barva, místn. do 3,8 m</t>
  </si>
  <si>
    <t>18,6+65,325</t>
  </si>
  <si>
    <t>005121010R</t>
  </si>
  <si>
    <t>Vybudování zařízení staveniště</t>
  </si>
  <si>
    <t>Soubor</t>
  </si>
  <si>
    <t>005241010R</t>
  </si>
  <si>
    <t xml:space="preserve">Dokumentace skutečného provedení 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</si>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</sst>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2" t="s">
        <v>39</v>
      </c>
      <c r="B2" s="202"/>
      <c r="C2" s="202"/>
      <c r="D2" s="202"/>
      <c r="E2" s="202"/>
      <c r="F2" s="202"/>
      <c r="G2" s="20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abSelected="1" topLeftCell="B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4" t="s">
        <v>42</v>
      </c>
      <c r="C1" s="235"/>
      <c r="D1" s="235"/>
      <c r="E1" s="235"/>
      <c r="F1" s="235"/>
      <c r="G1" s="235"/>
      <c r="H1" s="235"/>
      <c r="I1" s="235"/>
      <c r="J1" s="236"/>
    </row>
    <row r="2" spans="1:15" ht="23.25" customHeight="1" x14ac:dyDescent="0.2">
      <c r="A2" s="4"/>
      <c r="B2" s="81" t="s">
        <v>40</v>
      </c>
      <c r="C2" s="82"/>
      <c r="D2" s="219" t="s">
        <v>46</v>
      </c>
      <c r="E2" s="220"/>
      <c r="F2" s="220"/>
      <c r="G2" s="220"/>
      <c r="H2" s="220"/>
      <c r="I2" s="220"/>
      <c r="J2" s="221"/>
      <c r="O2" s="2"/>
    </row>
    <row r="3" spans="1:15" ht="23.25" customHeight="1" x14ac:dyDescent="0.2">
      <c r="A3" s="4"/>
      <c r="B3" s="83" t="s">
        <v>45</v>
      </c>
      <c r="C3" s="84"/>
      <c r="D3" s="247" t="s">
        <v>43</v>
      </c>
      <c r="E3" s="248"/>
      <c r="F3" s="248"/>
      <c r="G3" s="248"/>
      <c r="H3" s="248"/>
      <c r="I3" s="248"/>
      <c r="J3" s="249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47</v>
      </c>
      <c r="E5" s="26"/>
      <c r="F5" s="26"/>
      <c r="G5" s="26"/>
      <c r="H5" s="28" t="s">
        <v>33</v>
      </c>
      <c r="I5" s="91" t="s">
        <v>50</v>
      </c>
      <c r="J5" s="11"/>
    </row>
    <row r="6" spans="1:15" ht="15.75" customHeight="1" x14ac:dyDescent="0.2">
      <c r="A6" s="4"/>
      <c r="B6" s="41"/>
      <c r="C6" s="26"/>
      <c r="D6" s="91" t="s">
        <v>48</v>
      </c>
      <c r="E6" s="26"/>
      <c r="F6" s="26"/>
      <c r="G6" s="26"/>
      <c r="H6" s="28" t="s">
        <v>34</v>
      </c>
      <c r="I6" s="91" t="s">
        <v>51</v>
      </c>
      <c r="J6" s="11"/>
    </row>
    <row r="7" spans="1:15" ht="15.75" customHeight="1" x14ac:dyDescent="0.2">
      <c r="A7" s="4"/>
      <c r="B7" s="42"/>
      <c r="C7" s="92" t="s">
        <v>49</v>
      </c>
      <c r="D7" s="80" t="s">
        <v>43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6" t="s">
        <v>52</v>
      </c>
      <c r="E11" s="226"/>
      <c r="F11" s="226"/>
      <c r="G11" s="226"/>
      <c r="H11" s="28" t="s">
        <v>33</v>
      </c>
      <c r="I11" s="94" t="s">
        <v>56</v>
      </c>
      <c r="J11" s="11"/>
    </row>
    <row r="12" spans="1:15" ht="15.75" customHeight="1" x14ac:dyDescent="0.2">
      <c r="A12" s="4"/>
      <c r="B12" s="41"/>
      <c r="C12" s="26"/>
      <c r="D12" s="245" t="s">
        <v>53</v>
      </c>
      <c r="E12" s="245"/>
      <c r="F12" s="245"/>
      <c r="G12" s="245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55</v>
      </c>
      <c r="D13" s="246" t="s">
        <v>54</v>
      </c>
      <c r="E13" s="246"/>
      <c r="F13" s="246"/>
      <c r="G13" s="24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5" t="s">
        <v>29</v>
      </c>
      <c r="F15" s="225"/>
      <c r="G15" s="243" t="s">
        <v>30</v>
      </c>
      <c r="H15" s="243"/>
      <c r="I15" s="243" t="s">
        <v>28</v>
      </c>
      <c r="J15" s="244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22">
        <f>SUMIF(F47:F61,A16,G47:G61)+SUMIF(F47:F61,"PSU",G47:G61)</f>
        <v>0</v>
      </c>
      <c r="F16" s="223"/>
      <c r="G16" s="222">
        <f>SUMIF(F47:F61,A16,H47:H61)+SUMIF(F47:F61,"PSU",H47:H61)</f>
        <v>0</v>
      </c>
      <c r="H16" s="223"/>
      <c r="I16" s="222">
        <f>SUMIF(F47:F61,A16,I47:I61)+SUMIF(F47:F61,"PSU",I47:I61)</f>
        <v>0</v>
      </c>
      <c r="J16" s="224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22">
        <f>SUMIF(F47:F61,A17,G47:G61)</f>
        <v>0</v>
      </c>
      <c r="F17" s="223"/>
      <c r="G17" s="222">
        <f>SUMIF(F47:F61,A17,H47:H61)</f>
        <v>0</v>
      </c>
      <c r="H17" s="223"/>
      <c r="I17" s="222">
        <f>SUMIF(F47:F61,A17,I47:I61)</f>
        <v>0</v>
      </c>
      <c r="J17" s="224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22">
        <f>SUMIF(F47:F61,A18,G47:G61)</f>
        <v>0</v>
      </c>
      <c r="F18" s="223"/>
      <c r="G18" s="222">
        <f>SUMIF(F47:F61,A18,H47:H61)</f>
        <v>0</v>
      </c>
      <c r="H18" s="223"/>
      <c r="I18" s="222">
        <f>SUMIF(F47:F61,A18,I47:I61)</f>
        <v>0</v>
      </c>
      <c r="J18" s="224"/>
    </row>
    <row r="19" spans="1:10" ht="23.25" customHeight="1" x14ac:dyDescent="0.2">
      <c r="A19" s="141" t="s">
        <v>89</v>
      </c>
      <c r="B19" s="142" t="s">
        <v>26</v>
      </c>
      <c r="C19" s="58"/>
      <c r="D19" s="59"/>
      <c r="E19" s="222">
        <f>SUMIF(F47:F61,A19,G47:G61)</f>
        <v>0</v>
      </c>
      <c r="F19" s="223"/>
      <c r="G19" s="222">
        <f>SUMIF(F47:F61,A19,H47:H61)</f>
        <v>0</v>
      </c>
      <c r="H19" s="223"/>
      <c r="I19" s="222">
        <f>SUMIF(F47:F61,A19,I47:I61)</f>
        <v>0</v>
      </c>
      <c r="J19" s="224"/>
    </row>
    <row r="20" spans="1:10" ht="23.25" customHeight="1" x14ac:dyDescent="0.2">
      <c r="A20" s="141" t="s">
        <v>90</v>
      </c>
      <c r="B20" s="142" t="s">
        <v>27</v>
      </c>
      <c r="C20" s="58"/>
      <c r="D20" s="59"/>
      <c r="E20" s="222">
        <f>SUMIF(F47:F61,A20,G47:G61)</f>
        <v>0</v>
      </c>
      <c r="F20" s="223"/>
      <c r="G20" s="222">
        <f>SUMIF(F47:F61,A20,H47:H61)</f>
        <v>0</v>
      </c>
      <c r="H20" s="223"/>
      <c r="I20" s="222">
        <f>SUMIF(F47:F61,A20,I47:I61)</f>
        <v>0</v>
      </c>
      <c r="J20" s="224"/>
    </row>
    <row r="21" spans="1:10" ht="23.25" customHeight="1" x14ac:dyDescent="0.2">
      <c r="A21" s="4"/>
      <c r="B21" s="74" t="s">
        <v>28</v>
      </c>
      <c r="C21" s="75"/>
      <c r="D21" s="76"/>
      <c r="E21" s="232">
        <f>SUM(E16:F20)</f>
        <v>0</v>
      </c>
      <c r="F21" s="241"/>
      <c r="G21" s="232">
        <f>SUM(G16:H20)</f>
        <v>0</v>
      </c>
      <c r="H21" s="241"/>
      <c r="I21" s="232">
        <f>SUM(I16:J20)</f>
        <v>0</v>
      </c>
      <c r="J21" s="233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0">
        <f>ZakladDPHSniVypocet</f>
        <v>0</v>
      </c>
      <c r="H23" s="231"/>
      <c r="I23" s="231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8">
        <f>ZakladDPHSni*SazbaDPH1/100</f>
        <v>0</v>
      </c>
      <c r="H24" s="229"/>
      <c r="I24" s="229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30">
        <f>ZakladDPHZaklVypocet</f>
        <v>0</v>
      </c>
      <c r="H25" s="231"/>
      <c r="I25" s="231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7">
        <f>ZakladDPHZakl*SazbaDPH2/100</f>
        <v>0</v>
      </c>
      <c r="H26" s="238"/>
      <c r="I26" s="238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9">
        <f>0</f>
        <v>0</v>
      </c>
      <c r="H27" s="239"/>
      <c r="I27" s="239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42">
        <f>ZakladDPHSniVypocet+ZakladDPHZaklVypocet</f>
        <v>0</v>
      </c>
      <c r="H28" s="242"/>
      <c r="I28" s="242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40">
        <f>ZakladDPHSni+DPHSni+ZakladDPHZakl+DPHZakl+Zaokrouhleni</f>
        <v>0</v>
      </c>
      <c r="H29" s="240"/>
      <c r="I29" s="240"/>
      <c r="J29" s="119" t="s">
        <v>58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43530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7" t="s">
        <v>2</v>
      </c>
      <c r="E35" s="227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/>
      <c r="C39" s="210"/>
      <c r="D39" s="211"/>
      <c r="E39" s="211"/>
      <c r="F39" s="108">
        <f>' Pol'!AC75</f>
        <v>0</v>
      </c>
      <c r="G39" s="109">
        <f>' Pol'!AD75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12" t="s">
        <v>57</v>
      </c>
      <c r="C40" s="213"/>
      <c r="D40" s="213"/>
      <c r="E40" s="214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59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60</v>
      </c>
      <c r="G46" s="129" t="s">
        <v>29</v>
      </c>
      <c r="H46" s="129" t="s">
        <v>30</v>
      </c>
      <c r="I46" s="215" t="s">
        <v>28</v>
      </c>
      <c r="J46" s="215"/>
    </row>
    <row r="47" spans="1:10" ht="25.5" customHeight="1" x14ac:dyDescent="0.2">
      <c r="A47" s="122"/>
      <c r="B47" s="130" t="s">
        <v>61</v>
      </c>
      <c r="C47" s="217" t="s">
        <v>62</v>
      </c>
      <c r="D47" s="218"/>
      <c r="E47" s="218"/>
      <c r="F47" s="132" t="s">
        <v>23</v>
      </c>
      <c r="G47" s="133">
        <f>' Pol'!I8</f>
        <v>0</v>
      </c>
      <c r="H47" s="133">
        <f>' Pol'!K8</f>
        <v>0</v>
      </c>
      <c r="I47" s="216"/>
      <c r="J47" s="216"/>
    </row>
    <row r="48" spans="1:10" ht="25.5" customHeight="1" x14ac:dyDescent="0.2">
      <c r="A48" s="122"/>
      <c r="B48" s="124" t="s">
        <v>63</v>
      </c>
      <c r="C48" s="208" t="s">
        <v>64</v>
      </c>
      <c r="D48" s="209"/>
      <c r="E48" s="209"/>
      <c r="F48" s="134" t="s">
        <v>23</v>
      </c>
      <c r="G48" s="135">
        <f>' Pol'!I10</f>
        <v>0</v>
      </c>
      <c r="H48" s="135">
        <f>' Pol'!K10</f>
        <v>0</v>
      </c>
      <c r="I48" s="207"/>
      <c r="J48" s="207"/>
    </row>
    <row r="49" spans="1:10" ht="25.5" customHeight="1" x14ac:dyDescent="0.2">
      <c r="A49" s="122"/>
      <c r="B49" s="124" t="s">
        <v>65</v>
      </c>
      <c r="C49" s="208" t="s">
        <v>66</v>
      </c>
      <c r="D49" s="209"/>
      <c r="E49" s="209"/>
      <c r="F49" s="134" t="s">
        <v>23</v>
      </c>
      <c r="G49" s="135">
        <f>' Pol'!I12</f>
        <v>0</v>
      </c>
      <c r="H49" s="135">
        <f>' Pol'!K12</f>
        <v>0</v>
      </c>
      <c r="I49" s="207"/>
      <c r="J49" s="207"/>
    </row>
    <row r="50" spans="1:10" ht="25.5" customHeight="1" x14ac:dyDescent="0.2">
      <c r="A50" s="122"/>
      <c r="B50" s="124" t="s">
        <v>67</v>
      </c>
      <c r="C50" s="208" t="s">
        <v>68</v>
      </c>
      <c r="D50" s="209"/>
      <c r="E50" s="209"/>
      <c r="F50" s="134" t="s">
        <v>23</v>
      </c>
      <c r="G50" s="135">
        <f>' Pol'!I20</f>
        <v>0</v>
      </c>
      <c r="H50" s="135">
        <f>' Pol'!K20</f>
        <v>0</v>
      </c>
      <c r="I50" s="207"/>
      <c r="J50" s="207"/>
    </row>
    <row r="51" spans="1:10" ht="25.5" customHeight="1" x14ac:dyDescent="0.2">
      <c r="A51" s="122"/>
      <c r="B51" s="124" t="s">
        <v>69</v>
      </c>
      <c r="C51" s="208" t="s">
        <v>70</v>
      </c>
      <c r="D51" s="209"/>
      <c r="E51" s="209"/>
      <c r="F51" s="134" t="s">
        <v>23</v>
      </c>
      <c r="G51" s="135">
        <f>' Pol'!I28</f>
        <v>0</v>
      </c>
      <c r="H51" s="135">
        <f>' Pol'!K28</f>
        <v>0</v>
      </c>
      <c r="I51" s="207"/>
      <c r="J51" s="207"/>
    </row>
    <row r="52" spans="1:10" ht="25.5" customHeight="1" x14ac:dyDescent="0.2">
      <c r="A52" s="122"/>
      <c r="B52" s="124" t="s">
        <v>71</v>
      </c>
      <c r="C52" s="208" t="s">
        <v>72</v>
      </c>
      <c r="D52" s="209"/>
      <c r="E52" s="209"/>
      <c r="F52" s="134" t="s">
        <v>23</v>
      </c>
      <c r="G52" s="135">
        <f>' Pol'!I30</f>
        <v>0</v>
      </c>
      <c r="H52" s="135">
        <f>' Pol'!K30</f>
        <v>0</v>
      </c>
      <c r="I52" s="207"/>
      <c r="J52" s="207"/>
    </row>
    <row r="53" spans="1:10" ht="25.5" customHeight="1" x14ac:dyDescent="0.2">
      <c r="A53" s="122"/>
      <c r="B53" s="124" t="s">
        <v>73</v>
      </c>
      <c r="C53" s="208" t="s">
        <v>74</v>
      </c>
      <c r="D53" s="209"/>
      <c r="E53" s="209"/>
      <c r="F53" s="134" t="s">
        <v>23</v>
      </c>
      <c r="G53" s="135">
        <f>' Pol'!I36</f>
        <v>0</v>
      </c>
      <c r="H53" s="135">
        <f>' Pol'!K36</f>
        <v>0</v>
      </c>
      <c r="I53" s="207"/>
      <c r="J53" s="207"/>
    </row>
    <row r="54" spans="1:10" ht="25.5" customHeight="1" x14ac:dyDescent="0.2">
      <c r="A54" s="122"/>
      <c r="B54" s="124" t="s">
        <v>75</v>
      </c>
      <c r="C54" s="208" t="s">
        <v>76</v>
      </c>
      <c r="D54" s="209"/>
      <c r="E54" s="209"/>
      <c r="F54" s="134" t="s">
        <v>23</v>
      </c>
      <c r="G54" s="135">
        <f>' Pol'!I46</f>
        <v>0</v>
      </c>
      <c r="H54" s="135">
        <f>' Pol'!K46</f>
        <v>0</v>
      </c>
      <c r="I54" s="207"/>
      <c r="J54" s="207"/>
    </row>
    <row r="55" spans="1:10" ht="25.5" customHeight="1" x14ac:dyDescent="0.2">
      <c r="A55" s="122"/>
      <c r="B55" s="124" t="s">
        <v>77</v>
      </c>
      <c r="C55" s="208" t="s">
        <v>78</v>
      </c>
      <c r="D55" s="209"/>
      <c r="E55" s="209"/>
      <c r="F55" s="134" t="s">
        <v>24</v>
      </c>
      <c r="G55" s="135">
        <f>' Pol'!I49</f>
        <v>0</v>
      </c>
      <c r="H55" s="135">
        <f>' Pol'!K49</f>
        <v>0</v>
      </c>
      <c r="I55" s="207"/>
      <c r="J55" s="207"/>
    </row>
    <row r="56" spans="1:10" ht="25.5" customHeight="1" x14ac:dyDescent="0.2">
      <c r="A56" s="122"/>
      <c r="B56" s="124" t="s">
        <v>79</v>
      </c>
      <c r="C56" s="208" t="s">
        <v>80</v>
      </c>
      <c r="D56" s="209"/>
      <c r="E56" s="209"/>
      <c r="F56" s="134" t="s">
        <v>24</v>
      </c>
      <c r="G56" s="135">
        <f>' Pol'!I55</f>
        <v>0</v>
      </c>
      <c r="H56" s="135">
        <f>' Pol'!K55</f>
        <v>0</v>
      </c>
      <c r="I56" s="207"/>
      <c r="J56" s="207"/>
    </row>
    <row r="57" spans="1:10" ht="25.5" customHeight="1" x14ac:dyDescent="0.2">
      <c r="A57" s="122"/>
      <c r="B57" s="124" t="s">
        <v>81</v>
      </c>
      <c r="C57" s="208" t="s">
        <v>82</v>
      </c>
      <c r="D57" s="209"/>
      <c r="E57" s="209"/>
      <c r="F57" s="134" t="s">
        <v>24</v>
      </c>
      <c r="G57" s="135">
        <f>' Pol'!I58</f>
        <v>0</v>
      </c>
      <c r="H57" s="135">
        <f>' Pol'!K58</f>
        <v>0</v>
      </c>
      <c r="I57" s="207"/>
      <c r="J57" s="207"/>
    </row>
    <row r="58" spans="1:10" ht="25.5" customHeight="1" x14ac:dyDescent="0.2">
      <c r="A58" s="122"/>
      <c r="B58" s="124" t="s">
        <v>83</v>
      </c>
      <c r="C58" s="208" t="s">
        <v>84</v>
      </c>
      <c r="D58" s="209"/>
      <c r="E58" s="209"/>
      <c r="F58" s="134" t="s">
        <v>24</v>
      </c>
      <c r="G58" s="135">
        <f>' Pol'!I63</f>
        <v>0</v>
      </c>
      <c r="H58" s="135">
        <f>' Pol'!K63</f>
        <v>0</v>
      </c>
      <c r="I58" s="207"/>
      <c r="J58" s="207"/>
    </row>
    <row r="59" spans="1:10" ht="25.5" customHeight="1" x14ac:dyDescent="0.2">
      <c r="A59" s="122"/>
      <c r="B59" s="124" t="s">
        <v>85</v>
      </c>
      <c r="C59" s="208" t="s">
        <v>86</v>
      </c>
      <c r="D59" s="209"/>
      <c r="E59" s="209"/>
      <c r="F59" s="134" t="s">
        <v>24</v>
      </c>
      <c r="G59" s="135">
        <f>' Pol'!I66</f>
        <v>0</v>
      </c>
      <c r="H59" s="135">
        <f>' Pol'!K66</f>
        <v>0</v>
      </c>
      <c r="I59" s="207"/>
      <c r="J59" s="207"/>
    </row>
    <row r="60" spans="1:10" ht="25.5" customHeight="1" x14ac:dyDescent="0.2">
      <c r="A60" s="122"/>
      <c r="B60" s="124" t="s">
        <v>87</v>
      </c>
      <c r="C60" s="208" t="s">
        <v>88</v>
      </c>
      <c r="D60" s="209"/>
      <c r="E60" s="209"/>
      <c r="F60" s="134" t="s">
        <v>24</v>
      </c>
      <c r="G60" s="135">
        <f>' Pol'!I68</f>
        <v>0</v>
      </c>
      <c r="H60" s="135">
        <f>' Pol'!K68</f>
        <v>0</v>
      </c>
      <c r="I60" s="207"/>
      <c r="J60" s="207"/>
    </row>
    <row r="61" spans="1:10" ht="25.5" customHeight="1" x14ac:dyDescent="0.2">
      <c r="A61" s="122"/>
      <c r="B61" s="131" t="s">
        <v>89</v>
      </c>
      <c r="C61" s="204" t="s">
        <v>26</v>
      </c>
      <c r="D61" s="205"/>
      <c r="E61" s="205"/>
      <c r="F61" s="136" t="s">
        <v>89</v>
      </c>
      <c r="G61" s="137">
        <f>' Pol'!I71</f>
        <v>0</v>
      </c>
      <c r="H61" s="137">
        <f>' Pol'!K71</f>
        <v>0</v>
      </c>
      <c r="I61" s="203"/>
      <c r="J61" s="203"/>
    </row>
    <row r="62" spans="1:10" ht="25.5" customHeight="1" x14ac:dyDescent="0.2">
      <c r="A62" s="123"/>
      <c r="B62" s="127" t="s">
        <v>1</v>
      </c>
      <c r="C62" s="127"/>
      <c r="D62" s="128"/>
      <c r="E62" s="128"/>
      <c r="F62" s="138"/>
      <c r="G62" s="139">
        <f>SUM(G47:G61)</f>
        <v>0</v>
      </c>
      <c r="H62" s="139">
        <f>SUM(H47:H61)</f>
        <v>0</v>
      </c>
      <c r="I62" s="206">
        <f>SUM(I47:I61)</f>
        <v>0</v>
      </c>
      <c r="J62" s="206"/>
    </row>
    <row r="63" spans="1:10" x14ac:dyDescent="0.2">
      <c r="F63" s="140"/>
      <c r="G63" s="96"/>
      <c r="H63" s="140"/>
      <c r="I63" s="96"/>
      <c r="J63" s="96"/>
    </row>
    <row r="64" spans="1:10" x14ac:dyDescent="0.2">
      <c r="F64" s="140"/>
      <c r="G64" s="96"/>
      <c r="H64" s="140"/>
      <c r="I64" s="96"/>
      <c r="J64" s="96"/>
    </row>
    <row r="65" spans="6:10" x14ac:dyDescent="0.2">
      <c r="F65" s="140"/>
      <c r="G65" s="96"/>
      <c r="H65" s="140"/>
      <c r="I65" s="96"/>
      <c r="J65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61:J61"/>
    <mergeCell ref="C61:E61"/>
    <mergeCell ref="I62:J62"/>
    <mergeCell ref="I58:J58"/>
    <mergeCell ref="C58:E58"/>
    <mergeCell ref="I59:J59"/>
    <mergeCell ref="C59:E59"/>
    <mergeCell ref="I60:J60"/>
    <mergeCell ref="C60:E6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0" t="s">
        <v>6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79" t="s">
        <v>41</v>
      </c>
      <c r="B2" s="78"/>
      <c r="C2" s="252"/>
      <c r="D2" s="252"/>
      <c r="E2" s="252"/>
      <c r="F2" s="252"/>
      <c r="G2" s="253"/>
    </row>
    <row r="3" spans="1:7" ht="24.95" hidden="1" customHeight="1" x14ac:dyDescent="0.2">
      <c r="A3" s="79" t="s">
        <v>7</v>
      </c>
      <c r="B3" s="78"/>
      <c r="C3" s="252"/>
      <c r="D3" s="252"/>
      <c r="E3" s="252"/>
      <c r="F3" s="252"/>
      <c r="G3" s="253"/>
    </row>
    <row r="4" spans="1:7" ht="24.95" hidden="1" customHeight="1" x14ac:dyDescent="0.2">
      <c r="A4" s="79" t="s">
        <v>8</v>
      </c>
      <c r="B4" s="78"/>
      <c r="C4" s="252"/>
      <c r="D4" s="252"/>
      <c r="E4" s="252"/>
      <c r="F4" s="252"/>
      <c r="G4" s="25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85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4" t="s">
        <v>6</v>
      </c>
      <c r="B1" s="254"/>
      <c r="C1" s="254"/>
      <c r="D1" s="254"/>
      <c r="E1" s="254"/>
      <c r="F1" s="254"/>
      <c r="G1" s="254"/>
      <c r="AE1" t="s">
        <v>92</v>
      </c>
    </row>
    <row r="2" spans="1:60" ht="24.95" customHeight="1" x14ac:dyDescent="0.2">
      <c r="A2" s="145" t="s">
        <v>91</v>
      </c>
      <c r="B2" s="143"/>
      <c r="C2" s="255" t="s">
        <v>46</v>
      </c>
      <c r="D2" s="256"/>
      <c r="E2" s="256"/>
      <c r="F2" s="256"/>
      <c r="G2" s="257"/>
      <c r="AE2" t="s">
        <v>93</v>
      </c>
    </row>
    <row r="3" spans="1:60" ht="24.95" customHeight="1" x14ac:dyDescent="0.2">
      <c r="A3" s="146" t="s">
        <v>7</v>
      </c>
      <c r="B3" s="144"/>
      <c r="C3" s="258" t="s">
        <v>43</v>
      </c>
      <c r="D3" s="259"/>
      <c r="E3" s="259"/>
      <c r="F3" s="259"/>
      <c r="G3" s="260"/>
      <c r="AE3" t="s">
        <v>94</v>
      </c>
    </row>
    <row r="4" spans="1:60" ht="24.95" hidden="1" customHeight="1" x14ac:dyDescent="0.2">
      <c r="A4" s="146" t="s">
        <v>8</v>
      </c>
      <c r="B4" s="144"/>
      <c r="C4" s="258"/>
      <c r="D4" s="259"/>
      <c r="E4" s="259"/>
      <c r="F4" s="259"/>
      <c r="G4" s="260"/>
      <c r="AE4" t="s">
        <v>95</v>
      </c>
    </row>
    <row r="5" spans="1:60" hidden="1" x14ac:dyDescent="0.2">
      <c r="A5" s="147" t="s">
        <v>96</v>
      </c>
      <c r="B5" s="148"/>
      <c r="C5" s="149"/>
      <c r="D5" s="150"/>
      <c r="E5" s="150"/>
      <c r="F5" s="150"/>
      <c r="G5" s="151"/>
      <c r="AE5" t="s">
        <v>97</v>
      </c>
    </row>
    <row r="7" spans="1:60" ht="38.25" x14ac:dyDescent="0.2">
      <c r="A7" s="156" t="s">
        <v>98</v>
      </c>
      <c r="B7" s="157" t="s">
        <v>99</v>
      </c>
      <c r="C7" s="157" t="s">
        <v>100</v>
      </c>
      <c r="D7" s="156" t="s">
        <v>101</v>
      </c>
      <c r="E7" s="156" t="s">
        <v>102</v>
      </c>
      <c r="F7" s="152" t="s">
        <v>103</v>
      </c>
      <c r="G7" s="175" t="s">
        <v>28</v>
      </c>
      <c r="H7" s="176" t="s">
        <v>29</v>
      </c>
      <c r="I7" s="176" t="s">
        <v>104</v>
      </c>
      <c r="J7" s="176" t="s">
        <v>30</v>
      </c>
      <c r="K7" s="176" t="s">
        <v>105</v>
      </c>
      <c r="L7" s="176" t="s">
        <v>106</v>
      </c>
      <c r="M7" s="176" t="s">
        <v>107</v>
      </c>
      <c r="N7" s="176" t="s">
        <v>108</v>
      </c>
      <c r="O7" s="176" t="s">
        <v>109</v>
      </c>
      <c r="P7" s="176" t="s">
        <v>110</v>
      </c>
      <c r="Q7" s="176" t="s">
        <v>111</v>
      </c>
      <c r="R7" s="176" t="s">
        <v>112</v>
      </c>
      <c r="S7" s="176" t="s">
        <v>113</v>
      </c>
      <c r="T7" s="176" t="s">
        <v>114</v>
      </c>
      <c r="U7" s="159" t="s">
        <v>115</v>
      </c>
    </row>
    <row r="8" spans="1:60" x14ac:dyDescent="0.2">
      <c r="A8" s="177" t="s">
        <v>116</v>
      </c>
      <c r="B8" s="178" t="s">
        <v>61</v>
      </c>
      <c r="C8" s="179" t="s">
        <v>62</v>
      </c>
      <c r="D8" s="180"/>
      <c r="E8" s="181"/>
      <c r="F8" s="182"/>
      <c r="G8" s="182">
        <f>SUMIF(AE9:AE9,"&lt;&gt;NOR",G9:G9)</f>
        <v>0</v>
      </c>
      <c r="H8" s="182"/>
      <c r="I8" s="182">
        <f>SUM(I9:I9)</f>
        <v>0</v>
      </c>
      <c r="J8" s="182"/>
      <c r="K8" s="182">
        <f>SUM(K9:K9)</f>
        <v>0</v>
      </c>
      <c r="L8" s="182"/>
      <c r="M8" s="182">
        <f>SUM(M9:M9)</f>
        <v>0</v>
      </c>
      <c r="N8" s="158"/>
      <c r="O8" s="158">
        <f>SUM(O9:O9)</f>
        <v>1.4837</v>
      </c>
      <c r="P8" s="158"/>
      <c r="Q8" s="158">
        <f>SUM(Q9:Q9)</f>
        <v>0</v>
      </c>
      <c r="R8" s="158"/>
      <c r="S8" s="158"/>
      <c r="T8" s="177"/>
      <c r="U8" s="158">
        <f>SUM(U9:U9)</f>
        <v>3.64</v>
      </c>
      <c r="AE8" t="s">
        <v>117</v>
      </c>
    </row>
    <row r="9" spans="1:60" outlineLevel="1" x14ac:dyDescent="0.2">
      <c r="A9" s="154">
        <v>1</v>
      </c>
      <c r="B9" s="160" t="s">
        <v>118</v>
      </c>
      <c r="C9" s="195" t="s">
        <v>119</v>
      </c>
      <c r="D9" s="162" t="s">
        <v>120</v>
      </c>
      <c r="E9" s="169">
        <v>0.76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63">
        <v>1.95224</v>
      </c>
      <c r="O9" s="163">
        <f>ROUND(E9*N9,5)</f>
        <v>1.4837</v>
      </c>
      <c r="P9" s="163">
        <v>0</v>
      </c>
      <c r="Q9" s="163">
        <f>ROUND(E9*P9,5)</f>
        <v>0</v>
      </c>
      <c r="R9" s="163"/>
      <c r="S9" s="163"/>
      <c r="T9" s="164">
        <v>4.7939999999999996</v>
      </c>
      <c r="U9" s="163">
        <f>ROUND(E9*T9,2)</f>
        <v>3.64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121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x14ac:dyDescent="0.2">
      <c r="A10" s="155" t="s">
        <v>116</v>
      </c>
      <c r="B10" s="161" t="s">
        <v>63</v>
      </c>
      <c r="C10" s="196" t="s">
        <v>64</v>
      </c>
      <c r="D10" s="165"/>
      <c r="E10" s="170"/>
      <c r="F10" s="174"/>
      <c r="G10" s="174">
        <f>SUMIF(AE11:AE11,"&lt;&gt;NOR",G11:G11)</f>
        <v>0</v>
      </c>
      <c r="H10" s="174"/>
      <c r="I10" s="174">
        <f>SUM(I11:I11)</f>
        <v>0</v>
      </c>
      <c r="J10" s="174"/>
      <c r="K10" s="174">
        <f>SUM(K11:K11)</f>
        <v>0</v>
      </c>
      <c r="L10" s="174"/>
      <c r="M10" s="174">
        <f>SUM(M11:M11)</f>
        <v>0</v>
      </c>
      <c r="N10" s="166"/>
      <c r="O10" s="166">
        <f>SUM(O11:O11)</f>
        <v>5.0200000000000002E-2</v>
      </c>
      <c r="P10" s="166"/>
      <c r="Q10" s="166">
        <f>SUM(Q11:Q11)</f>
        <v>0</v>
      </c>
      <c r="R10" s="166"/>
      <c r="S10" s="166"/>
      <c r="T10" s="167"/>
      <c r="U10" s="166">
        <f>SUM(U11:U11)</f>
        <v>0.77</v>
      </c>
      <c r="AE10" t="s">
        <v>117</v>
      </c>
    </row>
    <row r="11" spans="1:60" ht="22.5" outlineLevel="1" x14ac:dyDescent="0.2">
      <c r="A11" s="154">
        <v>2</v>
      </c>
      <c r="B11" s="160" t="s">
        <v>122</v>
      </c>
      <c r="C11" s="195" t="s">
        <v>123</v>
      </c>
      <c r="D11" s="162" t="s">
        <v>124</v>
      </c>
      <c r="E11" s="169">
        <v>1</v>
      </c>
      <c r="F11" s="172"/>
      <c r="G11" s="173">
        <f>ROUND(E11*F11,2)</f>
        <v>0</v>
      </c>
      <c r="H11" s="172"/>
      <c r="I11" s="173">
        <f>ROUND(E11*H11,2)</f>
        <v>0</v>
      </c>
      <c r="J11" s="172"/>
      <c r="K11" s="173">
        <f>ROUND(E11*J11,2)</f>
        <v>0</v>
      </c>
      <c r="L11" s="173">
        <v>21</v>
      </c>
      <c r="M11" s="173">
        <f>G11*(1+L11/100)</f>
        <v>0</v>
      </c>
      <c r="N11" s="163">
        <v>5.0200000000000002E-2</v>
      </c>
      <c r="O11" s="163">
        <f>ROUND(E11*N11,5)</f>
        <v>5.0200000000000002E-2</v>
      </c>
      <c r="P11" s="163">
        <v>0</v>
      </c>
      <c r="Q11" s="163">
        <f>ROUND(E11*P11,5)</f>
        <v>0</v>
      </c>
      <c r="R11" s="163"/>
      <c r="S11" s="163"/>
      <c r="T11" s="164">
        <v>0.77</v>
      </c>
      <c r="U11" s="163">
        <f>ROUND(E11*T11,2)</f>
        <v>0.77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121</v>
      </c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x14ac:dyDescent="0.2">
      <c r="A12" s="155" t="s">
        <v>116</v>
      </c>
      <c r="B12" s="161" t="s">
        <v>65</v>
      </c>
      <c r="C12" s="196" t="s">
        <v>66</v>
      </c>
      <c r="D12" s="165"/>
      <c r="E12" s="170"/>
      <c r="F12" s="174"/>
      <c r="G12" s="174">
        <f>SUMIF(AE13:AE19,"&lt;&gt;NOR",G13:G19)</f>
        <v>0</v>
      </c>
      <c r="H12" s="174"/>
      <c r="I12" s="174">
        <f>SUM(I13:I19)</f>
        <v>0</v>
      </c>
      <c r="J12" s="174"/>
      <c r="K12" s="174">
        <f>SUM(K13:K19)</f>
        <v>0</v>
      </c>
      <c r="L12" s="174"/>
      <c r="M12" s="174">
        <f>SUM(M13:M19)</f>
        <v>0</v>
      </c>
      <c r="N12" s="166"/>
      <c r="O12" s="166">
        <f>SUM(O13:O19)</f>
        <v>3.4481100000000002</v>
      </c>
      <c r="P12" s="166"/>
      <c r="Q12" s="166">
        <f>SUM(Q13:Q19)</f>
        <v>0</v>
      </c>
      <c r="R12" s="166"/>
      <c r="S12" s="166"/>
      <c r="T12" s="167"/>
      <c r="U12" s="166">
        <f>SUM(U13:U19)</f>
        <v>84.8</v>
      </c>
      <c r="AE12" t="s">
        <v>117</v>
      </c>
    </row>
    <row r="13" spans="1:60" outlineLevel="1" x14ac:dyDescent="0.2">
      <c r="A13" s="154">
        <v>3</v>
      </c>
      <c r="B13" s="160" t="s">
        <v>125</v>
      </c>
      <c r="C13" s="195" t="s">
        <v>126</v>
      </c>
      <c r="D13" s="162" t="s">
        <v>127</v>
      </c>
      <c r="E13" s="169">
        <v>22.4</v>
      </c>
      <c r="F13" s="172"/>
      <c r="G13" s="173">
        <f>ROUND(E13*F13,2)</f>
        <v>0</v>
      </c>
      <c r="H13" s="172"/>
      <c r="I13" s="173">
        <f>ROUND(E13*H13,2)</f>
        <v>0</v>
      </c>
      <c r="J13" s="172"/>
      <c r="K13" s="173">
        <f>ROUND(E13*J13,2)</f>
        <v>0</v>
      </c>
      <c r="L13" s="173">
        <v>21</v>
      </c>
      <c r="M13" s="173">
        <f>G13*(1+L13/100)</f>
        <v>0</v>
      </c>
      <c r="N13" s="163">
        <v>2.768E-2</v>
      </c>
      <c r="O13" s="163">
        <f>ROUND(E13*N13,5)</f>
        <v>0.62002999999999997</v>
      </c>
      <c r="P13" s="163">
        <v>0</v>
      </c>
      <c r="Q13" s="163">
        <f>ROUND(E13*P13,5)</f>
        <v>0</v>
      </c>
      <c r="R13" s="163"/>
      <c r="S13" s="163"/>
      <c r="T13" s="164">
        <v>0.50990000000000002</v>
      </c>
      <c r="U13" s="163">
        <f>ROUND(E13*T13,2)</f>
        <v>11.42</v>
      </c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121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>
        <v>4</v>
      </c>
      <c r="B14" s="160" t="s">
        <v>128</v>
      </c>
      <c r="C14" s="195" t="s">
        <v>129</v>
      </c>
      <c r="D14" s="162" t="s">
        <v>127</v>
      </c>
      <c r="E14" s="169">
        <v>84.6</v>
      </c>
      <c r="F14" s="172"/>
      <c r="G14" s="173">
        <f>ROUND(E14*F14,2)</f>
        <v>0</v>
      </c>
      <c r="H14" s="172"/>
      <c r="I14" s="173">
        <f>ROUND(E14*H14,2)</f>
        <v>0</v>
      </c>
      <c r="J14" s="172"/>
      <c r="K14" s="173">
        <f>ROUND(E14*J14,2)</f>
        <v>0</v>
      </c>
      <c r="L14" s="173">
        <v>21</v>
      </c>
      <c r="M14" s="173">
        <f>G14*(1+L14/100)</f>
        <v>0</v>
      </c>
      <c r="N14" s="163">
        <v>2.46E-2</v>
      </c>
      <c r="O14" s="163">
        <f>ROUND(E14*N14,5)</f>
        <v>2.0811600000000001</v>
      </c>
      <c r="P14" s="163">
        <v>0</v>
      </c>
      <c r="Q14" s="163">
        <f>ROUND(E14*P14,5)</f>
        <v>0</v>
      </c>
      <c r="R14" s="163"/>
      <c r="S14" s="163"/>
      <c r="T14" s="164">
        <v>0.42759999999999998</v>
      </c>
      <c r="U14" s="163">
        <f>ROUND(E14*T14,2)</f>
        <v>36.17</v>
      </c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121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54">
        <v>5</v>
      </c>
      <c r="B15" s="160" t="s">
        <v>130</v>
      </c>
      <c r="C15" s="195" t="s">
        <v>131</v>
      </c>
      <c r="D15" s="162" t="s">
        <v>127</v>
      </c>
      <c r="E15" s="169">
        <v>23.4</v>
      </c>
      <c r="F15" s="172"/>
      <c r="G15" s="173">
        <f>ROUND(E15*F15,2)</f>
        <v>0</v>
      </c>
      <c r="H15" s="172"/>
      <c r="I15" s="173">
        <f>ROUND(E15*H15,2)</f>
        <v>0</v>
      </c>
      <c r="J15" s="172"/>
      <c r="K15" s="173">
        <f>ROUND(E15*J15,2)</f>
        <v>0</v>
      </c>
      <c r="L15" s="173">
        <v>21</v>
      </c>
      <c r="M15" s="173">
        <f>G15*(1+L15/100)</f>
        <v>0</v>
      </c>
      <c r="N15" s="163">
        <v>7.6800000000000002E-3</v>
      </c>
      <c r="O15" s="163">
        <f>ROUND(E15*N15,5)</f>
        <v>0.17971000000000001</v>
      </c>
      <c r="P15" s="163">
        <v>0</v>
      </c>
      <c r="Q15" s="163">
        <f>ROUND(E15*P15,5)</f>
        <v>0</v>
      </c>
      <c r="R15" s="163"/>
      <c r="S15" s="163"/>
      <c r="T15" s="164">
        <v>0.38100000000000001</v>
      </c>
      <c r="U15" s="163">
        <f>ROUND(E15*T15,2)</f>
        <v>8.92</v>
      </c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121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54">
        <v>6</v>
      </c>
      <c r="B16" s="160" t="s">
        <v>132</v>
      </c>
      <c r="C16" s="195" t="s">
        <v>133</v>
      </c>
      <c r="D16" s="162" t="s">
        <v>127</v>
      </c>
      <c r="E16" s="169">
        <v>84.6</v>
      </c>
      <c r="F16" s="172"/>
      <c r="G16" s="173">
        <f>ROUND(E16*F16,2)</f>
        <v>0</v>
      </c>
      <c r="H16" s="172"/>
      <c r="I16" s="173">
        <f>ROUND(E16*H16,2)</f>
        <v>0</v>
      </c>
      <c r="J16" s="172"/>
      <c r="K16" s="173">
        <f>ROUND(E16*J16,2)</f>
        <v>0</v>
      </c>
      <c r="L16" s="173">
        <v>21</v>
      </c>
      <c r="M16" s="173">
        <f>G16*(1+L16/100)</f>
        <v>0</v>
      </c>
      <c r="N16" s="163">
        <v>6.3499999999999997E-3</v>
      </c>
      <c r="O16" s="163">
        <f>ROUND(E16*N16,5)</f>
        <v>0.53720999999999997</v>
      </c>
      <c r="P16" s="163">
        <v>0</v>
      </c>
      <c r="Q16" s="163">
        <f>ROUND(E16*P16,5)</f>
        <v>0</v>
      </c>
      <c r="R16" s="163"/>
      <c r="S16" s="163"/>
      <c r="T16" s="164">
        <v>0.31900000000000001</v>
      </c>
      <c r="U16" s="163">
        <f>ROUND(E16*T16,2)</f>
        <v>26.99</v>
      </c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121</v>
      </c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>
        <v>7</v>
      </c>
      <c r="B17" s="160" t="s">
        <v>134</v>
      </c>
      <c r="C17" s="195" t="s">
        <v>135</v>
      </c>
      <c r="D17" s="162" t="s">
        <v>127</v>
      </c>
      <c r="E17" s="169">
        <v>3.6</v>
      </c>
      <c r="F17" s="172"/>
      <c r="G17" s="173">
        <f>ROUND(E17*F17,2)</f>
        <v>0</v>
      </c>
      <c r="H17" s="172"/>
      <c r="I17" s="173">
        <f>ROUND(E17*H17,2)</f>
        <v>0</v>
      </c>
      <c r="J17" s="172"/>
      <c r="K17" s="173">
        <f>ROUND(E17*J17,2)</f>
        <v>0</v>
      </c>
      <c r="L17" s="173">
        <v>21</v>
      </c>
      <c r="M17" s="173">
        <f>G17*(1+L17/100)</f>
        <v>0</v>
      </c>
      <c r="N17" s="163">
        <v>4.0000000000000003E-5</v>
      </c>
      <c r="O17" s="163">
        <f>ROUND(E17*N17,5)</f>
        <v>1.3999999999999999E-4</v>
      </c>
      <c r="P17" s="163">
        <v>0</v>
      </c>
      <c r="Q17" s="163">
        <f>ROUND(E17*P17,5)</f>
        <v>0</v>
      </c>
      <c r="R17" s="163"/>
      <c r="S17" s="163"/>
      <c r="T17" s="164">
        <v>7.8E-2</v>
      </c>
      <c r="U17" s="163">
        <f>ROUND(E17*T17,2)</f>
        <v>0.28000000000000003</v>
      </c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121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54"/>
      <c r="B18" s="160"/>
      <c r="C18" s="197" t="s">
        <v>136</v>
      </c>
      <c r="D18" s="168"/>
      <c r="E18" s="171">
        <v>3.6</v>
      </c>
      <c r="F18" s="173"/>
      <c r="G18" s="173"/>
      <c r="H18" s="173"/>
      <c r="I18" s="173"/>
      <c r="J18" s="173"/>
      <c r="K18" s="173"/>
      <c r="L18" s="173"/>
      <c r="M18" s="173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137</v>
      </c>
      <c r="AF18" s="153">
        <v>0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54">
        <v>8</v>
      </c>
      <c r="B19" s="160" t="s">
        <v>138</v>
      </c>
      <c r="C19" s="195" t="s">
        <v>139</v>
      </c>
      <c r="D19" s="162" t="s">
        <v>124</v>
      </c>
      <c r="E19" s="169">
        <v>2</v>
      </c>
      <c r="F19" s="172"/>
      <c r="G19" s="173">
        <f>ROUND(E19*F19,2)</f>
        <v>0</v>
      </c>
      <c r="H19" s="172"/>
      <c r="I19" s="173">
        <f>ROUND(E19*H19,2)</f>
        <v>0</v>
      </c>
      <c r="J19" s="172"/>
      <c r="K19" s="173">
        <f>ROUND(E19*J19,2)</f>
        <v>0</v>
      </c>
      <c r="L19" s="173">
        <v>21</v>
      </c>
      <c r="M19" s="173">
        <f>G19*(1+L19/100)</f>
        <v>0</v>
      </c>
      <c r="N19" s="163">
        <v>1.4930000000000001E-2</v>
      </c>
      <c r="O19" s="163">
        <f>ROUND(E19*N19,5)</f>
        <v>2.9860000000000001E-2</v>
      </c>
      <c r="P19" s="163">
        <v>0</v>
      </c>
      <c r="Q19" s="163">
        <f>ROUND(E19*P19,5)</f>
        <v>0</v>
      </c>
      <c r="R19" s="163"/>
      <c r="S19" s="163"/>
      <c r="T19" s="164">
        <v>0.51083000000000001</v>
      </c>
      <c r="U19" s="163">
        <f>ROUND(E19*T19,2)</f>
        <v>1.02</v>
      </c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121</v>
      </c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x14ac:dyDescent="0.2">
      <c r="A20" s="155" t="s">
        <v>116</v>
      </c>
      <c r="B20" s="161" t="s">
        <v>67</v>
      </c>
      <c r="C20" s="196" t="s">
        <v>68</v>
      </c>
      <c r="D20" s="165"/>
      <c r="E20" s="170"/>
      <c r="F20" s="174"/>
      <c r="G20" s="174">
        <f>SUMIF(AE21:AE27,"&lt;&gt;NOR",G21:G27)</f>
        <v>0</v>
      </c>
      <c r="H20" s="174"/>
      <c r="I20" s="174">
        <f>SUM(I21:I27)</f>
        <v>0</v>
      </c>
      <c r="J20" s="174"/>
      <c r="K20" s="174">
        <f>SUM(K21:K27)</f>
        <v>0</v>
      </c>
      <c r="L20" s="174"/>
      <c r="M20" s="174">
        <f>SUM(M21:M27)</f>
        <v>0</v>
      </c>
      <c r="N20" s="166"/>
      <c r="O20" s="166">
        <f>SUM(O21:O27)</f>
        <v>33.14349</v>
      </c>
      <c r="P20" s="166"/>
      <c r="Q20" s="166">
        <f>SUM(Q21:Q27)</f>
        <v>0</v>
      </c>
      <c r="R20" s="166"/>
      <c r="S20" s="166"/>
      <c r="T20" s="167"/>
      <c r="U20" s="166">
        <f>SUM(U21:U27)</f>
        <v>50.769999999999996</v>
      </c>
      <c r="AE20" t="s">
        <v>117</v>
      </c>
    </row>
    <row r="21" spans="1:60" outlineLevel="1" x14ac:dyDescent="0.2">
      <c r="A21" s="154">
        <v>9</v>
      </c>
      <c r="B21" s="160" t="s">
        <v>140</v>
      </c>
      <c r="C21" s="195" t="s">
        <v>141</v>
      </c>
      <c r="D21" s="162" t="s">
        <v>120</v>
      </c>
      <c r="E21" s="169">
        <v>1.54</v>
      </c>
      <c r="F21" s="172"/>
      <c r="G21" s="173">
        <f>ROUND(E21*F21,2)</f>
        <v>0</v>
      </c>
      <c r="H21" s="172"/>
      <c r="I21" s="173">
        <f>ROUND(E21*H21,2)</f>
        <v>0</v>
      </c>
      <c r="J21" s="172"/>
      <c r="K21" s="173">
        <f>ROUND(E21*J21,2)</f>
        <v>0</v>
      </c>
      <c r="L21" s="173">
        <v>21</v>
      </c>
      <c r="M21" s="173">
        <f>G21*(1+L21/100)</f>
        <v>0</v>
      </c>
      <c r="N21" s="163">
        <v>2.5249999999999999</v>
      </c>
      <c r="O21" s="163">
        <f>ROUND(E21*N21,5)</f>
        <v>3.8885000000000001</v>
      </c>
      <c r="P21" s="163">
        <v>0</v>
      </c>
      <c r="Q21" s="163">
        <f>ROUND(E21*P21,5)</f>
        <v>0</v>
      </c>
      <c r="R21" s="163"/>
      <c r="S21" s="163"/>
      <c r="T21" s="164">
        <v>2.3170000000000002</v>
      </c>
      <c r="U21" s="163">
        <f>ROUND(E21*T21,2)</f>
        <v>3.57</v>
      </c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121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54"/>
      <c r="B22" s="160"/>
      <c r="C22" s="197" t="s">
        <v>142</v>
      </c>
      <c r="D22" s="168"/>
      <c r="E22" s="171">
        <v>2.2229999999999999</v>
      </c>
      <c r="F22" s="173"/>
      <c r="G22" s="173"/>
      <c r="H22" s="173"/>
      <c r="I22" s="173"/>
      <c r="J22" s="173"/>
      <c r="K22" s="173"/>
      <c r="L22" s="173"/>
      <c r="M22" s="173"/>
      <c r="N22" s="163"/>
      <c r="O22" s="163"/>
      <c r="P22" s="163"/>
      <c r="Q22" s="163"/>
      <c r="R22" s="163"/>
      <c r="S22" s="163"/>
      <c r="T22" s="164"/>
      <c r="U22" s="163"/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137</v>
      </c>
      <c r="AF22" s="153">
        <v>0</v>
      </c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ht="22.5" outlineLevel="1" x14ac:dyDescent="0.2">
      <c r="A23" s="154">
        <v>10</v>
      </c>
      <c r="B23" s="160" t="s">
        <v>143</v>
      </c>
      <c r="C23" s="195" t="s">
        <v>144</v>
      </c>
      <c r="D23" s="162" t="s">
        <v>145</v>
      </c>
      <c r="E23" s="169">
        <v>0.14699999999999999</v>
      </c>
      <c r="F23" s="172"/>
      <c r="G23" s="173">
        <f>ROUND(E23*F23,2)</f>
        <v>0</v>
      </c>
      <c r="H23" s="172"/>
      <c r="I23" s="173">
        <f>ROUND(E23*H23,2)</f>
        <v>0</v>
      </c>
      <c r="J23" s="172"/>
      <c r="K23" s="173">
        <f>ROUND(E23*J23,2)</f>
        <v>0</v>
      </c>
      <c r="L23" s="173">
        <v>21</v>
      </c>
      <c r="M23" s="173">
        <f>G23*(1+L23/100)</f>
        <v>0</v>
      </c>
      <c r="N23" s="163">
        <v>1.0662499999999999</v>
      </c>
      <c r="O23" s="163">
        <f>ROUND(E23*N23,5)</f>
        <v>0.15673999999999999</v>
      </c>
      <c r="P23" s="163">
        <v>0</v>
      </c>
      <c r="Q23" s="163">
        <f>ROUND(E23*P23,5)</f>
        <v>0</v>
      </c>
      <c r="R23" s="163"/>
      <c r="S23" s="163"/>
      <c r="T23" s="164">
        <v>15.231</v>
      </c>
      <c r="U23" s="163">
        <f>ROUND(E23*T23,2)</f>
        <v>2.2400000000000002</v>
      </c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121</v>
      </c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54">
        <v>11</v>
      </c>
      <c r="B24" s="160" t="s">
        <v>140</v>
      </c>
      <c r="C24" s="195" t="s">
        <v>141</v>
      </c>
      <c r="D24" s="162" t="s">
        <v>120</v>
      </c>
      <c r="E24" s="169">
        <v>2.4300000000000002</v>
      </c>
      <c r="F24" s="172"/>
      <c r="G24" s="173">
        <f>ROUND(E24*F24,2)</f>
        <v>0</v>
      </c>
      <c r="H24" s="172"/>
      <c r="I24" s="173">
        <f>ROUND(E24*H24,2)</f>
        <v>0</v>
      </c>
      <c r="J24" s="172"/>
      <c r="K24" s="173">
        <f>ROUND(E24*J24,2)</f>
        <v>0</v>
      </c>
      <c r="L24" s="173">
        <v>21</v>
      </c>
      <c r="M24" s="173">
        <f>G24*(1+L24/100)</f>
        <v>0</v>
      </c>
      <c r="N24" s="163">
        <v>2.5249999999999999</v>
      </c>
      <c r="O24" s="163">
        <f>ROUND(E24*N24,5)</f>
        <v>6.1357499999999998</v>
      </c>
      <c r="P24" s="163">
        <v>0</v>
      </c>
      <c r="Q24" s="163">
        <f>ROUND(E24*P24,5)</f>
        <v>0</v>
      </c>
      <c r="R24" s="163"/>
      <c r="S24" s="163"/>
      <c r="T24" s="164">
        <v>2.3170000000000002</v>
      </c>
      <c r="U24" s="163">
        <f>ROUND(E24*T24,2)</f>
        <v>5.63</v>
      </c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121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54">
        <v>12</v>
      </c>
      <c r="B25" s="160" t="s">
        <v>146</v>
      </c>
      <c r="C25" s="195" t="s">
        <v>147</v>
      </c>
      <c r="D25" s="162" t="s">
        <v>120</v>
      </c>
      <c r="E25" s="169">
        <v>12.5</v>
      </c>
      <c r="F25" s="172"/>
      <c r="G25" s="173">
        <f>ROUND(E25*F25,2)</f>
        <v>0</v>
      </c>
      <c r="H25" s="172"/>
      <c r="I25" s="173">
        <f>ROUND(E25*H25,2)</f>
        <v>0</v>
      </c>
      <c r="J25" s="172"/>
      <c r="K25" s="173">
        <f>ROUND(E25*J25,2)</f>
        <v>0</v>
      </c>
      <c r="L25" s="173">
        <v>21</v>
      </c>
      <c r="M25" s="173">
        <f>G25*(1+L25/100)</f>
        <v>0</v>
      </c>
      <c r="N25" s="163">
        <v>1.837</v>
      </c>
      <c r="O25" s="163">
        <f>ROUND(E25*N25,5)</f>
        <v>22.962499999999999</v>
      </c>
      <c r="P25" s="163">
        <v>0</v>
      </c>
      <c r="Q25" s="163">
        <f>ROUND(E25*P25,5)</f>
        <v>0</v>
      </c>
      <c r="R25" s="163"/>
      <c r="S25" s="163"/>
      <c r="T25" s="164">
        <v>1.8360000000000001</v>
      </c>
      <c r="U25" s="163">
        <f>ROUND(E25*T25,2)</f>
        <v>22.95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121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ht="22.5" outlineLevel="1" x14ac:dyDescent="0.2">
      <c r="A26" s="154">
        <v>13</v>
      </c>
      <c r="B26" s="160" t="s">
        <v>148</v>
      </c>
      <c r="C26" s="195" t="s">
        <v>149</v>
      </c>
      <c r="D26" s="162" t="s">
        <v>127</v>
      </c>
      <c r="E26" s="169">
        <v>109.2</v>
      </c>
      <c r="F26" s="172"/>
      <c r="G26" s="173">
        <f>ROUND(E26*F26,2)</f>
        <v>0</v>
      </c>
      <c r="H26" s="172"/>
      <c r="I26" s="173">
        <f>ROUND(E26*H26,2)</f>
        <v>0</v>
      </c>
      <c r="J26" s="172"/>
      <c r="K26" s="173">
        <f>ROUND(E26*J26,2)</f>
        <v>0</v>
      </c>
      <c r="L26" s="173">
        <v>21</v>
      </c>
      <c r="M26" s="173">
        <f>G26*(1+L26/100)</f>
        <v>0</v>
      </c>
      <c r="N26" s="163">
        <v>0</v>
      </c>
      <c r="O26" s="163">
        <f>ROUND(E26*N26,5)</f>
        <v>0</v>
      </c>
      <c r="P26" s="163">
        <v>0</v>
      </c>
      <c r="Q26" s="163">
        <f>ROUND(E26*P26,5)</f>
        <v>0</v>
      </c>
      <c r="R26" s="163"/>
      <c r="S26" s="163"/>
      <c r="T26" s="164">
        <v>0.15</v>
      </c>
      <c r="U26" s="163">
        <f>ROUND(E26*T26,2)</f>
        <v>16.38</v>
      </c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121</v>
      </c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54"/>
      <c r="B27" s="160"/>
      <c r="C27" s="197" t="s">
        <v>150</v>
      </c>
      <c r="D27" s="168"/>
      <c r="E27" s="171">
        <v>109.2</v>
      </c>
      <c r="F27" s="173"/>
      <c r="G27" s="173"/>
      <c r="H27" s="173"/>
      <c r="I27" s="173"/>
      <c r="J27" s="173"/>
      <c r="K27" s="173"/>
      <c r="L27" s="173"/>
      <c r="M27" s="173"/>
      <c r="N27" s="163"/>
      <c r="O27" s="163"/>
      <c r="P27" s="163"/>
      <c r="Q27" s="163"/>
      <c r="R27" s="163"/>
      <c r="S27" s="163"/>
      <c r="T27" s="164"/>
      <c r="U27" s="163"/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137</v>
      </c>
      <c r="AF27" s="153">
        <v>0</v>
      </c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x14ac:dyDescent="0.2">
      <c r="A28" s="155" t="s">
        <v>116</v>
      </c>
      <c r="B28" s="161" t="s">
        <v>69</v>
      </c>
      <c r="C28" s="196" t="s">
        <v>70</v>
      </c>
      <c r="D28" s="165"/>
      <c r="E28" s="170"/>
      <c r="F28" s="174"/>
      <c r="G28" s="174">
        <f>SUMIF(AE29:AE29,"&lt;&gt;NOR",G29:G29)</f>
        <v>0</v>
      </c>
      <c r="H28" s="174"/>
      <c r="I28" s="174">
        <f>SUM(I29:I29)</f>
        <v>0</v>
      </c>
      <c r="J28" s="174"/>
      <c r="K28" s="174">
        <f>SUM(K29:K29)</f>
        <v>0</v>
      </c>
      <c r="L28" s="174"/>
      <c r="M28" s="174">
        <f>SUM(M29:M29)</f>
        <v>0</v>
      </c>
      <c r="N28" s="166"/>
      <c r="O28" s="166">
        <f>SUM(O29:O29)</f>
        <v>5.6410000000000002E-2</v>
      </c>
      <c r="P28" s="166"/>
      <c r="Q28" s="166">
        <f>SUM(Q29:Q29)</f>
        <v>0</v>
      </c>
      <c r="R28" s="166"/>
      <c r="S28" s="166"/>
      <c r="T28" s="167"/>
      <c r="U28" s="166">
        <f>SUM(U29:U29)</f>
        <v>7.64</v>
      </c>
      <c r="AE28" t="s">
        <v>117</v>
      </c>
    </row>
    <row r="29" spans="1:60" outlineLevel="1" x14ac:dyDescent="0.2">
      <c r="A29" s="154">
        <v>14</v>
      </c>
      <c r="B29" s="160" t="s">
        <v>151</v>
      </c>
      <c r="C29" s="195" t="s">
        <v>152</v>
      </c>
      <c r="D29" s="162" t="s">
        <v>127</v>
      </c>
      <c r="E29" s="169">
        <v>35.700000000000003</v>
      </c>
      <c r="F29" s="172"/>
      <c r="G29" s="173">
        <f>ROUND(E29*F29,2)</f>
        <v>0</v>
      </c>
      <c r="H29" s="172"/>
      <c r="I29" s="173">
        <f>ROUND(E29*H29,2)</f>
        <v>0</v>
      </c>
      <c r="J29" s="172"/>
      <c r="K29" s="173">
        <f>ROUND(E29*J29,2)</f>
        <v>0</v>
      </c>
      <c r="L29" s="173">
        <v>21</v>
      </c>
      <c r="M29" s="173">
        <f>G29*(1+L29/100)</f>
        <v>0</v>
      </c>
      <c r="N29" s="163">
        <v>1.58E-3</v>
      </c>
      <c r="O29" s="163">
        <f>ROUND(E29*N29,5)</f>
        <v>5.6410000000000002E-2</v>
      </c>
      <c r="P29" s="163">
        <v>0</v>
      </c>
      <c r="Q29" s="163">
        <f>ROUND(E29*P29,5)</f>
        <v>0</v>
      </c>
      <c r="R29" s="163"/>
      <c r="S29" s="163"/>
      <c r="T29" s="164">
        <v>0.214</v>
      </c>
      <c r="U29" s="163">
        <f>ROUND(E29*T29,2)</f>
        <v>7.64</v>
      </c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121</v>
      </c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x14ac:dyDescent="0.2">
      <c r="A30" s="155" t="s">
        <v>116</v>
      </c>
      <c r="B30" s="161" t="s">
        <v>71</v>
      </c>
      <c r="C30" s="196" t="s">
        <v>72</v>
      </c>
      <c r="D30" s="165"/>
      <c r="E30" s="170"/>
      <c r="F30" s="174"/>
      <c r="G30" s="174">
        <f>SUMIF(AE31:AE35,"&lt;&gt;NOR",G31:G35)</f>
        <v>0</v>
      </c>
      <c r="H30" s="174"/>
      <c r="I30" s="174">
        <f>SUM(I31:I35)</f>
        <v>0</v>
      </c>
      <c r="J30" s="174"/>
      <c r="K30" s="174">
        <f>SUM(K31:K35)</f>
        <v>0</v>
      </c>
      <c r="L30" s="174"/>
      <c r="M30" s="174">
        <f>SUM(M31:M35)</f>
        <v>0</v>
      </c>
      <c r="N30" s="166"/>
      <c r="O30" s="166">
        <f>SUM(O31:O35)</f>
        <v>4.6800000000000001E-3</v>
      </c>
      <c r="P30" s="166"/>
      <c r="Q30" s="166">
        <f>SUM(Q31:Q35)</f>
        <v>1.732</v>
      </c>
      <c r="R30" s="166"/>
      <c r="S30" s="166"/>
      <c r="T30" s="167"/>
      <c r="U30" s="166">
        <f>SUM(U31:U35)</f>
        <v>8.6999999999999993</v>
      </c>
      <c r="AE30" t="s">
        <v>117</v>
      </c>
    </row>
    <row r="31" spans="1:60" outlineLevel="1" x14ac:dyDescent="0.2">
      <c r="A31" s="154">
        <v>15</v>
      </c>
      <c r="B31" s="160" t="s">
        <v>153</v>
      </c>
      <c r="C31" s="195" t="s">
        <v>154</v>
      </c>
      <c r="D31" s="162" t="s">
        <v>120</v>
      </c>
      <c r="E31" s="169">
        <v>0.48299999999999998</v>
      </c>
      <c r="F31" s="172"/>
      <c r="G31" s="173">
        <f>ROUND(E31*F31,2)</f>
        <v>0</v>
      </c>
      <c r="H31" s="172"/>
      <c r="I31" s="173">
        <f>ROUND(E31*H31,2)</f>
        <v>0</v>
      </c>
      <c r="J31" s="172"/>
      <c r="K31" s="173">
        <f>ROUND(E31*J31,2)</f>
        <v>0</v>
      </c>
      <c r="L31" s="173">
        <v>21</v>
      </c>
      <c r="M31" s="173">
        <f>G31*(1+L31/100)</f>
        <v>0</v>
      </c>
      <c r="N31" s="163">
        <v>0</v>
      </c>
      <c r="O31" s="163">
        <f>ROUND(E31*N31,5)</f>
        <v>0</v>
      </c>
      <c r="P31" s="163">
        <v>2</v>
      </c>
      <c r="Q31" s="163">
        <f>ROUND(E31*P31,5)</f>
        <v>0.96599999999999997</v>
      </c>
      <c r="R31" s="163"/>
      <c r="S31" s="163"/>
      <c r="T31" s="164">
        <v>6.4359999999999999</v>
      </c>
      <c r="U31" s="163">
        <f>ROUND(E31*T31,2)</f>
        <v>3.11</v>
      </c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121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54"/>
      <c r="B32" s="160"/>
      <c r="C32" s="197" t="s">
        <v>155</v>
      </c>
      <c r="D32" s="168"/>
      <c r="E32" s="171">
        <v>0.25180000000000002</v>
      </c>
      <c r="F32" s="173"/>
      <c r="G32" s="173"/>
      <c r="H32" s="173"/>
      <c r="I32" s="173"/>
      <c r="J32" s="173"/>
      <c r="K32" s="173"/>
      <c r="L32" s="173"/>
      <c r="M32" s="173"/>
      <c r="N32" s="163"/>
      <c r="O32" s="163"/>
      <c r="P32" s="163"/>
      <c r="Q32" s="163"/>
      <c r="R32" s="163"/>
      <c r="S32" s="163"/>
      <c r="T32" s="164"/>
      <c r="U32" s="163"/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137</v>
      </c>
      <c r="AF32" s="153">
        <v>0</v>
      </c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ht="22.5" outlineLevel="1" x14ac:dyDescent="0.2">
      <c r="A33" s="154">
        <v>16</v>
      </c>
      <c r="B33" s="160" t="s">
        <v>156</v>
      </c>
      <c r="C33" s="195" t="s">
        <v>157</v>
      </c>
      <c r="D33" s="162" t="s">
        <v>120</v>
      </c>
      <c r="E33" s="169">
        <v>0.21</v>
      </c>
      <c r="F33" s="172"/>
      <c r="G33" s="173">
        <f>ROUND(E33*F33,2)</f>
        <v>0</v>
      </c>
      <c r="H33" s="172"/>
      <c r="I33" s="173">
        <f>ROUND(E33*H33,2)</f>
        <v>0</v>
      </c>
      <c r="J33" s="172"/>
      <c r="K33" s="173">
        <f>ROUND(E33*J33,2)</f>
        <v>0</v>
      </c>
      <c r="L33" s="173">
        <v>21</v>
      </c>
      <c r="M33" s="173">
        <f>G33*(1+L33/100)</f>
        <v>0</v>
      </c>
      <c r="N33" s="163">
        <v>0</v>
      </c>
      <c r="O33" s="163">
        <f>ROUND(E33*N33,5)</f>
        <v>0</v>
      </c>
      <c r="P33" s="163">
        <v>2.2000000000000002</v>
      </c>
      <c r="Q33" s="163">
        <f>ROUND(E33*P33,5)</f>
        <v>0.46200000000000002</v>
      </c>
      <c r="R33" s="163"/>
      <c r="S33" s="163"/>
      <c r="T33" s="164">
        <v>8.48</v>
      </c>
      <c r="U33" s="163">
        <f>ROUND(E33*T33,2)</f>
        <v>1.78</v>
      </c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121</v>
      </c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54">
        <v>17</v>
      </c>
      <c r="B34" s="160" t="s">
        <v>158</v>
      </c>
      <c r="C34" s="195" t="s">
        <v>159</v>
      </c>
      <c r="D34" s="162" t="s">
        <v>127</v>
      </c>
      <c r="E34" s="169">
        <v>4</v>
      </c>
      <c r="F34" s="172"/>
      <c r="G34" s="173">
        <f>ROUND(E34*F34,2)</f>
        <v>0</v>
      </c>
      <c r="H34" s="172"/>
      <c r="I34" s="173">
        <f>ROUND(E34*H34,2)</f>
        <v>0</v>
      </c>
      <c r="J34" s="172"/>
      <c r="K34" s="173">
        <f>ROUND(E34*J34,2)</f>
        <v>0</v>
      </c>
      <c r="L34" s="173">
        <v>21</v>
      </c>
      <c r="M34" s="173">
        <f>G34*(1+L34/100)</f>
        <v>0</v>
      </c>
      <c r="N34" s="163">
        <v>1.17E-3</v>
      </c>
      <c r="O34" s="163">
        <f>ROUND(E34*N34,5)</f>
        <v>4.6800000000000001E-3</v>
      </c>
      <c r="P34" s="163">
        <v>7.5999999999999998E-2</v>
      </c>
      <c r="Q34" s="163">
        <f>ROUND(E34*P34,5)</f>
        <v>0.30399999999999999</v>
      </c>
      <c r="R34" s="163"/>
      <c r="S34" s="163"/>
      <c r="T34" s="164">
        <v>0.93899999999999995</v>
      </c>
      <c r="U34" s="163">
        <f>ROUND(E34*T34,2)</f>
        <v>3.76</v>
      </c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121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>
        <v>18</v>
      </c>
      <c r="B35" s="160" t="s">
        <v>160</v>
      </c>
      <c r="C35" s="195" t="s">
        <v>161</v>
      </c>
      <c r="D35" s="162" t="s">
        <v>124</v>
      </c>
      <c r="E35" s="169">
        <v>1</v>
      </c>
      <c r="F35" s="172"/>
      <c r="G35" s="173">
        <f>ROUND(E35*F35,2)</f>
        <v>0</v>
      </c>
      <c r="H35" s="172"/>
      <c r="I35" s="173">
        <f>ROUND(E35*H35,2)</f>
        <v>0</v>
      </c>
      <c r="J35" s="172"/>
      <c r="K35" s="173">
        <f>ROUND(E35*J35,2)</f>
        <v>0</v>
      </c>
      <c r="L35" s="173">
        <v>21</v>
      </c>
      <c r="M35" s="173">
        <f>G35*(1+L35/100)</f>
        <v>0</v>
      </c>
      <c r="N35" s="163">
        <v>0</v>
      </c>
      <c r="O35" s="163">
        <f>ROUND(E35*N35,5)</f>
        <v>0</v>
      </c>
      <c r="P35" s="163">
        <v>0</v>
      </c>
      <c r="Q35" s="163">
        <f>ROUND(E35*P35,5)</f>
        <v>0</v>
      </c>
      <c r="R35" s="163"/>
      <c r="S35" s="163"/>
      <c r="T35" s="164">
        <v>0.05</v>
      </c>
      <c r="U35" s="163">
        <f>ROUND(E35*T35,2)</f>
        <v>0.05</v>
      </c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121</v>
      </c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x14ac:dyDescent="0.2">
      <c r="A36" s="155" t="s">
        <v>116</v>
      </c>
      <c r="B36" s="161" t="s">
        <v>73</v>
      </c>
      <c r="C36" s="196" t="s">
        <v>74</v>
      </c>
      <c r="D36" s="165"/>
      <c r="E36" s="170"/>
      <c r="F36" s="174"/>
      <c r="G36" s="174">
        <f>SUMIF(AE37:AE45,"&lt;&gt;NOR",G37:G45)</f>
        <v>0</v>
      </c>
      <c r="H36" s="174"/>
      <c r="I36" s="174">
        <f>SUM(I37:I45)</f>
        <v>0</v>
      </c>
      <c r="J36" s="174"/>
      <c r="K36" s="174">
        <f>SUM(K37:K45)</f>
        <v>0</v>
      </c>
      <c r="L36" s="174"/>
      <c r="M36" s="174">
        <f>SUM(M37:M45)</f>
        <v>0</v>
      </c>
      <c r="N36" s="166"/>
      <c r="O36" s="166">
        <f>SUM(O37:O45)</f>
        <v>1.34E-3</v>
      </c>
      <c r="P36" s="166"/>
      <c r="Q36" s="166">
        <f>SUM(Q37:Q45)</f>
        <v>2.4E-2</v>
      </c>
      <c r="R36" s="166"/>
      <c r="S36" s="166"/>
      <c r="T36" s="167"/>
      <c r="U36" s="166">
        <f>SUM(U37:U45)</f>
        <v>4.1100000000000003</v>
      </c>
      <c r="AE36" t="s">
        <v>117</v>
      </c>
    </row>
    <row r="37" spans="1:60" outlineLevel="1" x14ac:dyDescent="0.2">
      <c r="A37" s="154">
        <v>19</v>
      </c>
      <c r="B37" s="160" t="s">
        <v>162</v>
      </c>
      <c r="C37" s="195" t="s">
        <v>163</v>
      </c>
      <c r="D37" s="162" t="s">
        <v>124</v>
      </c>
      <c r="E37" s="169">
        <v>2</v>
      </c>
      <c r="F37" s="172"/>
      <c r="G37" s="173">
        <f>ROUND(E37*F37,2)</f>
        <v>0</v>
      </c>
      <c r="H37" s="172"/>
      <c r="I37" s="173">
        <f>ROUND(E37*H37,2)</f>
        <v>0</v>
      </c>
      <c r="J37" s="172"/>
      <c r="K37" s="173">
        <f>ROUND(E37*J37,2)</f>
        <v>0</v>
      </c>
      <c r="L37" s="173">
        <v>21</v>
      </c>
      <c r="M37" s="173">
        <f>G37*(1+L37/100)</f>
        <v>0</v>
      </c>
      <c r="N37" s="163">
        <v>6.7000000000000002E-4</v>
      </c>
      <c r="O37" s="163">
        <f>ROUND(E37*N37,5)</f>
        <v>1.34E-3</v>
      </c>
      <c r="P37" s="163">
        <v>1.2E-2</v>
      </c>
      <c r="Q37" s="163">
        <f>ROUND(E37*P37,5)</f>
        <v>2.4E-2</v>
      </c>
      <c r="R37" s="163"/>
      <c r="S37" s="163"/>
      <c r="T37" s="164">
        <v>0.61399999999999999</v>
      </c>
      <c r="U37" s="163">
        <f>ROUND(E37*T37,2)</f>
        <v>1.23</v>
      </c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121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54">
        <v>20</v>
      </c>
      <c r="B38" s="160" t="s">
        <v>164</v>
      </c>
      <c r="C38" s="195" t="s">
        <v>165</v>
      </c>
      <c r="D38" s="162" t="s">
        <v>145</v>
      </c>
      <c r="E38" s="169">
        <v>1.756</v>
      </c>
      <c r="F38" s="172"/>
      <c r="G38" s="173">
        <f>ROUND(E38*F38,2)</f>
        <v>0</v>
      </c>
      <c r="H38" s="172"/>
      <c r="I38" s="173">
        <f>ROUND(E38*H38,2)</f>
        <v>0</v>
      </c>
      <c r="J38" s="172"/>
      <c r="K38" s="173">
        <f>ROUND(E38*J38,2)</f>
        <v>0</v>
      </c>
      <c r="L38" s="173">
        <v>21</v>
      </c>
      <c r="M38" s="173">
        <f>G38*(1+L38/100)</f>
        <v>0</v>
      </c>
      <c r="N38" s="163">
        <v>0</v>
      </c>
      <c r="O38" s="163">
        <f>ROUND(E38*N38,5)</f>
        <v>0</v>
      </c>
      <c r="P38" s="163">
        <v>0</v>
      </c>
      <c r="Q38" s="163">
        <f>ROUND(E38*P38,5)</f>
        <v>0</v>
      </c>
      <c r="R38" s="163"/>
      <c r="S38" s="163"/>
      <c r="T38" s="164">
        <v>0.94199999999999995</v>
      </c>
      <c r="U38" s="163">
        <f>ROUND(E38*T38,2)</f>
        <v>1.65</v>
      </c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121</v>
      </c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54"/>
      <c r="B39" s="160"/>
      <c r="C39" s="197" t="s">
        <v>166</v>
      </c>
      <c r="D39" s="168"/>
      <c r="E39" s="171">
        <v>1.756</v>
      </c>
      <c r="F39" s="173"/>
      <c r="G39" s="173"/>
      <c r="H39" s="173"/>
      <c r="I39" s="173"/>
      <c r="J39" s="173"/>
      <c r="K39" s="173"/>
      <c r="L39" s="173"/>
      <c r="M39" s="173"/>
      <c r="N39" s="163"/>
      <c r="O39" s="163"/>
      <c r="P39" s="163"/>
      <c r="Q39" s="163"/>
      <c r="R39" s="163"/>
      <c r="S39" s="163"/>
      <c r="T39" s="164"/>
      <c r="U39" s="163"/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137</v>
      </c>
      <c r="AF39" s="153">
        <v>0</v>
      </c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54">
        <v>21</v>
      </c>
      <c r="B40" s="160" t="s">
        <v>167</v>
      </c>
      <c r="C40" s="195" t="s">
        <v>168</v>
      </c>
      <c r="D40" s="162" t="s">
        <v>145</v>
      </c>
      <c r="E40" s="169">
        <v>3.512</v>
      </c>
      <c r="F40" s="172"/>
      <c r="G40" s="173">
        <f>ROUND(E40*F40,2)</f>
        <v>0</v>
      </c>
      <c r="H40" s="172"/>
      <c r="I40" s="173">
        <f>ROUND(E40*H40,2)</f>
        <v>0</v>
      </c>
      <c r="J40" s="172"/>
      <c r="K40" s="173">
        <f>ROUND(E40*J40,2)</f>
        <v>0</v>
      </c>
      <c r="L40" s="173">
        <v>21</v>
      </c>
      <c r="M40" s="173">
        <f>G40*(1+L40/100)</f>
        <v>0</v>
      </c>
      <c r="N40" s="163">
        <v>0</v>
      </c>
      <c r="O40" s="163">
        <f>ROUND(E40*N40,5)</f>
        <v>0</v>
      </c>
      <c r="P40" s="163">
        <v>0</v>
      </c>
      <c r="Q40" s="163">
        <f>ROUND(E40*P40,5)</f>
        <v>0</v>
      </c>
      <c r="R40" s="163"/>
      <c r="S40" s="163"/>
      <c r="T40" s="164">
        <v>0.105</v>
      </c>
      <c r="U40" s="163">
        <f>ROUND(E40*T40,2)</f>
        <v>0.37</v>
      </c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121</v>
      </c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54"/>
      <c r="B41" s="160"/>
      <c r="C41" s="197" t="s">
        <v>169</v>
      </c>
      <c r="D41" s="168"/>
      <c r="E41" s="171">
        <v>3.512</v>
      </c>
      <c r="F41" s="173"/>
      <c r="G41" s="173"/>
      <c r="H41" s="173"/>
      <c r="I41" s="173"/>
      <c r="J41" s="173"/>
      <c r="K41" s="173"/>
      <c r="L41" s="173"/>
      <c r="M41" s="173"/>
      <c r="N41" s="163"/>
      <c r="O41" s="163"/>
      <c r="P41" s="163"/>
      <c r="Q41" s="163"/>
      <c r="R41" s="163"/>
      <c r="S41" s="163"/>
      <c r="T41" s="164"/>
      <c r="U41" s="163"/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137</v>
      </c>
      <c r="AF41" s="153">
        <v>0</v>
      </c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54">
        <v>22</v>
      </c>
      <c r="B42" s="160" t="s">
        <v>170</v>
      </c>
      <c r="C42" s="195" t="s">
        <v>171</v>
      </c>
      <c r="D42" s="162" t="s">
        <v>145</v>
      </c>
      <c r="E42" s="169">
        <v>1.756</v>
      </c>
      <c r="F42" s="172"/>
      <c r="G42" s="173">
        <f>ROUND(E42*F42,2)</f>
        <v>0</v>
      </c>
      <c r="H42" s="172"/>
      <c r="I42" s="173">
        <f>ROUND(E42*H42,2)</f>
        <v>0</v>
      </c>
      <c r="J42" s="172"/>
      <c r="K42" s="173">
        <f>ROUND(E42*J42,2)</f>
        <v>0</v>
      </c>
      <c r="L42" s="173">
        <v>21</v>
      </c>
      <c r="M42" s="173">
        <f>G42*(1+L42/100)</f>
        <v>0</v>
      </c>
      <c r="N42" s="163">
        <v>0</v>
      </c>
      <c r="O42" s="163">
        <f>ROUND(E42*N42,5)</f>
        <v>0</v>
      </c>
      <c r="P42" s="163">
        <v>0</v>
      </c>
      <c r="Q42" s="163">
        <f>ROUND(E42*P42,5)</f>
        <v>0</v>
      </c>
      <c r="R42" s="163"/>
      <c r="S42" s="163"/>
      <c r="T42" s="164">
        <v>0.49</v>
      </c>
      <c r="U42" s="163">
        <f>ROUND(E42*T42,2)</f>
        <v>0.86</v>
      </c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121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54">
        <v>23</v>
      </c>
      <c r="B43" s="160" t="s">
        <v>172</v>
      </c>
      <c r="C43" s="195" t="s">
        <v>173</v>
      </c>
      <c r="D43" s="162" t="s">
        <v>145</v>
      </c>
      <c r="E43" s="169">
        <v>26.34</v>
      </c>
      <c r="F43" s="172"/>
      <c r="G43" s="173">
        <f>ROUND(E43*F43,2)</f>
        <v>0</v>
      </c>
      <c r="H43" s="172"/>
      <c r="I43" s="173">
        <f>ROUND(E43*H43,2)</f>
        <v>0</v>
      </c>
      <c r="J43" s="172"/>
      <c r="K43" s="173">
        <f>ROUND(E43*J43,2)</f>
        <v>0</v>
      </c>
      <c r="L43" s="173">
        <v>21</v>
      </c>
      <c r="M43" s="173">
        <f>G43*(1+L43/100)</f>
        <v>0</v>
      </c>
      <c r="N43" s="163">
        <v>0</v>
      </c>
      <c r="O43" s="163">
        <f>ROUND(E43*N43,5)</f>
        <v>0</v>
      </c>
      <c r="P43" s="163">
        <v>0</v>
      </c>
      <c r="Q43" s="163">
        <f>ROUND(E43*P43,5)</f>
        <v>0</v>
      </c>
      <c r="R43" s="163"/>
      <c r="S43" s="163"/>
      <c r="T43" s="164">
        <v>0</v>
      </c>
      <c r="U43" s="163">
        <f>ROUND(E43*T43,2)</f>
        <v>0</v>
      </c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121</v>
      </c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54"/>
      <c r="B44" s="160"/>
      <c r="C44" s="197" t="s">
        <v>174</v>
      </c>
      <c r="D44" s="168"/>
      <c r="E44" s="171">
        <v>26.34</v>
      </c>
      <c r="F44" s="173"/>
      <c r="G44" s="173"/>
      <c r="H44" s="173"/>
      <c r="I44" s="173"/>
      <c r="J44" s="173"/>
      <c r="K44" s="173"/>
      <c r="L44" s="173"/>
      <c r="M44" s="173"/>
      <c r="N44" s="163"/>
      <c r="O44" s="163"/>
      <c r="P44" s="163"/>
      <c r="Q44" s="163"/>
      <c r="R44" s="163"/>
      <c r="S44" s="163"/>
      <c r="T44" s="164"/>
      <c r="U44" s="163"/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137</v>
      </c>
      <c r="AF44" s="153">
        <v>0</v>
      </c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54">
        <v>24</v>
      </c>
      <c r="B45" s="160" t="s">
        <v>175</v>
      </c>
      <c r="C45" s="195" t="s">
        <v>176</v>
      </c>
      <c r="D45" s="162" t="s">
        <v>145</v>
      </c>
      <c r="E45" s="169">
        <v>1.756</v>
      </c>
      <c r="F45" s="172"/>
      <c r="G45" s="173">
        <f>ROUND(E45*F45,2)</f>
        <v>0</v>
      </c>
      <c r="H45" s="172"/>
      <c r="I45" s="173">
        <f>ROUND(E45*H45,2)</f>
        <v>0</v>
      </c>
      <c r="J45" s="172"/>
      <c r="K45" s="173">
        <f>ROUND(E45*J45,2)</f>
        <v>0</v>
      </c>
      <c r="L45" s="173">
        <v>21</v>
      </c>
      <c r="M45" s="173">
        <f>G45*(1+L45/100)</f>
        <v>0</v>
      </c>
      <c r="N45" s="163">
        <v>0</v>
      </c>
      <c r="O45" s="163">
        <f>ROUND(E45*N45,5)</f>
        <v>0</v>
      </c>
      <c r="P45" s="163">
        <v>0</v>
      </c>
      <c r="Q45" s="163">
        <f>ROUND(E45*P45,5)</f>
        <v>0</v>
      </c>
      <c r="R45" s="163"/>
      <c r="S45" s="163"/>
      <c r="T45" s="164">
        <v>0</v>
      </c>
      <c r="U45" s="163">
        <f>ROUND(E45*T45,2)</f>
        <v>0</v>
      </c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121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x14ac:dyDescent="0.2">
      <c r="A46" s="155" t="s">
        <v>116</v>
      </c>
      <c r="B46" s="161" t="s">
        <v>75</v>
      </c>
      <c r="C46" s="196" t="s">
        <v>76</v>
      </c>
      <c r="D46" s="165"/>
      <c r="E46" s="170"/>
      <c r="F46" s="174"/>
      <c r="G46" s="174">
        <f>SUMIF(AE47:AE48,"&lt;&gt;NOR",G47:G48)</f>
        <v>0</v>
      </c>
      <c r="H46" s="174"/>
      <c r="I46" s="174">
        <f>SUM(I47:I48)</f>
        <v>0</v>
      </c>
      <c r="J46" s="174"/>
      <c r="K46" s="174">
        <f>SUM(K47:K48)</f>
        <v>0</v>
      </c>
      <c r="L46" s="174"/>
      <c r="M46" s="174">
        <f>SUM(M47:M48)</f>
        <v>0</v>
      </c>
      <c r="N46" s="166"/>
      <c r="O46" s="166">
        <f>SUM(O47:O48)</f>
        <v>0</v>
      </c>
      <c r="P46" s="166"/>
      <c r="Q46" s="166">
        <f>SUM(Q47:Q48)</f>
        <v>0</v>
      </c>
      <c r="R46" s="166"/>
      <c r="S46" s="166"/>
      <c r="T46" s="167"/>
      <c r="U46" s="166">
        <f>SUM(U47:U48)</f>
        <v>11.72</v>
      </c>
      <c r="AE46" t="s">
        <v>117</v>
      </c>
    </row>
    <row r="47" spans="1:60" outlineLevel="1" x14ac:dyDescent="0.2">
      <c r="A47" s="154">
        <v>25</v>
      </c>
      <c r="B47" s="160" t="s">
        <v>177</v>
      </c>
      <c r="C47" s="195" t="s">
        <v>178</v>
      </c>
      <c r="D47" s="162" t="s">
        <v>145</v>
      </c>
      <c r="E47" s="169">
        <v>38.186</v>
      </c>
      <c r="F47" s="172"/>
      <c r="G47" s="173">
        <f>ROUND(E47*F47,2)</f>
        <v>0</v>
      </c>
      <c r="H47" s="172"/>
      <c r="I47" s="173">
        <f>ROUND(E47*H47,2)</f>
        <v>0</v>
      </c>
      <c r="J47" s="172"/>
      <c r="K47" s="173">
        <f>ROUND(E47*J47,2)</f>
        <v>0</v>
      </c>
      <c r="L47" s="173">
        <v>21</v>
      </c>
      <c r="M47" s="173">
        <f>G47*(1+L47/100)</f>
        <v>0</v>
      </c>
      <c r="N47" s="163">
        <v>0</v>
      </c>
      <c r="O47" s="163">
        <f>ROUND(E47*N47,5)</f>
        <v>0</v>
      </c>
      <c r="P47" s="163">
        <v>0</v>
      </c>
      <c r="Q47" s="163">
        <f>ROUND(E47*P47,5)</f>
        <v>0</v>
      </c>
      <c r="R47" s="163"/>
      <c r="S47" s="163"/>
      <c r="T47" s="164">
        <v>0.307</v>
      </c>
      <c r="U47" s="163">
        <f>ROUND(E47*T47,2)</f>
        <v>11.72</v>
      </c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121</v>
      </c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54"/>
      <c r="B48" s="160"/>
      <c r="C48" s="197" t="s">
        <v>179</v>
      </c>
      <c r="D48" s="168"/>
      <c r="E48" s="171">
        <v>38.186</v>
      </c>
      <c r="F48" s="173"/>
      <c r="G48" s="173"/>
      <c r="H48" s="173"/>
      <c r="I48" s="173"/>
      <c r="J48" s="173"/>
      <c r="K48" s="173"/>
      <c r="L48" s="173"/>
      <c r="M48" s="173"/>
      <c r="N48" s="163"/>
      <c r="O48" s="163"/>
      <c r="P48" s="163"/>
      <c r="Q48" s="163"/>
      <c r="R48" s="163"/>
      <c r="S48" s="163"/>
      <c r="T48" s="164"/>
      <c r="U48" s="163"/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137</v>
      </c>
      <c r="AF48" s="153">
        <v>0</v>
      </c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x14ac:dyDescent="0.2">
      <c r="A49" s="155" t="s">
        <v>116</v>
      </c>
      <c r="B49" s="161" t="s">
        <v>77</v>
      </c>
      <c r="C49" s="196" t="s">
        <v>78</v>
      </c>
      <c r="D49" s="165"/>
      <c r="E49" s="170"/>
      <c r="F49" s="174"/>
      <c r="G49" s="174">
        <f>SUMIF(AE50:AE54,"&lt;&gt;NOR",G50:G54)</f>
        <v>0</v>
      </c>
      <c r="H49" s="174"/>
      <c r="I49" s="174">
        <f>SUM(I50:I54)</f>
        <v>0</v>
      </c>
      <c r="J49" s="174"/>
      <c r="K49" s="174">
        <f>SUM(K50:K54)</f>
        <v>0</v>
      </c>
      <c r="L49" s="174"/>
      <c r="M49" s="174">
        <f>SUM(M50:M54)</f>
        <v>0</v>
      </c>
      <c r="N49" s="166"/>
      <c r="O49" s="166">
        <f>SUM(O50:O54)</f>
        <v>7.9449999999999993E-2</v>
      </c>
      <c r="P49" s="166"/>
      <c r="Q49" s="166">
        <f>SUM(Q50:Q54)</f>
        <v>0</v>
      </c>
      <c r="R49" s="166"/>
      <c r="S49" s="166"/>
      <c r="T49" s="167"/>
      <c r="U49" s="166">
        <f>SUM(U50:U54)</f>
        <v>3.47</v>
      </c>
      <c r="AE49" t="s">
        <v>117</v>
      </c>
    </row>
    <row r="50" spans="1:60" ht="22.5" outlineLevel="1" x14ac:dyDescent="0.2">
      <c r="A50" s="154">
        <v>26</v>
      </c>
      <c r="B50" s="160" t="s">
        <v>180</v>
      </c>
      <c r="C50" s="195" t="s">
        <v>181</v>
      </c>
      <c r="D50" s="162" t="s">
        <v>127</v>
      </c>
      <c r="E50" s="169">
        <v>13.5</v>
      </c>
      <c r="F50" s="172"/>
      <c r="G50" s="173">
        <f>ROUND(E50*F50,2)</f>
        <v>0</v>
      </c>
      <c r="H50" s="172"/>
      <c r="I50" s="173">
        <f>ROUND(E50*H50,2)</f>
        <v>0</v>
      </c>
      <c r="J50" s="172"/>
      <c r="K50" s="173">
        <f>ROUND(E50*J50,2)</f>
        <v>0</v>
      </c>
      <c r="L50" s="173">
        <v>21</v>
      </c>
      <c r="M50" s="173">
        <f>G50*(1+L50/100)</f>
        <v>0</v>
      </c>
      <c r="N50" s="163">
        <v>3.0000000000000001E-5</v>
      </c>
      <c r="O50" s="163">
        <f>ROUND(E50*N50,5)</f>
        <v>4.0999999999999999E-4</v>
      </c>
      <c r="P50" s="163">
        <v>0</v>
      </c>
      <c r="Q50" s="163">
        <f>ROUND(E50*P50,5)</f>
        <v>0</v>
      </c>
      <c r="R50" s="163"/>
      <c r="S50" s="163"/>
      <c r="T50" s="164">
        <v>2.75E-2</v>
      </c>
      <c r="U50" s="163">
        <f>ROUND(E50*T50,2)</f>
        <v>0.37</v>
      </c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121</v>
      </c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ht="22.5" outlineLevel="1" x14ac:dyDescent="0.2">
      <c r="A51" s="154">
        <v>27</v>
      </c>
      <c r="B51" s="160" t="s">
        <v>182</v>
      </c>
      <c r="C51" s="195" t="s">
        <v>183</v>
      </c>
      <c r="D51" s="162" t="s">
        <v>127</v>
      </c>
      <c r="E51" s="169">
        <v>13.5</v>
      </c>
      <c r="F51" s="172"/>
      <c r="G51" s="173">
        <f>ROUND(E51*F51,2)</f>
        <v>0</v>
      </c>
      <c r="H51" s="172"/>
      <c r="I51" s="173">
        <f>ROUND(E51*H51,2)</f>
        <v>0</v>
      </c>
      <c r="J51" s="172"/>
      <c r="K51" s="173">
        <f>ROUND(E51*J51,2)</f>
        <v>0</v>
      </c>
      <c r="L51" s="173">
        <v>21</v>
      </c>
      <c r="M51" s="173">
        <f>G51*(1+L51/100)</f>
        <v>0</v>
      </c>
      <c r="N51" s="163">
        <v>4.0999999999999999E-4</v>
      </c>
      <c r="O51" s="163">
        <f>ROUND(E51*N51,5)</f>
        <v>5.5399999999999998E-3</v>
      </c>
      <c r="P51" s="163">
        <v>0</v>
      </c>
      <c r="Q51" s="163">
        <f>ROUND(E51*P51,5)</f>
        <v>0</v>
      </c>
      <c r="R51" s="163"/>
      <c r="S51" s="163"/>
      <c r="T51" s="164">
        <v>0.22991</v>
      </c>
      <c r="U51" s="163">
        <f>ROUND(E51*T51,2)</f>
        <v>3.1</v>
      </c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121</v>
      </c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54">
        <v>28</v>
      </c>
      <c r="B52" s="160" t="s">
        <v>184</v>
      </c>
      <c r="C52" s="195" t="s">
        <v>185</v>
      </c>
      <c r="D52" s="162" t="s">
        <v>127</v>
      </c>
      <c r="E52" s="169">
        <v>15</v>
      </c>
      <c r="F52" s="172"/>
      <c r="G52" s="173">
        <f>ROUND(E52*F52,2)</f>
        <v>0</v>
      </c>
      <c r="H52" s="172"/>
      <c r="I52" s="173">
        <f>ROUND(E52*H52,2)</f>
        <v>0</v>
      </c>
      <c r="J52" s="172"/>
      <c r="K52" s="173">
        <f>ROUND(E52*J52,2)</f>
        <v>0</v>
      </c>
      <c r="L52" s="173">
        <v>21</v>
      </c>
      <c r="M52" s="173">
        <f>G52*(1+L52/100)</f>
        <v>0</v>
      </c>
      <c r="N52" s="163">
        <v>4.8999999999999998E-3</v>
      </c>
      <c r="O52" s="163">
        <f>ROUND(E52*N52,5)</f>
        <v>7.3499999999999996E-2</v>
      </c>
      <c r="P52" s="163">
        <v>0</v>
      </c>
      <c r="Q52" s="163">
        <f>ROUND(E52*P52,5)</f>
        <v>0</v>
      </c>
      <c r="R52" s="163"/>
      <c r="S52" s="163"/>
      <c r="T52" s="164">
        <v>0</v>
      </c>
      <c r="U52" s="163">
        <f>ROUND(E52*T52,2)</f>
        <v>0</v>
      </c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186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54"/>
      <c r="B53" s="160"/>
      <c r="C53" s="197" t="s">
        <v>187</v>
      </c>
      <c r="D53" s="168"/>
      <c r="E53" s="171">
        <v>20.46</v>
      </c>
      <c r="F53" s="173"/>
      <c r="G53" s="173"/>
      <c r="H53" s="173"/>
      <c r="I53" s="173"/>
      <c r="J53" s="173"/>
      <c r="K53" s="173"/>
      <c r="L53" s="173"/>
      <c r="M53" s="173"/>
      <c r="N53" s="163"/>
      <c r="O53" s="163"/>
      <c r="P53" s="163"/>
      <c r="Q53" s="163"/>
      <c r="R53" s="163"/>
      <c r="S53" s="163"/>
      <c r="T53" s="164"/>
      <c r="U53" s="163"/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137</v>
      </c>
      <c r="AF53" s="153">
        <v>0</v>
      </c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54">
        <v>29</v>
      </c>
      <c r="B54" s="160" t="s">
        <v>188</v>
      </c>
      <c r="C54" s="195" t="s">
        <v>189</v>
      </c>
      <c r="D54" s="162" t="s">
        <v>0</v>
      </c>
      <c r="E54" s="169">
        <v>32.457000000000001</v>
      </c>
      <c r="F54" s="172"/>
      <c r="G54" s="173">
        <f>ROUND(E54*F54,2)</f>
        <v>0</v>
      </c>
      <c r="H54" s="172"/>
      <c r="I54" s="173">
        <f>ROUND(E54*H54,2)</f>
        <v>0</v>
      </c>
      <c r="J54" s="172"/>
      <c r="K54" s="173">
        <f>ROUND(E54*J54,2)</f>
        <v>0</v>
      </c>
      <c r="L54" s="173">
        <v>21</v>
      </c>
      <c r="M54" s="173">
        <f>G54*(1+L54/100)</f>
        <v>0</v>
      </c>
      <c r="N54" s="163">
        <v>0</v>
      </c>
      <c r="O54" s="163">
        <f>ROUND(E54*N54,5)</f>
        <v>0</v>
      </c>
      <c r="P54" s="163">
        <v>0</v>
      </c>
      <c r="Q54" s="163">
        <f>ROUND(E54*P54,5)</f>
        <v>0</v>
      </c>
      <c r="R54" s="163"/>
      <c r="S54" s="163"/>
      <c r="T54" s="164">
        <v>0</v>
      </c>
      <c r="U54" s="163">
        <f>ROUND(E54*T54,2)</f>
        <v>0</v>
      </c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121</v>
      </c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x14ac:dyDescent="0.2">
      <c r="A55" s="155" t="s">
        <v>116</v>
      </c>
      <c r="B55" s="161" t="s">
        <v>79</v>
      </c>
      <c r="C55" s="196" t="s">
        <v>80</v>
      </c>
      <c r="D55" s="165"/>
      <c r="E55" s="170"/>
      <c r="F55" s="174"/>
      <c r="G55" s="174">
        <f>SUMIF(AE56:AE57,"&lt;&gt;NOR",G56:G57)</f>
        <v>0</v>
      </c>
      <c r="H55" s="174"/>
      <c r="I55" s="174">
        <f>SUM(I56:I57)</f>
        <v>0</v>
      </c>
      <c r="J55" s="174"/>
      <c r="K55" s="174">
        <f>SUM(K56:K57)</f>
        <v>0</v>
      </c>
      <c r="L55" s="174"/>
      <c r="M55" s="174">
        <f>SUM(M56:M57)</f>
        <v>0</v>
      </c>
      <c r="N55" s="166"/>
      <c r="O55" s="166">
        <f>SUM(O56:O57)</f>
        <v>1.24E-3</v>
      </c>
      <c r="P55" s="166"/>
      <c r="Q55" s="166">
        <f>SUM(Q56:Q57)</f>
        <v>0</v>
      </c>
      <c r="R55" s="166"/>
      <c r="S55" s="166"/>
      <c r="T55" s="167"/>
      <c r="U55" s="166">
        <f>SUM(U56:U57)</f>
        <v>0.3</v>
      </c>
      <c r="AE55" t="s">
        <v>117</v>
      </c>
    </row>
    <row r="56" spans="1:60" outlineLevel="1" x14ac:dyDescent="0.2">
      <c r="A56" s="154">
        <v>30</v>
      </c>
      <c r="B56" s="160" t="s">
        <v>190</v>
      </c>
      <c r="C56" s="195" t="s">
        <v>191</v>
      </c>
      <c r="D56" s="162" t="s">
        <v>124</v>
      </c>
      <c r="E56" s="169">
        <v>1</v>
      </c>
      <c r="F56" s="172"/>
      <c r="G56" s="173">
        <f>ROUND(E56*F56,2)</f>
        <v>0</v>
      </c>
      <c r="H56" s="172"/>
      <c r="I56" s="173">
        <f>ROUND(E56*H56,2)</f>
        <v>0</v>
      </c>
      <c r="J56" s="172"/>
      <c r="K56" s="173">
        <f>ROUND(E56*J56,2)</f>
        <v>0</v>
      </c>
      <c r="L56" s="173">
        <v>21</v>
      </c>
      <c r="M56" s="173">
        <f>G56*(1+L56/100)</f>
        <v>0</v>
      </c>
      <c r="N56" s="163">
        <v>1.24E-3</v>
      </c>
      <c r="O56" s="163">
        <f>ROUND(E56*N56,5)</f>
        <v>1.24E-3</v>
      </c>
      <c r="P56" s="163">
        <v>0</v>
      </c>
      <c r="Q56" s="163">
        <f>ROUND(E56*P56,5)</f>
        <v>0</v>
      </c>
      <c r="R56" s="163"/>
      <c r="S56" s="163"/>
      <c r="T56" s="164">
        <v>0.3</v>
      </c>
      <c r="U56" s="163">
        <f>ROUND(E56*T56,2)</f>
        <v>0.3</v>
      </c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121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54">
        <v>31</v>
      </c>
      <c r="B57" s="160" t="s">
        <v>192</v>
      </c>
      <c r="C57" s="195" t="s">
        <v>193</v>
      </c>
      <c r="D57" s="162" t="s">
        <v>0</v>
      </c>
      <c r="E57" s="169">
        <v>15.43</v>
      </c>
      <c r="F57" s="172"/>
      <c r="G57" s="173">
        <f>ROUND(E57*F57,2)</f>
        <v>0</v>
      </c>
      <c r="H57" s="172"/>
      <c r="I57" s="173">
        <f>ROUND(E57*H57,2)</f>
        <v>0</v>
      </c>
      <c r="J57" s="172"/>
      <c r="K57" s="173">
        <f>ROUND(E57*J57,2)</f>
        <v>0</v>
      </c>
      <c r="L57" s="173">
        <v>21</v>
      </c>
      <c r="M57" s="173">
        <f>G57*(1+L57/100)</f>
        <v>0</v>
      </c>
      <c r="N57" s="163">
        <v>0</v>
      </c>
      <c r="O57" s="163">
        <f>ROUND(E57*N57,5)</f>
        <v>0</v>
      </c>
      <c r="P57" s="163">
        <v>0</v>
      </c>
      <c r="Q57" s="163">
        <f>ROUND(E57*P57,5)</f>
        <v>0</v>
      </c>
      <c r="R57" s="163"/>
      <c r="S57" s="163"/>
      <c r="T57" s="164">
        <v>0</v>
      </c>
      <c r="U57" s="163">
        <f>ROUND(E57*T57,2)</f>
        <v>0</v>
      </c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121</v>
      </c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x14ac:dyDescent="0.2">
      <c r="A58" s="155" t="s">
        <v>116</v>
      </c>
      <c r="B58" s="161" t="s">
        <v>81</v>
      </c>
      <c r="C58" s="196" t="s">
        <v>82</v>
      </c>
      <c r="D58" s="165"/>
      <c r="E58" s="170"/>
      <c r="F58" s="174"/>
      <c r="G58" s="174">
        <f>SUMIF(AE59:AE62,"&lt;&gt;NOR",G59:G62)</f>
        <v>0</v>
      </c>
      <c r="H58" s="174"/>
      <c r="I58" s="174">
        <f>SUM(I59:I62)</f>
        <v>0</v>
      </c>
      <c r="J58" s="174"/>
      <c r="K58" s="174">
        <f>SUM(K59:K62)</f>
        <v>0</v>
      </c>
      <c r="L58" s="174"/>
      <c r="M58" s="174">
        <f>SUM(M59:M62)</f>
        <v>0</v>
      </c>
      <c r="N58" s="166"/>
      <c r="O58" s="166">
        <f>SUM(O59:O62)</f>
        <v>4.2999999999999999E-4</v>
      </c>
      <c r="P58" s="166"/>
      <c r="Q58" s="166">
        <f>SUM(Q59:Q62)</f>
        <v>0</v>
      </c>
      <c r="R58" s="166"/>
      <c r="S58" s="166"/>
      <c r="T58" s="167"/>
      <c r="U58" s="166">
        <f>SUM(U59:U62)</f>
        <v>3.82</v>
      </c>
      <c r="AE58" t="s">
        <v>117</v>
      </c>
    </row>
    <row r="59" spans="1:60" outlineLevel="1" x14ac:dyDescent="0.2">
      <c r="A59" s="154">
        <v>32</v>
      </c>
      <c r="B59" s="160" t="s">
        <v>194</v>
      </c>
      <c r="C59" s="195" t="s">
        <v>195</v>
      </c>
      <c r="D59" s="162" t="s">
        <v>124</v>
      </c>
      <c r="E59" s="169">
        <v>1</v>
      </c>
      <c r="F59" s="172"/>
      <c r="G59" s="173">
        <f>ROUND(E59*F59,2)</f>
        <v>0</v>
      </c>
      <c r="H59" s="172"/>
      <c r="I59" s="173">
        <f>ROUND(E59*H59,2)</f>
        <v>0</v>
      </c>
      <c r="J59" s="172"/>
      <c r="K59" s="173">
        <f>ROUND(E59*J59,2)</f>
        <v>0</v>
      </c>
      <c r="L59" s="173">
        <v>21</v>
      </c>
      <c r="M59" s="173">
        <f>G59*(1+L59/100)</f>
        <v>0</v>
      </c>
      <c r="N59" s="163">
        <v>4.2999999999999999E-4</v>
      </c>
      <c r="O59" s="163">
        <f>ROUND(E59*N59,5)</f>
        <v>4.2999999999999999E-4</v>
      </c>
      <c r="P59" s="163">
        <v>0</v>
      </c>
      <c r="Q59" s="163">
        <f>ROUND(E59*P59,5)</f>
        <v>0</v>
      </c>
      <c r="R59" s="163"/>
      <c r="S59" s="163"/>
      <c r="T59" s="164">
        <v>3.82</v>
      </c>
      <c r="U59" s="163">
        <f>ROUND(E59*T59,2)</f>
        <v>3.82</v>
      </c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121</v>
      </c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ht="22.5" outlineLevel="1" x14ac:dyDescent="0.2">
      <c r="A60" s="154">
        <v>33</v>
      </c>
      <c r="B60" s="160" t="s">
        <v>196</v>
      </c>
      <c r="C60" s="195" t="s">
        <v>197</v>
      </c>
      <c r="D60" s="162" t="s">
        <v>124</v>
      </c>
      <c r="E60" s="169">
        <v>1</v>
      </c>
      <c r="F60" s="172"/>
      <c r="G60" s="173">
        <f>ROUND(E60*F60,2)</f>
        <v>0</v>
      </c>
      <c r="H60" s="172"/>
      <c r="I60" s="173">
        <f>ROUND(E60*H60,2)</f>
        <v>0</v>
      </c>
      <c r="J60" s="172"/>
      <c r="K60" s="173">
        <f>ROUND(E60*J60,2)</f>
        <v>0</v>
      </c>
      <c r="L60" s="173">
        <v>21</v>
      </c>
      <c r="M60" s="173">
        <f>G60*(1+L60/100)</f>
        <v>0</v>
      </c>
      <c r="N60" s="163">
        <v>0</v>
      </c>
      <c r="O60" s="163">
        <f>ROUND(E60*N60,5)</f>
        <v>0</v>
      </c>
      <c r="P60" s="163">
        <v>0</v>
      </c>
      <c r="Q60" s="163">
        <f>ROUND(E60*P60,5)</f>
        <v>0</v>
      </c>
      <c r="R60" s="163"/>
      <c r="S60" s="163"/>
      <c r="T60" s="164">
        <v>0</v>
      </c>
      <c r="U60" s="163">
        <f>ROUND(E60*T60,2)</f>
        <v>0</v>
      </c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121</v>
      </c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54">
        <v>34</v>
      </c>
      <c r="B61" s="160" t="s">
        <v>198</v>
      </c>
      <c r="C61" s="195" t="s">
        <v>199</v>
      </c>
      <c r="D61" s="162" t="s">
        <v>124</v>
      </c>
      <c r="E61" s="169">
        <v>2</v>
      </c>
      <c r="F61" s="172"/>
      <c r="G61" s="173">
        <f>ROUND(E61*F61,2)</f>
        <v>0</v>
      </c>
      <c r="H61" s="172"/>
      <c r="I61" s="173">
        <f>ROUND(E61*H61,2)</f>
        <v>0</v>
      </c>
      <c r="J61" s="172"/>
      <c r="K61" s="173">
        <f>ROUND(E61*J61,2)</f>
        <v>0</v>
      </c>
      <c r="L61" s="173">
        <v>21</v>
      </c>
      <c r="M61" s="173">
        <f>G61*(1+L61/100)</f>
        <v>0</v>
      </c>
      <c r="N61" s="163">
        <v>0</v>
      </c>
      <c r="O61" s="163">
        <f>ROUND(E61*N61,5)</f>
        <v>0</v>
      </c>
      <c r="P61" s="163">
        <v>0</v>
      </c>
      <c r="Q61" s="163">
        <f>ROUND(E61*P61,5)</f>
        <v>0</v>
      </c>
      <c r="R61" s="163"/>
      <c r="S61" s="163"/>
      <c r="T61" s="164">
        <v>0</v>
      </c>
      <c r="U61" s="163">
        <f>ROUND(E61*T61,2)</f>
        <v>0</v>
      </c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121</v>
      </c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54">
        <v>35</v>
      </c>
      <c r="B62" s="160" t="s">
        <v>200</v>
      </c>
      <c r="C62" s="195" t="s">
        <v>201</v>
      </c>
      <c r="D62" s="162" t="s">
        <v>0</v>
      </c>
      <c r="E62" s="169">
        <v>368.8</v>
      </c>
      <c r="F62" s="172"/>
      <c r="G62" s="173">
        <f>ROUND(E62*F62,2)</f>
        <v>0</v>
      </c>
      <c r="H62" s="172"/>
      <c r="I62" s="173">
        <f>ROUND(E62*H62,2)</f>
        <v>0</v>
      </c>
      <c r="J62" s="172"/>
      <c r="K62" s="173">
        <f>ROUND(E62*J62,2)</f>
        <v>0</v>
      </c>
      <c r="L62" s="173">
        <v>21</v>
      </c>
      <c r="M62" s="173">
        <f>G62*(1+L62/100)</f>
        <v>0</v>
      </c>
      <c r="N62" s="163">
        <v>0</v>
      </c>
      <c r="O62" s="163">
        <f>ROUND(E62*N62,5)</f>
        <v>0</v>
      </c>
      <c r="P62" s="163">
        <v>0</v>
      </c>
      <c r="Q62" s="163">
        <f>ROUND(E62*P62,5)</f>
        <v>0</v>
      </c>
      <c r="R62" s="163"/>
      <c r="S62" s="163"/>
      <c r="T62" s="164">
        <v>0</v>
      </c>
      <c r="U62" s="163">
        <f>ROUND(E62*T62,2)</f>
        <v>0</v>
      </c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121</v>
      </c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x14ac:dyDescent="0.2">
      <c r="A63" s="155" t="s">
        <v>116</v>
      </c>
      <c r="B63" s="161" t="s">
        <v>83</v>
      </c>
      <c r="C63" s="196" t="s">
        <v>84</v>
      </c>
      <c r="D63" s="165"/>
      <c r="E63" s="170"/>
      <c r="F63" s="174"/>
      <c r="G63" s="174">
        <f>SUMIF(AE64:AE65,"&lt;&gt;NOR",G64:G65)</f>
        <v>0</v>
      </c>
      <c r="H63" s="174"/>
      <c r="I63" s="174">
        <f>SUM(I64:I65)</f>
        <v>0</v>
      </c>
      <c r="J63" s="174"/>
      <c r="K63" s="174">
        <f>SUM(K64:K65)</f>
        <v>0</v>
      </c>
      <c r="L63" s="174"/>
      <c r="M63" s="174">
        <f>SUM(M64:M65)</f>
        <v>0</v>
      </c>
      <c r="N63" s="166"/>
      <c r="O63" s="166">
        <f>SUM(O64:O65)</f>
        <v>0.10764</v>
      </c>
      <c r="P63" s="166"/>
      <c r="Q63" s="166">
        <f>SUM(Q64:Q65)</f>
        <v>0</v>
      </c>
      <c r="R63" s="166"/>
      <c r="S63" s="166"/>
      <c r="T63" s="167"/>
      <c r="U63" s="166">
        <f>SUM(U64:U65)</f>
        <v>9.34</v>
      </c>
      <c r="AE63" t="s">
        <v>117</v>
      </c>
    </row>
    <row r="64" spans="1:60" outlineLevel="1" x14ac:dyDescent="0.2">
      <c r="A64" s="154">
        <v>36</v>
      </c>
      <c r="B64" s="160" t="s">
        <v>202</v>
      </c>
      <c r="C64" s="195" t="s">
        <v>203</v>
      </c>
      <c r="D64" s="162" t="s">
        <v>127</v>
      </c>
      <c r="E64" s="169">
        <v>23.35</v>
      </c>
      <c r="F64" s="172"/>
      <c r="G64" s="173">
        <f>ROUND(E64*F64,2)</f>
        <v>0</v>
      </c>
      <c r="H64" s="172"/>
      <c r="I64" s="173">
        <f>ROUND(E64*H64,2)</f>
        <v>0</v>
      </c>
      <c r="J64" s="172"/>
      <c r="K64" s="173">
        <f>ROUND(E64*J64,2)</f>
        <v>0</v>
      </c>
      <c r="L64" s="173">
        <v>21</v>
      </c>
      <c r="M64" s="173">
        <f>G64*(1+L64/100)</f>
        <v>0</v>
      </c>
      <c r="N64" s="163">
        <v>4.6100000000000004E-3</v>
      </c>
      <c r="O64" s="163">
        <f>ROUND(E64*N64,5)</f>
        <v>0.10764</v>
      </c>
      <c r="P64" s="163">
        <v>0</v>
      </c>
      <c r="Q64" s="163">
        <f>ROUND(E64*P64,5)</f>
        <v>0</v>
      </c>
      <c r="R64" s="163"/>
      <c r="S64" s="163"/>
      <c r="T64" s="164">
        <v>0.4</v>
      </c>
      <c r="U64" s="163">
        <f>ROUND(E64*T64,2)</f>
        <v>9.34</v>
      </c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121</v>
      </c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54">
        <v>37</v>
      </c>
      <c r="B65" s="160" t="s">
        <v>204</v>
      </c>
      <c r="C65" s="195" t="s">
        <v>205</v>
      </c>
      <c r="D65" s="162" t="s">
        <v>0</v>
      </c>
      <c r="E65" s="169">
        <v>165.08500000000001</v>
      </c>
      <c r="F65" s="172"/>
      <c r="G65" s="173">
        <f>ROUND(E65*F65,2)</f>
        <v>0</v>
      </c>
      <c r="H65" s="172"/>
      <c r="I65" s="173">
        <f>ROUND(E65*H65,2)</f>
        <v>0</v>
      </c>
      <c r="J65" s="172"/>
      <c r="K65" s="173">
        <f>ROUND(E65*J65,2)</f>
        <v>0</v>
      </c>
      <c r="L65" s="173">
        <v>21</v>
      </c>
      <c r="M65" s="173">
        <f>G65*(1+L65/100)</f>
        <v>0</v>
      </c>
      <c r="N65" s="163">
        <v>0</v>
      </c>
      <c r="O65" s="163">
        <f>ROUND(E65*N65,5)</f>
        <v>0</v>
      </c>
      <c r="P65" s="163">
        <v>0</v>
      </c>
      <c r="Q65" s="163">
        <f>ROUND(E65*P65,5)</f>
        <v>0</v>
      </c>
      <c r="R65" s="163"/>
      <c r="S65" s="163"/>
      <c r="T65" s="164">
        <v>0</v>
      </c>
      <c r="U65" s="163">
        <f>ROUND(E65*T65,2)</f>
        <v>0</v>
      </c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121</v>
      </c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x14ac:dyDescent="0.2">
      <c r="A66" s="155" t="s">
        <v>116</v>
      </c>
      <c r="B66" s="161" t="s">
        <v>85</v>
      </c>
      <c r="C66" s="196" t="s">
        <v>86</v>
      </c>
      <c r="D66" s="165"/>
      <c r="E66" s="170"/>
      <c r="F66" s="174"/>
      <c r="G66" s="174">
        <f>SUMIF(AE67:AE67,"&lt;&gt;NOR",G67:G67)</f>
        <v>0</v>
      </c>
      <c r="H66" s="174"/>
      <c r="I66" s="174">
        <f>SUM(I67:I67)</f>
        <v>0</v>
      </c>
      <c r="J66" s="174"/>
      <c r="K66" s="174">
        <f>SUM(K67:K67)</f>
        <v>0</v>
      </c>
      <c r="L66" s="174"/>
      <c r="M66" s="174">
        <f>SUM(M67:M67)</f>
        <v>0</v>
      </c>
      <c r="N66" s="166"/>
      <c r="O66" s="166">
        <f>SUM(O67:O67)</f>
        <v>3.8000000000000002E-4</v>
      </c>
      <c r="P66" s="166"/>
      <c r="Q66" s="166">
        <f>SUM(Q67:Q67)</f>
        <v>0</v>
      </c>
      <c r="R66" s="166"/>
      <c r="S66" s="166"/>
      <c r="T66" s="167"/>
      <c r="U66" s="166">
        <f>SUM(U67:U67)</f>
        <v>0.49</v>
      </c>
      <c r="AE66" t="s">
        <v>117</v>
      </c>
    </row>
    <row r="67" spans="1:60" outlineLevel="1" x14ac:dyDescent="0.2">
      <c r="A67" s="154">
        <v>38</v>
      </c>
      <c r="B67" s="160" t="s">
        <v>206</v>
      </c>
      <c r="C67" s="195" t="s">
        <v>207</v>
      </c>
      <c r="D67" s="162" t="s">
        <v>127</v>
      </c>
      <c r="E67" s="169">
        <v>1.2250000000000001</v>
      </c>
      <c r="F67" s="172"/>
      <c r="G67" s="173">
        <f>ROUND(E67*F67,2)</f>
        <v>0</v>
      </c>
      <c r="H67" s="172"/>
      <c r="I67" s="173">
        <f>ROUND(E67*H67,2)</f>
        <v>0</v>
      </c>
      <c r="J67" s="172"/>
      <c r="K67" s="173">
        <f>ROUND(E67*J67,2)</f>
        <v>0</v>
      </c>
      <c r="L67" s="173">
        <v>21</v>
      </c>
      <c r="M67" s="173">
        <f>G67*(1+L67/100)</f>
        <v>0</v>
      </c>
      <c r="N67" s="163">
        <v>3.1E-4</v>
      </c>
      <c r="O67" s="163">
        <f>ROUND(E67*N67,5)</f>
        <v>3.8000000000000002E-4</v>
      </c>
      <c r="P67" s="163">
        <v>0</v>
      </c>
      <c r="Q67" s="163">
        <f>ROUND(E67*P67,5)</f>
        <v>0</v>
      </c>
      <c r="R67" s="163"/>
      <c r="S67" s="163"/>
      <c r="T67" s="164">
        <v>0.40300000000000002</v>
      </c>
      <c r="U67" s="163">
        <f>ROUND(E67*T67,2)</f>
        <v>0.49</v>
      </c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121</v>
      </c>
      <c r="AF67" s="153"/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x14ac:dyDescent="0.2">
      <c r="A68" s="155" t="s">
        <v>116</v>
      </c>
      <c r="B68" s="161" t="s">
        <v>87</v>
      </c>
      <c r="C68" s="196" t="s">
        <v>88</v>
      </c>
      <c r="D68" s="165"/>
      <c r="E68" s="170"/>
      <c r="F68" s="174"/>
      <c r="G68" s="174">
        <f>SUMIF(AE69:AE70,"&lt;&gt;NOR",G69:G70)</f>
        <v>0</v>
      </c>
      <c r="H68" s="174"/>
      <c r="I68" s="174">
        <f>SUM(I69:I70)</f>
        <v>0</v>
      </c>
      <c r="J68" s="174"/>
      <c r="K68" s="174">
        <f>SUM(K69:K70)</f>
        <v>0</v>
      </c>
      <c r="L68" s="174"/>
      <c r="M68" s="174">
        <f>SUM(M69:M70)</f>
        <v>0</v>
      </c>
      <c r="N68" s="166"/>
      <c r="O68" s="166">
        <f>SUM(O69:O70)</f>
        <v>4.3869999999999999E-2</v>
      </c>
      <c r="P68" s="166"/>
      <c r="Q68" s="166">
        <f>SUM(Q69:Q70)</f>
        <v>0</v>
      </c>
      <c r="R68" s="166"/>
      <c r="S68" s="166"/>
      <c r="T68" s="167"/>
      <c r="U68" s="166">
        <f>SUM(U69:U70)</f>
        <v>9.99</v>
      </c>
      <c r="AE68" t="s">
        <v>117</v>
      </c>
    </row>
    <row r="69" spans="1:60" outlineLevel="1" x14ac:dyDescent="0.2">
      <c r="A69" s="154">
        <v>39</v>
      </c>
      <c r="B69" s="160" t="s">
        <v>208</v>
      </c>
      <c r="C69" s="195" t="s">
        <v>209</v>
      </c>
      <c r="D69" s="162" t="s">
        <v>127</v>
      </c>
      <c r="E69" s="169">
        <v>107</v>
      </c>
      <c r="F69" s="172"/>
      <c r="G69" s="173">
        <f>ROUND(E69*F69,2)</f>
        <v>0</v>
      </c>
      <c r="H69" s="172"/>
      <c r="I69" s="173">
        <f>ROUND(E69*H69,2)</f>
        <v>0</v>
      </c>
      <c r="J69" s="172"/>
      <c r="K69" s="173">
        <f>ROUND(E69*J69,2)</f>
        <v>0</v>
      </c>
      <c r="L69" s="173">
        <v>21</v>
      </c>
      <c r="M69" s="173">
        <f>G69*(1+L69/100)</f>
        <v>0</v>
      </c>
      <c r="N69" s="163">
        <v>4.0999999999999999E-4</v>
      </c>
      <c r="O69" s="163">
        <f>ROUND(E69*N69,5)</f>
        <v>4.3869999999999999E-2</v>
      </c>
      <c r="P69" s="163">
        <v>0</v>
      </c>
      <c r="Q69" s="163">
        <f>ROUND(E69*P69,5)</f>
        <v>0</v>
      </c>
      <c r="R69" s="163"/>
      <c r="S69" s="163"/>
      <c r="T69" s="164">
        <v>9.3410000000000007E-2</v>
      </c>
      <c r="U69" s="163">
        <f>ROUND(E69*T69,2)</f>
        <v>9.99</v>
      </c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121</v>
      </c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54"/>
      <c r="B70" s="160"/>
      <c r="C70" s="197" t="s">
        <v>210</v>
      </c>
      <c r="D70" s="168"/>
      <c r="E70" s="171">
        <v>83.924999999999997</v>
      </c>
      <c r="F70" s="173"/>
      <c r="G70" s="173"/>
      <c r="H70" s="173"/>
      <c r="I70" s="173"/>
      <c r="J70" s="173"/>
      <c r="K70" s="173"/>
      <c r="L70" s="173"/>
      <c r="M70" s="173"/>
      <c r="N70" s="163"/>
      <c r="O70" s="163"/>
      <c r="P70" s="163"/>
      <c r="Q70" s="163"/>
      <c r="R70" s="163"/>
      <c r="S70" s="163"/>
      <c r="T70" s="164"/>
      <c r="U70" s="163"/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137</v>
      </c>
      <c r="AF70" s="153">
        <v>0</v>
      </c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x14ac:dyDescent="0.2">
      <c r="A71" s="155" t="s">
        <v>116</v>
      </c>
      <c r="B71" s="161" t="s">
        <v>89</v>
      </c>
      <c r="C71" s="196" t="s">
        <v>26</v>
      </c>
      <c r="D71" s="165"/>
      <c r="E71" s="170"/>
      <c r="F71" s="174"/>
      <c r="G71" s="174">
        <f>SUMIF(AE72:AE73,"&lt;&gt;NOR",G72:G73)</f>
        <v>0</v>
      </c>
      <c r="H71" s="174"/>
      <c r="I71" s="174">
        <f>SUM(I72:I73)</f>
        <v>0</v>
      </c>
      <c r="J71" s="174"/>
      <c r="K71" s="174">
        <f>SUM(K72:K73)</f>
        <v>0</v>
      </c>
      <c r="L71" s="174"/>
      <c r="M71" s="174">
        <f>SUM(M72:M73)</f>
        <v>0</v>
      </c>
      <c r="N71" s="166"/>
      <c r="O71" s="166">
        <f>SUM(O72:O73)</f>
        <v>0</v>
      </c>
      <c r="P71" s="166"/>
      <c r="Q71" s="166">
        <f>SUM(Q72:Q73)</f>
        <v>0</v>
      </c>
      <c r="R71" s="166"/>
      <c r="S71" s="166"/>
      <c r="T71" s="167"/>
      <c r="U71" s="166">
        <f>SUM(U72:U73)</f>
        <v>0</v>
      </c>
      <c r="AE71" t="s">
        <v>117</v>
      </c>
    </row>
    <row r="72" spans="1:60" outlineLevel="1" x14ac:dyDescent="0.2">
      <c r="A72" s="154">
        <v>40</v>
      </c>
      <c r="B72" s="160" t="s">
        <v>211</v>
      </c>
      <c r="C72" s="195" t="s">
        <v>212</v>
      </c>
      <c r="D72" s="162" t="s">
        <v>213</v>
      </c>
      <c r="E72" s="169">
        <v>1</v>
      </c>
      <c r="F72" s="172"/>
      <c r="G72" s="173">
        <f>ROUND(E72*F72,2)</f>
        <v>0</v>
      </c>
      <c r="H72" s="172"/>
      <c r="I72" s="173">
        <f>ROUND(E72*H72,2)</f>
        <v>0</v>
      </c>
      <c r="J72" s="172"/>
      <c r="K72" s="173">
        <f>ROUND(E72*J72,2)</f>
        <v>0</v>
      </c>
      <c r="L72" s="173">
        <v>21</v>
      </c>
      <c r="M72" s="173">
        <f>G72*(1+L72/100)</f>
        <v>0</v>
      </c>
      <c r="N72" s="163">
        <v>0</v>
      </c>
      <c r="O72" s="163">
        <f>ROUND(E72*N72,5)</f>
        <v>0</v>
      </c>
      <c r="P72" s="163">
        <v>0</v>
      </c>
      <c r="Q72" s="163">
        <f>ROUND(E72*P72,5)</f>
        <v>0</v>
      </c>
      <c r="R72" s="163"/>
      <c r="S72" s="163"/>
      <c r="T72" s="164">
        <v>0</v>
      </c>
      <c r="U72" s="163">
        <f>ROUND(E72*T72,2)</f>
        <v>0</v>
      </c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121</v>
      </c>
      <c r="AF72" s="153"/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183">
        <v>41</v>
      </c>
      <c r="B73" s="184" t="s">
        <v>214</v>
      </c>
      <c r="C73" s="198" t="s">
        <v>215</v>
      </c>
      <c r="D73" s="185" t="s">
        <v>213</v>
      </c>
      <c r="E73" s="186">
        <v>1</v>
      </c>
      <c r="F73" s="187"/>
      <c r="G73" s="188">
        <f>ROUND(E73*F73,2)</f>
        <v>0</v>
      </c>
      <c r="H73" s="187"/>
      <c r="I73" s="188">
        <f>ROUND(E73*H73,2)</f>
        <v>0</v>
      </c>
      <c r="J73" s="187"/>
      <c r="K73" s="188">
        <f>ROUND(E73*J73,2)</f>
        <v>0</v>
      </c>
      <c r="L73" s="188">
        <v>21</v>
      </c>
      <c r="M73" s="188">
        <f>G73*(1+L73/100)</f>
        <v>0</v>
      </c>
      <c r="N73" s="189">
        <v>0</v>
      </c>
      <c r="O73" s="189">
        <f>ROUND(E73*N73,5)</f>
        <v>0</v>
      </c>
      <c r="P73" s="189">
        <v>0</v>
      </c>
      <c r="Q73" s="189">
        <f>ROUND(E73*P73,5)</f>
        <v>0</v>
      </c>
      <c r="R73" s="189"/>
      <c r="S73" s="189"/>
      <c r="T73" s="190">
        <v>0</v>
      </c>
      <c r="U73" s="189">
        <f>ROUND(E73*T73,2)</f>
        <v>0</v>
      </c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121</v>
      </c>
      <c r="AF73" s="153"/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x14ac:dyDescent="0.2">
      <c r="A74" s="6"/>
      <c r="B74" s="7" t="s">
        <v>216</v>
      </c>
      <c r="C74" s="199" t="s">
        <v>216</v>
      </c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AC74">
        <v>15</v>
      </c>
      <c r="AD74">
        <v>21</v>
      </c>
    </row>
    <row r="75" spans="1:60" x14ac:dyDescent="0.2">
      <c r="A75" s="191"/>
      <c r="B75" s="192">
        <v>26</v>
      </c>
      <c r="C75" s="200" t="s">
        <v>216</v>
      </c>
      <c r="D75" s="193"/>
      <c r="E75" s="193"/>
      <c r="F75" s="193"/>
      <c r="G75" s="194">
        <f>G8+G10+G12+G20+G28+G30+G36+G46+G49+G55+G58+G63+G66+G68+G71</f>
        <v>0</v>
      </c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AC75">
        <f>SUMIF(L7:L73,AC74,G7:G73)</f>
        <v>0</v>
      </c>
      <c r="AD75">
        <f>SUMIF(L7:L73,AD74,G7:G73)</f>
        <v>0</v>
      </c>
      <c r="AE75" t="s">
        <v>217</v>
      </c>
    </row>
    <row r="76" spans="1:60" x14ac:dyDescent="0.2">
      <c r="A76" s="6"/>
      <c r="B76" s="7" t="s">
        <v>216</v>
      </c>
      <c r="C76" s="199" t="s">
        <v>216</v>
      </c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60" x14ac:dyDescent="0.2">
      <c r="A77" s="6"/>
      <c r="B77" s="7" t="s">
        <v>216</v>
      </c>
      <c r="C77" s="199" t="s">
        <v>216</v>
      </c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60" x14ac:dyDescent="0.2">
      <c r="A78" s="261">
        <v>33</v>
      </c>
      <c r="B78" s="261"/>
      <c r="C78" s="262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60" x14ac:dyDescent="0.2">
      <c r="A79" s="263"/>
      <c r="B79" s="264"/>
      <c r="C79" s="265"/>
      <c r="D79" s="264"/>
      <c r="E79" s="264"/>
      <c r="F79" s="264"/>
      <c r="G79" s="26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AE79" t="s">
        <v>218</v>
      </c>
    </row>
    <row r="80" spans="1:60" x14ac:dyDescent="0.2">
      <c r="A80" s="267"/>
      <c r="B80" s="268"/>
      <c r="C80" s="269"/>
      <c r="D80" s="268"/>
      <c r="E80" s="268"/>
      <c r="F80" s="268"/>
      <c r="G80" s="270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31" x14ac:dyDescent="0.2">
      <c r="A81" s="267"/>
      <c r="B81" s="268"/>
      <c r="C81" s="269"/>
      <c r="D81" s="268"/>
      <c r="E81" s="268"/>
      <c r="F81" s="268"/>
      <c r="G81" s="270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 x14ac:dyDescent="0.2">
      <c r="A82" s="267"/>
      <c r="B82" s="268"/>
      <c r="C82" s="269"/>
      <c r="D82" s="268"/>
      <c r="E82" s="268"/>
      <c r="F82" s="268"/>
      <c r="G82" s="270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31" x14ac:dyDescent="0.2">
      <c r="A83" s="271"/>
      <c r="B83" s="272"/>
      <c r="C83" s="273"/>
      <c r="D83" s="272"/>
      <c r="E83" s="272"/>
      <c r="F83" s="272"/>
      <c r="G83" s="274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1" x14ac:dyDescent="0.2">
      <c r="A84" s="6"/>
      <c r="B84" s="7" t="s">
        <v>216</v>
      </c>
      <c r="C84" s="199" t="s">
        <v>216</v>
      </c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spans="1:31" x14ac:dyDescent="0.2">
      <c r="C85" s="201"/>
      <c r="AE85" t="s">
        <v>219</v>
      </c>
    </row>
  </sheetData>
  <mergeCells count="6">
    <mergeCell ref="A79:G83"/>
    <mergeCell ref="A1:G1"/>
    <mergeCell ref="C2:G2"/>
    <mergeCell ref="C3:G3"/>
    <mergeCell ref="C4:G4"/>
    <mergeCell ref="A78:C78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Hlaváček Martin</cp:lastModifiedBy>
  <cp:lastPrinted>2014-02-28T09:52:57Z</cp:lastPrinted>
  <dcterms:created xsi:type="dcterms:W3CDTF">2009-04-08T07:15:50Z</dcterms:created>
  <dcterms:modified xsi:type="dcterms:W3CDTF">2019-03-06T14:39:27Z</dcterms:modified>
</cp:coreProperties>
</file>