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28800" windowHeight="11910" xr2:uid="{00000000-000D-0000-FFFF-FFFF00000000}"/>
  </bookViews>
  <sheets>
    <sheet name="Rekapitulace stavby" sheetId="1" r:id="rId1"/>
    <sheet name="1 - Panelová komunikace p..." sheetId="2" r:id="rId2"/>
    <sheet name="2 - Vodní nádrž, (poldr) " sheetId="3" r:id="rId3"/>
    <sheet name="3 - Nátokové koryto" sheetId="4" r:id="rId4"/>
    <sheet name="4 - Vypouštěcí šachta - p..." sheetId="5" r:id="rId5"/>
    <sheet name="VRN - Vedelší rozpočtové ..." sheetId="6" r:id="rId6"/>
    <sheet name="Pokyny pro vyplnění" sheetId="7" r:id="rId7"/>
  </sheets>
  <definedNames>
    <definedName name="_xlnm._FilterDatabase" localSheetId="1" hidden="1">'1 - Panelová komunikace p...'!$C$86:$K$131</definedName>
    <definedName name="_xlnm._FilterDatabase" localSheetId="2" hidden="1">'2 - Vodní nádrž, (poldr) '!$C$83:$K$137</definedName>
    <definedName name="_xlnm._FilterDatabase" localSheetId="3" hidden="1">'3 - Nátokové koryto'!$C$85:$K$105</definedName>
    <definedName name="_xlnm._FilterDatabase" localSheetId="4" hidden="1">'4 - Vypouštěcí šachta - p...'!$C$90:$K$180</definedName>
    <definedName name="_xlnm._FilterDatabase" localSheetId="5" hidden="1">'VRN - Vedelší rozpočtové ...'!$C$76:$K$85</definedName>
    <definedName name="_xlnm.Print_Titles" localSheetId="1">'1 - Panelová komunikace p...'!$86:$86</definedName>
    <definedName name="_xlnm.Print_Titles" localSheetId="2">'2 - Vodní nádrž, (poldr) '!$83:$83</definedName>
    <definedName name="_xlnm.Print_Titles" localSheetId="3">'3 - Nátokové koryto'!$85:$85</definedName>
    <definedName name="_xlnm.Print_Titles" localSheetId="4">'4 - Vypouštěcí šachta - p...'!$90:$90</definedName>
    <definedName name="_xlnm.Print_Titles" localSheetId="0">'Rekapitulace stavby'!$49:$49</definedName>
    <definedName name="_xlnm.Print_Titles" localSheetId="5">'VRN - Vedelší rozpočtové ...'!$76:$76</definedName>
    <definedName name="_xlnm.Print_Area" localSheetId="1">'1 - Panelová komunikace p...'!$C$4:$J$38,'1 - Panelová komunikace p...'!$C$44:$J$66,'1 - Panelová komunikace p...'!$C$72:$K$131</definedName>
    <definedName name="_xlnm.Print_Area" localSheetId="2">'2 - Vodní nádrž, (poldr) '!$C$4:$J$38,'2 - Vodní nádrž, (poldr) '!$C$44:$J$63,'2 - Vodní nádrž, (poldr) '!$C$69:$K$137</definedName>
    <definedName name="_xlnm.Print_Area" localSheetId="3">'3 - Nátokové koryto'!$C$4:$J$38,'3 - Nátokové koryto'!$C$44:$J$65,'3 - Nátokové koryto'!$C$71:$K$105</definedName>
    <definedName name="_xlnm.Print_Area" localSheetId="4">'4 - Vypouštěcí šachta - p...'!$C$4:$J$38,'4 - Vypouštěcí šachta - p...'!$C$44:$J$70,'4 - Vypouštěcí šachta - p...'!$C$76:$K$180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  <definedName name="_xlnm.Print_Area" localSheetId="5">'VRN - Vedelší rozpočtové ...'!$C$4:$J$36,'VRN - Vedelší rozpočtové ...'!$C$42:$J$58,'VRN - Vedelší rozpočtové ...'!$C$64:$K$85</definedName>
  </definedNames>
  <calcPr calcId="171027"/>
</workbook>
</file>

<file path=xl/calcChain.xml><?xml version="1.0" encoding="utf-8"?>
<calcChain xmlns="http://schemas.openxmlformats.org/spreadsheetml/2006/main">
  <c r="AY57" i="1" l="1"/>
  <c r="AX57" i="1"/>
  <c r="BI84" i="6"/>
  <c r="BH84" i="6"/>
  <c r="BG84" i="6"/>
  <c r="BF84" i="6"/>
  <c r="T84" i="6"/>
  <c r="R84" i="6"/>
  <c r="P84" i="6"/>
  <c r="BK84" i="6"/>
  <c r="J84" i="6"/>
  <c r="BE84" i="6"/>
  <c r="BI83" i="6"/>
  <c r="BH83" i="6"/>
  <c r="BG83" i="6"/>
  <c r="BF83" i="6"/>
  <c r="T83" i="6"/>
  <c r="R83" i="6"/>
  <c r="P83" i="6"/>
  <c r="BK83" i="6"/>
  <c r="J83" i="6"/>
  <c r="BE83" i="6"/>
  <c r="BI81" i="6"/>
  <c r="BH81" i="6"/>
  <c r="BG81" i="6"/>
  <c r="BF81" i="6"/>
  <c r="T81" i="6"/>
  <c r="R81" i="6"/>
  <c r="P81" i="6"/>
  <c r="BK81" i="6"/>
  <c r="J81" i="6"/>
  <c r="BE81" i="6"/>
  <c r="BI80" i="6"/>
  <c r="BH80" i="6"/>
  <c r="BG80" i="6"/>
  <c r="BF80" i="6"/>
  <c r="T80" i="6"/>
  <c r="R80" i="6"/>
  <c r="P80" i="6"/>
  <c r="BK80" i="6"/>
  <c r="BK78" i="6" s="1"/>
  <c r="J80" i="6"/>
  <c r="BE80" i="6"/>
  <c r="BI79" i="6"/>
  <c r="F34" i="6"/>
  <c r="BD57" i="1" s="1"/>
  <c r="BH79" i="6"/>
  <c r="BG79" i="6"/>
  <c r="F32" i="6"/>
  <c r="BB57" i="1" s="1"/>
  <c r="BF79" i="6"/>
  <c r="T79" i="6"/>
  <c r="T78" i="6"/>
  <c r="T77" i="6" s="1"/>
  <c r="R79" i="6"/>
  <c r="P79" i="6"/>
  <c r="P78" i="6"/>
  <c r="P77" i="6" s="1"/>
  <c r="AU57" i="1" s="1"/>
  <c r="BK79" i="6"/>
  <c r="J79" i="6"/>
  <c r="BE79" i="6"/>
  <c r="F73" i="6"/>
  <c r="F71" i="6"/>
  <c r="E69" i="6"/>
  <c r="F51" i="6"/>
  <c r="F49" i="6"/>
  <c r="E47" i="6"/>
  <c r="J21" i="6"/>
  <c r="E21" i="6"/>
  <c r="J73" i="6" s="1"/>
  <c r="J51" i="6"/>
  <c r="J20" i="6"/>
  <c r="J18" i="6"/>
  <c r="E18" i="6"/>
  <c r="F52" i="6" s="1"/>
  <c r="F74" i="6"/>
  <c r="J17" i="6"/>
  <c r="J12" i="6"/>
  <c r="J49" i="6" s="1"/>
  <c r="J71" i="6"/>
  <c r="E7" i="6"/>
  <c r="E67" i="6" s="1"/>
  <c r="E45" i="6"/>
  <c r="AY56" i="1"/>
  <c r="AX56" i="1"/>
  <c r="BI178" i="5"/>
  <c r="BH178" i="5"/>
  <c r="BG178" i="5"/>
  <c r="BF178" i="5"/>
  <c r="T178" i="5"/>
  <c r="R178" i="5"/>
  <c r="P178" i="5"/>
  <c r="BK178" i="5"/>
  <c r="J178" i="5"/>
  <c r="BE178" i="5"/>
  <c r="BI175" i="5"/>
  <c r="BH175" i="5"/>
  <c r="BG175" i="5"/>
  <c r="BF175" i="5"/>
  <c r="T175" i="5"/>
  <c r="R175" i="5"/>
  <c r="P175" i="5"/>
  <c r="BK175" i="5"/>
  <c r="J175" i="5"/>
  <c r="BE175" i="5"/>
  <c r="BI172" i="5"/>
  <c r="BH172" i="5"/>
  <c r="BG172" i="5"/>
  <c r="BF172" i="5"/>
  <c r="T172" i="5"/>
  <c r="T171" i="5"/>
  <c r="T170" i="5" s="1"/>
  <c r="R172" i="5"/>
  <c r="P172" i="5"/>
  <c r="P171" i="5"/>
  <c r="P170" i="5" s="1"/>
  <c r="BK172" i="5"/>
  <c r="J172" i="5"/>
  <c r="BE172" i="5"/>
  <c r="BI168" i="5"/>
  <c r="BH168" i="5"/>
  <c r="BG168" i="5"/>
  <c r="BF168" i="5"/>
  <c r="T168" i="5"/>
  <c r="R168" i="5"/>
  <c r="P168" i="5"/>
  <c r="BK168" i="5"/>
  <c r="J168" i="5"/>
  <c r="BE168" i="5"/>
  <c r="BI167" i="5"/>
  <c r="BH167" i="5"/>
  <c r="BG167" i="5"/>
  <c r="BF167" i="5"/>
  <c r="T167" i="5"/>
  <c r="R167" i="5"/>
  <c r="P167" i="5"/>
  <c r="BK167" i="5"/>
  <c r="J167" i="5"/>
  <c r="BE167" i="5"/>
  <c r="BI166" i="5"/>
  <c r="BH166" i="5"/>
  <c r="BG166" i="5"/>
  <c r="BF166" i="5"/>
  <c r="T166" i="5"/>
  <c r="T165" i="5"/>
  <c r="R166" i="5"/>
  <c r="R165" i="5"/>
  <c r="P166" i="5"/>
  <c r="P165" i="5"/>
  <c r="BK166" i="5"/>
  <c r="BK165" i="5"/>
  <c r="J165" i="5" s="1"/>
  <c r="J166" i="5"/>
  <c r="BE166" i="5" s="1"/>
  <c r="J67" i="5"/>
  <c r="BI162" i="5"/>
  <c r="BH162" i="5"/>
  <c r="BG162" i="5"/>
  <c r="BF162" i="5"/>
  <c r="T162" i="5"/>
  <c r="T161" i="5"/>
  <c r="R162" i="5"/>
  <c r="R161" i="5"/>
  <c r="P162" i="5"/>
  <c r="P161" i="5"/>
  <c r="BK162" i="5"/>
  <c r="BK161" i="5"/>
  <c r="J161" i="5" s="1"/>
  <c r="J66" i="5" s="1"/>
  <c r="J162" i="5"/>
  <c r="BE162" i="5" s="1"/>
  <c r="BI160" i="5"/>
  <c r="BH160" i="5"/>
  <c r="BG160" i="5"/>
  <c r="BF160" i="5"/>
  <c r="T160" i="5"/>
  <c r="R160" i="5"/>
  <c r="P160" i="5"/>
  <c r="BK160" i="5"/>
  <c r="BK156" i="5" s="1"/>
  <c r="J156" i="5" s="1"/>
  <c r="J65" i="5" s="1"/>
  <c r="J160" i="5"/>
  <c r="BE160" i="5"/>
  <c r="BI157" i="5"/>
  <c r="BH157" i="5"/>
  <c r="BG157" i="5"/>
  <c r="BF157" i="5"/>
  <c r="T157" i="5"/>
  <c r="T156" i="5"/>
  <c r="R157" i="5"/>
  <c r="R156" i="5"/>
  <c r="P157" i="5"/>
  <c r="P156" i="5"/>
  <c r="BK157" i="5"/>
  <c r="J157" i="5"/>
  <c r="BE157" i="5" s="1"/>
  <c r="BI154" i="5"/>
  <c r="BH154" i="5"/>
  <c r="BG154" i="5"/>
  <c r="BF154" i="5"/>
  <c r="T154" i="5"/>
  <c r="R154" i="5"/>
  <c r="P154" i="5"/>
  <c r="BK154" i="5"/>
  <c r="J154" i="5"/>
  <c r="BE154" i="5"/>
  <c r="BI153" i="5"/>
  <c r="BH153" i="5"/>
  <c r="BG153" i="5"/>
  <c r="BF153" i="5"/>
  <c r="T153" i="5"/>
  <c r="R153" i="5"/>
  <c r="P153" i="5"/>
  <c r="BK153" i="5"/>
  <c r="J153" i="5"/>
  <c r="BE153" i="5"/>
  <c r="BI151" i="5"/>
  <c r="BH151" i="5"/>
  <c r="BG151" i="5"/>
  <c r="BF151" i="5"/>
  <c r="T151" i="5"/>
  <c r="R151" i="5"/>
  <c r="P151" i="5"/>
  <c r="BK151" i="5"/>
  <c r="J151" i="5"/>
  <c r="BE151" i="5"/>
  <c r="BI146" i="5"/>
  <c r="BH146" i="5"/>
  <c r="BG146" i="5"/>
  <c r="BF146" i="5"/>
  <c r="T146" i="5"/>
  <c r="R146" i="5"/>
  <c r="P146" i="5"/>
  <c r="BK146" i="5"/>
  <c r="J146" i="5"/>
  <c r="BE146" i="5"/>
  <c r="BI141" i="5"/>
  <c r="BH141" i="5"/>
  <c r="BG141" i="5"/>
  <c r="BF141" i="5"/>
  <c r="T141" i="5"/>
  <c r="R141" i="5"/>
  <c r="P141" i="5"/>
  <c r="BK141" i="5"/>
  <c r="J141" i="5"/>
  <c r="BE141" i="5"/>
  <c r="BI139" i="5"/>
  <c r="BH139" i="5"/>
  <c r="BG139" i="5"/>
  <c r="BF139" i="5"/>
  <c r="T139" i="5"/>
  <c r="T138" i="5"/>
  <c r="R139" i="5"/>
  <c r="R138" i="5"/>
  <c r="P139" i="5"/>
  <c r="P138" i="5"/>
  <c r="BK139" i="5"/>
  <c r="BK138" i="5"/>
  <c r="J138" i="5" s="1"/>
  <c r="J139" i="5"/>
  <c r="BE139" i="5" s="1"/>
  <c r="J64" i="5"/>
  <c r="BI136" i="5"/>
  <c r="BH136" i="5"/>
  <c r="BG136" i="5"/>
  <c r="BF136" i="5"/>
  <c r="T136" i="5"/>
  <c r="R136" i="5"/>
  <c r="P136" i="5"/>
  <c r="BK136" i="5"/>
  <c r="J136" i="5"/>
  <c r="BE136" i="5"/>
  <c r="BI135" i="5"/>
  <c r="BH135" i="5"/>
  <c r="BG135" i="5"/>
  <c r="BF135" i="5"/>
  <c r="T135" i="5"/>
  <c r="R135" i="5"/>
  <c r="R126" i="5" s="1"/>
  <c r="P135" i="5"/>
  <c r="BK135" i="5"/>
  <c r="J135" i="5"/>
  <c r="BE135" i="5"/>
  <c r="BI131" i="5"/>
  <c r="BH131" i="5"/>
  <c r="BG131" i="5"/>
  <c r="BF131" i="5"/>
  <c r="T131" i="5"/>
  <c r="R131" i="5"/>
  <c r="P131" i="5"/>
  <c r="BK131" i="5"/>
  <c r="BK126" i="5" s="1"/>
  <c r="J126" i="5" s="1"/>
  <c r="J63" i="5" s="1"/>
  <c r="J131" i="5"/>
  <c r="BE131" i="5"/>
  <c r="BI127" i="5"/>
  <c r="BH127" i="5"/>
  <c r="BG127" i="5"/>
  <c r="BF127" i="5"/>
  <c r="T127" i="5"/>
  <c r="T126" i="5"/>
  <c r="R127" i="5"/>
  <c r="P127" i="5"/>
  <c r="P126" i="5"/>
  <c r="BK127" i="5"/>
  <c r="J127" i="5"/>
  <c r="BE127" i="5" s="1"/>
  <c r="BI124" i="5"/>
  <c r="BH124" i="5"/>
  <c r="BG124" i="5"/>
  <c r="BF124" i="5"/>
  <c r="T124" i="5"/>
  <c r="R124" i="5"/>
  <c r="P124" i="5"/>
  <c r="BK124" i="5"/>
  <c r="J124" i="5"/>
  <c r="BE124" i="5"/>
  <c r="BI122" i="5"/>
  <c r="BH122" i="5"/>
  <c r="BG122" i="5"/>
  <c r="BF122" i="5"/>
  <c r="T122" i="5"/>
  <c r="R122" i="5"/>
  <c r="P122" i="5"/>
  <c r="BK122" i="5"/>
  <c r="J122" i="5"/>
  <c r="BE122" i="5"/>
  <c r="BI118" i="5"/>
  <c r="BH118" i="5"/>
  <c r="BG118" i="5"/>
  <c r="BF118" i="5"/>
  <c r="T118" i="5"/>
  <c r="R118" i="5"/>
  <c r="P118" i="5"/>
  <c r="BK118" i="5"/>
  <c r="J118" i="5"/>
  <c r="BE118" i="5"/>
  <c r="BI116" i="5"/>
  <c r="BH116" i="5"/>
  <c r="BG116" i="5"/>
  <c r="BF116" i="5"/>
  <c r="T116" i="5"/>
  <c r="R116" i="5"/>
  <c r="P116" i="5"/>
  <c r="BK116" i="5"/>
  <c r="J116" i="5"/>
  <c r="BE116" i="5"/>
  <c r="BI114" i="5"/>
  <c r="BH114" i="5"/>
  <c r="BG114" i="5"/>
  <c r="BF114" i="5"/>
  <c r="T114" i="5"/>
  <c r="R114" i="5"/>
  <c r="P114" i="5"/>
  <c r="BK114" i="5"/>
  <c r="J114" i="5"/>
  <c r="BE114" i="5"/>
  <c r="BI112" i="5"/>
  <c r="BH112" i="5"/>
  <c r="BG112" i="5"/>
  <c r="BF112" i="5"/>
  <c r="T112" i="5"/>
  <c r="R112" i="5"/>
  <c r="P112" i="5"/>
  <c r="BK112" i="5"/>
  <c r="J112" i="5"/>
  <c r="BE112" i="5"/>
  <c r="BI107" i="5"/>
  <c r="BH107" i="5"/>
  <c r="BG107" i="5"/>
  <c r="BF107" i="5"/>
  <c r="T107" i="5"/>
  <c r="R107" i="5"/>
  <c r="P107" i="5"/>
  <c r="BK107" i="5"/>
  <c r="J107" i="5"/>
  <c r="BE107" i="5"/>
  <c r="BI106" i="5"/>
  <c r="BH106" i="5"/>
  <c r="BG106" i="5"/>
  <c r="BF106" i="5"/>
  <c r="T106" i="5"/>
  <c r="R106" i="5"/>
  <c r="P106" i="5"/>
  <c r="BK106" i="5"/>
  <c r="J106" i="5"/>
  <c r="BE106" i="5"/>
  <c r="BI105" i="5"/>
  <c r="BH105" i="5"/>
  <c r="BG105" i="5"/>
  <c r="BF105" i="5"/>
  <c r="T105" i="5"/>
  <c r="R105" i="5"/>
  <c r="P105" i="5"/>
  <c r="BK105" i="5"/>
  <c r="J105" i="5"/>
  <c r="BE105" i="5"/>
  <c r="BI103" i="5"/>
  <c r="BH103" i="5"/>
  <c r="BG103" i="5"/>
  <c r="BF103" i="5"/>
  <c r="T103" i="5"/>
  <c r="R103" i="5"/>
  <c r="P103" i="5"/>
  <c r="BK103" i="5"/>
  <c r="J103" i="5"/>
  <c r="BE103" i="5"/>
  <c r="BI102" i="5"/>
  <c r="BH102" i="5"/>
  <c r="BG102" i="5"/>
  <c r="BF102" i="5"/>
  <c r="T102" i="5"/>
  <c r="R102" i="5"/>
  <c r="P102" i="5"/>
  <c r="BK102" i="5"/>
  <c r="J102" i="5"/>
  <c r="BE102" i="5"/>
  <c r="BI100" i="5"/>
  <c r="BH100" i="5"/>
  <c r="BG100" i="5"/>
  <c r="BF100" i="5"/>
  <c r="T100" i="5"/>
  <c r="R100" i="5"/>
  <c r="P100" i="5"/>
  <c r="BK100" i="5"/>
  <c r="J100" i="5"/>
  <c r="BE100" i="5"/>
  <c r="BI99" i="5"/>
  <c r="BH99" i="5"/>
  <c r="BG99" i="5"/>
  <c r="BF99" i="5"/>
  <c r="T99" i="5"/>
  <c r="R99" i="5"/>
  <c r="P99" i="5"/>
  <c r="BK99" i="5"/>
  <c r="J99" i="5"/>
  <c r="BE99" i="5"/>
  <c r="BI98" i="5"/>
  <c r="BH98" i="5"/>
  <c r="BG98" i="5"/>
  <c r="BF98" i="5"/>
  <c r="T98" i="5"/>
  <c r="R98" i="5"/>
  <c r="P98" i="5"/>
  <c r="BK98" i="5"/>
  <c r="J98" i="5"/>
  <c r="BE98" i="5"/>
  <c r="BI97" i="5"/>
  <c r="BH97" i="5"/>
  <c r="BG97" i="5"/>
  <c r="BF97" i="5"/>
  <c r="T97" i="5"/>
  <c r="R97" i="5"/>
  <c r="P97" i="5"/>
  <c r="BK97" i="5"/>
  <c r="J97" i="5"/>
  <c r="BE97" i="5"/>
  <c r="BI96" i="5"/>
  <c r="BH96" i="5"/>
  <c r="BG96" i="5"/>
  <c r="BF96" i="5"/>
  <c r="T96" i="5"/>
  <c r="R96" i="5"/>
  <c r="P96" i="5"/>
  <c r="BK96" i="5"/>
  <c r="J96" i="5"/>
  <c r="BE96" i="5"/>
  <c r="BI95" i="5"/>
  <c r="BH95" i="5"/>
  <c r="BG95" i="5"/>
  <c r="BF95" i="5"/>
  <c r="T95" i="5"/>
  <c r="R95" i="5"/>
  <c r="R93" i="5" s="1"/>
  <c r="R92" i="5" s="1"/>
  <c r="P95" i="5"/>
  <c r="BK95" i="5"/>
  <c r="J95" i="5"/>
  <c r="BE95" i="5"/>
  <c r="BI94" i="5"/>
  <c r="F36" i="5"/>
  <c r="BD56" i="1" s="1"/>
  <c r="BH94" i="5"/>
  <c r="BG94" i="5"/>
  <c r="F34" i="5"/>
  <c r="BB56" i="1" s="1"/>
  <c r="BF94" i="5"/>
  <c r="F33" i="5" s="1"/>
  <c r="BA56" i="1" s="1"/>
  <c r="T94" i="5"/>
  <c r="T93" i="5"/>
  <c r="T92" i="5" s="1"/>
  <c r="R94" i="5"/>
  <c r="P94" i="5"/>
  <c r="P93" i="5"/>
  <c r="P92" i="5" s="1"/>
  <c r="BK94" i="5"/>
  <c r="BK93" i="5" s="1"/>
  <c r="J94" i="5"/>
  <c r="BE94" i="5" s="1"/>
  <c r="J32" i="5"/>
  <c r="AV56" i="1" s="1"/>
  <c r="F87" i="5"/>
  <c r="F85" i="5"/>
  <c r="E83" i="5"/>
  <c r="F55" i="5"/>
  <c r="F53" i="5"/>
  <c r="E51" i="5"/>
  <c r="J23" i="5"/>
  <c r="E23" i="5"/>
  <c r="J87" i="5" s="1"/>
  <c r="J55" i="5"/>
  <c r="J22" i="5"/>
  <c r="J20" i="5"/>
  <c r="E20" i="5"/>
  <c r="F56" i="5" s="1"/>
  <c r="F88" i="5"/>
  <c r="J19" i="5"/>
  <c r="J14" i="5"/>
  <c r="J53" i="5" s="1"/>
  <c r="J85" i="5"/>
  <c r="E7" i="5"/>
  <c r="E79" i="5" s="1"/>
  <c r="E47" i="5"/>
  <c r="AY55" i="1"/>
  <c r="AX55" i="1"/>
  <c r="BI104" i="4"/>
  <c r="BH104" i="4"/>
  <c r="BG104" i="4"/>
  <c r="BF104" i="4"/>
  <c r="T104" i="4"/>
  <c r="R104" i="4"/>
  <c r="R101" i="4" s="1"/>
  <c r="P104" i="4"/>
  <c r="BK104" i="4"/>
  <c r="J104" i="4"/>
  <c r="BE104" i="4"/>
  <c r="BI103" i="4"/>
  <c r="BH103" i="4"/>
  <c r="BG103" i="4"/>
  <c r="BF103" i="4"/>
  <c r="T103" i="4"/>
  <c r="R103" i="4"/>
  <c r="P103" i="4"/>
  <c r="BK103" i="4"/>
  <c r="BK101" i="4" s="1"/>
  <c r="J101" i="4" s="1"/>
  <c r="J64" i="4" s="1"/>
  <c r="J103" i="4"/>
  <c r="BE103" i="4"/>
  <c r="BI102" i="4"/>
  <c r="BH102" i="4"/>
  <c r="BG102" i="4"/>
  <c r="BF102" i="4"/>
  <c r="T102" i="4"/>
  <c r="T101" i="4"/>
  <c r="R102" i="4"/>
  <c r="P102" i="4"/>
  <c r="P101" i="4"/>
  <c r="BK102" i="4"/>
  <c r="J102" i="4"/>
  <c r="BE102" i="4" s="1"/>
  <c r="BI100" i="4"/>
  <c r="BH100" i="4"/>
  <c r="BG100" i="4"/>
  <c r="BF100" i="4"/>
  <c r="T100" i="4"/>
  <c r="R100" i="4"/>
  <c r="P100" i="4"/>
  <c r="BK100" i="4"/>
  <c r="J100" i="4"/>
  <c r="BE100" i="4"/>
  <c r="BI97" i="4"/>
  <c r="BH97" i="4"/>
  <c r="BG97" i="4"/>
  <c r="BF97" i="4"/>
  <c r="T97" i="4"/>
  <c r="T96" i="4"/>
  <c r="R97" i="4"/>
  <c r="R96" i="4"/>
  <c r="P97" i="4"/>
  <c r="P96" i="4"/>
  <c r="BK97" i="4"/>
  <c r="BK96" i="4"/>
  <c r="J96" i="4" s="1"/>
  <c r="J63" i="4" s="1"/>
  <c r="J97" i="4"/>
  <c r="BE97" i="4" s="1"/>
  <c r="J32" i="4" s="1"/>
  <c r="AV55" i="1" s="1"/>
  <c r="BI94" i="4"/>
  <c r="BH94" i="4"/>
  <c r="BG94" i="4"/>
  <c r="BF94" i="4"/>
  <c r="T94" i="4"/>
  <c r="R94" i="4"/>
  <c r="P94" i="4"/>
  <c r="BK94" i="4"/>
  <c r="J94" i="4"/>
  <c r="BE94" i="4"/>
  <c r="BI93" i="4"/>
  <c r="BH93" i="4"/>
  <c r="BG93" i="4"/>
  <c r="BF93" i="4"/>
  <c r="T93" i="4"/>
  <c r="R93" i="4"/>
  <c r="P93" i="4"/>
  <c r="BK93" i="4"/>
  <c r="J93" i="4"/>
  <c r="BE93" i="4"/>
  <c r="BI92" i="4"/>
  <c r="BH92" i="4"/>
  <c r="BG92" i="4"/>
  <c r="BF92" i="4"/>
  <c r="T92" i="4"/>
  <c r="R92" i="4"/>
  <c r="P92" i="4"/>
  <c r="BK92" i="4"/>
  <c r="J92" i="4"/>
  <c r="BE92" i="4"/>
  <c r="BI91" i="4"/>
  <c r="BH91" i="4"/>
  <c r="BG91" i="4"/>
  <c r="BF91" i="4"/>
  <c r="T91" i="4"/>
  <c r="R91" i="4"/>
  <c r="P91" i="4"/>
  <c r="BK91" i="4"/>
  <c r="J91" i="4"/>
  <c r="BE91" i="4"/>
  <c r="BI89" i="4"/>
  <c r="F36" i="4"/>
  <c r="BD55" i="1" s="1"/>
  <c r="BH89" i="4"/>
  <c r="F35" i="4" s="1"/>
  <c r="BC55" i="1" s="1"/>
  <c r="BG89" i="4"/>
  <c r="F34" i="4"/>
  <c r="BB55" i="1" s="1"/>
  <c r="BF89" i="4"/>
  <c r="T89" i="4"/>
  <c r="T88" i="4"/>
  <c r="R89" i="4"/>
  <c r="R88" i="4"/>
  <c r="R87" i="4" s="1"/>
  <c r="R86" i="4" s="1"/>
  <c r="P89" i="4"/>
  <c r="P88" i="4"/>
  <c r="BK89" i="4"/>
  <c r="BK88" i="4" s="1"/>
  <c r="J89" i="4"/>
  <c r="BE89" i="4" s="1"/>
  <c r="F82" i="4"/>
  <c r="F80" i="4"/>
  <c r="E78" i="4"/>
  <c r="F55" i="4"/>
  <c r="F53" i="4"/>
  <c r="E51" i="4"/>
  <c r="J23" i="4"/>
  <c r="E23" i="4"/>
  <c r="J82" i="4" s="1"/>
  <c r="J55" i="4"/>
  <c r="J22" i="4"/>
  <c r="J20" i="4"/>
  <c r="E20" i="4"/>
  <c r="F56" i="4" s="1"/>
  <c r="F83" i="4"/>
  <c r="J19" i="4"/>
  <c r="J14" i="4"/>
  <c r="J53" i="4" s="1"/>
  <c r="J80" i="4"/>
  <c r="E7" i="4"/>
  <c r="E74" i="4" s="1"/>
  <c r="E47" i="4"/>
  <c r="AY54" i="1"/>
  <c r="AX54" i="1"/>
  <c r="BI137" i="3"/>
  <c r="BH137" i="3"/>
  <c r="BG137" i="3"/>
  <c r="BF137" i="3"/>
  <c r="T137" i="3"/>
  <c r="R137" i="3"/>
  <c r="P137" i="3"/>
  <c r="BK137" i="3"/>
  <c r="J137" i="3"/>
  <c r="BE137" i="3"/>
  <c r="BI135" i="3"/>
  <c r="BH135" i="3"/>
  <c r="BG135" i="3"/>
  <c r="BF135" i="3"/>
  <c r="T135" i="3"/>
  <c r="R135" i="3"/>
  <c r="P135" i="3"/>
  <c r="BK135" i="3"/>
  <c r="J135" i="3"/>
  <c r="BE135" i="3"/>
  <c r="BI133" i="3"/>
  <c r="BH133" i="3"/>
  <c r="BG133" i="3"/>
  <c r="BF133" i="3"/>
  <c r="T133" i="3"/>
  <c r="R133" i="3"/>
  <c r="P133" i="3"/>
  <c r="BK133" i="3"/>
  <c r="J133" i="3"/>
  <c r="BE133" i="3"/>
  <c r="BI132" i="3"/>
  <c r="BH132" i="3"/>
  <c r="BG132" i="3"/>
  <c r="BF132" i="3"/>
  <c r="T132" i="3"/>
  <c r="R132" i="3"/>
  <c r="P132" i="3"/>
  <c r="BK132" i="3"/>
  <c r="J132" i="3"/>
  <c r="BE132" i="3"/>
  <c r="BI130" i="3"/>
  <c r="BH130" i="3"/>
  <c r="BG130" i="3"/>
  <c r="BF130" i="3"/>
  <c r="T130" i="3"/>
  <c r="R130" i="3"/>
  <c r="P130" i="3"/>
  <c r="BK130" i="3"/>
  <c r="J130" i="3"/>
  <c r="BE130" i="3"/>
  <c r="BI128" i="3"/>
  <c r="BH128" i="3"/>
  <c r="BG128" i="3"/>
  <c r="BF128" i="3"/>
  <c r="T128" i="3"/>
  <c r="R128" i="3"/>
  <c r="P128" i="3"/>
  <c r="BK128" i="3"/>
  <c r="J128" i="3"/>
  <c r="BE128" i="3"/>
  <c r="BI125" i="3"/>
  <c r="BH125" i="3"/>
  <c r="BG125" i="3"/>
  <c r="BF125" i="3"/>
  <c r="T125" i="3"/>
  <c r="R125" i="3"/>
  <c r="P125" i="3"/>
  <c r="BK125" i="3"/>
  <c r="J125" i="3"/>
  <c r="BE125" i="3"/>
  <c r="BI122" i="3"/>
  <c r="BH122" i="3"/>
  <c r="BG122" i="3"/>
  <c r="BF122" i="3"/>
  <c r="T122" i="3"/>
  <c r="R122" i="3"/>
  <c r="P122" i="3"/>
  <c r="BK122" i="3"/>
  <c r="J122" i="3"/>
  <c r="BE122" i="3"/>
  <c r="BI120" i="3"/>
  <c r="BH120" i="3"/>
  <c r="BG120" i="3"/>
  <c r="BF120" i="3"/>
  <c r="T120" i="3"/>
  <c r="R120" i="3"/>
  <c r="P120" i="3"/>
  <c r="BK120" i="3"/>
  <c r="J120" i="3"/>
  <c r="BE120" i="3"/>
  <c r="BI118" i="3"/>
  <c r="BH118" i="3"/>
  <c r="BG118" i="3"/>
  <c r="BF118" i="3"/>
  <c r="T118" i="3"/>
  <c r="R118" i="3"/>
  <c r="P118" i="3"/>
  <c r="BK118" i="3"/>
  <c r="J118" i="3"/>
  <c r="BE118" i="3"/>
  <c r="BI116" i="3"/>
  <c r="BH116" i="3"/>
  <c r="BG116" i="3"/>
  <c r="BF116" i="3"/>
  <c r="T116" i="3"/>
  <c r="R116" i="3"/>
  <c r="P116" i="3"/>
  <c r="BK116" i="3"/>
  <c r="J116" i="3"/>
  <c r="BE116" i="3"/>
  <c r="BI115" i="3"/>
  <c r="BH115" i="3"/>
  <c r="BG115" i="3"/>
  <c r="BF115" i="3"/>
  <c r="T115" i="3"/>
  <c r="R115" i="3"/>
  <c r="P115" i="3"/>
  <c r="BK115" i="3"/>
  <c r="J115" i="3"/>
  <c r="BE115" i="3"/>
  <c r="BI114" i="3"/>
  <c r="BH114" i="3"/>
  <c r="BG114" i="3"/>
  <c r="BF114" i="3"/>
  <c r="T114" i="3"/>
  <c r="R114" i="3"/>
  <c r="P114" i="3"/>
  <c r="BK114" i="3"/>
  <c r="J114" i="3"/>
  <c r="BE114" i="3"/>
  <c r="BI113" i="3"/>
  <c r="BH113" i="3"/>
  <c r="BG113" i="3"/>
  <c r="BF113" i="3"/>
  <c r="T113" i="3"/>
  <c r="R113" i="3"/>
  <c r="P113" i="3"/>
  <c r="BK113" i="3"/>
  <c r="J113" i="3"/>
  <c r="BE113" i="3"/>
  <c r="BI111" i="3"/>
  <c r="BH111" i="3"/>
  <c r="BG111" i="3"/>
  <c r="BF111" i="3"/>
  <c r="T111" i="3"/>
  <c r="R111" i="3"/>
  <c r="P111" i="3"/>
  <c r="BK111" i="3"/>
  <c r="J111" i="3"/>
  <c r="BE111" i="3"/>
  <c r="BI109" i="3"/>
  <c r="BH109" i="3"/>
  <c r="BG109" i="3"/>
  <c r="BF109" i="3"/>
  <c r="T109" i="3"/>
  <c r="R109" i="3"/>
  <c r="P109" i="3"/>
  <c r="BK109" i="3"/>
  <c r="J109" i="3"/>
  <c r="BE109" i="3"/>
  <c r="BI107" i="3"/>
  <c r="BH107" i="3"/>
  <c r="BG107" i="3"/>
  <c r="BF107" i="3"/>
  <c r="T107" i="3"/>
  <c r="R107" i="3"/>
  <c r="P107" i="3"/>
  <c r="BK107" i="3"/>
  <c r="J107" i="3"/>
  <c r="BE107" i="3"/>
  <c r="BI106" i="3"/>
  <c r="BH106" i="3"/>
  <c r="BG106" i="3"/>
  <c r="BF106" i="3"/>
  <c r="T106" i="3"/>
  <c r="R106" i="3"/>
  <c r="P106" i="3"/>
  <c r="BK106" i="3"/>
  <c r="J106" i="3"/>
  <c r="BE106" i="3"/>
  <c r="BI102" i="3"/>
  <c r="BH102" i="3"/>
  <c r="BG102" i="3"/>
  <c r="BF102" i="3"/>
  <c r="T102" i="3"/>
  <c r="R102" i="3"/>
  <c r="P102" i="3"/>
  <c r="BK102" i="3"/>
  <c r="J102" i="3"/>
  <c r="BE102" i="3"/>
  <c r="BI97" i="3"/>
  <c r="BH97" i="3"/>
  <c r="BG97" i="3"/>
  <c r="BF97" i="3"/>
  <c r="T97" i="3"/>
  <c r="R97" i="3"/>
  <c r="P97" i="3"/>
  <c r="BK97" i="3"/>
  <c r="J97" i="3"/>
  <c r="BE97" i="3"/>
  <c r="BI96" i="3"/>
  <c r="BH96" i="3"/>
  <c r="BG96" i="3"/>
  <c r="BF96" i="3"/>
  <c r="T96" i="3"/>
  <c r="R96" i="3"/>
  <c r="P96" i="3"/>
  <c r="BK96" i="3"/>
  <c r="J96" i="3"/>
  <c r="BE96" i="3"/>
  <c r="BI91" i="3"/>
  <c r="BH91" i="3"/>
  <c r="BG91" i="3"/>
  <c r="BF91" i="3"/>
  <c r="T91" i="3"/>
  <c r="R91" i="3"/>
  <c r="P91" i="3"/>
  <c r="BK91" i="3"/>
  <c r="J91" i="3"/>
  <c r="BE91" i="3"/>
  <c r="BI89" i="3"/>
  <c r="BH89" i="3"/>
  <c r="BG89" i="3"/>
  <c r="BF89" i="3"/>
  <c r="T89" i="3"/>
  <c r="R89" i="3"/>
  <c r="R86" i="3" s="1"/>
  <c r="R85" i="3" s="1"/>
  <c r="R84" i="3" s="1"/>
  <c r="P89" i="3"/>
  <c r="BK89" i="3"/>
  <c r="J89" i="3"/>
  <c r="BE89" i="3"/>
  <c r="BI87" i="3"/>
  <c r="F36" i="3"/>
  <c r="BD54" i="1" s="1"/>
  <c r="BH87" i="3"/>
  <c r="BG87" i="3"/>
  <c r="F34" i="3"/>
  <c r="BB54" i="1" s="1"/>
  <c r="BF87" i="3"/>
  <c r="T87" i="3"/>
  <c r="T86" i="3"/>
  <c r="T85" i="3" s="1"/>
  <c r="T84" i="3" s="1"/>
  <c r="R87" i="3"/>
  <c r="P87" i="3"/>
  <c r="P86" i="3"/>
  <c r="P85" i="3" s="1"/>
  <c r="P84" i="3" s="1"/>
  <c r="AU54" i="1" s="1"/>
  <c r="BK87" i="3"/>
  <c r="J87" i="3"/>
  <c r="BE87" i="3" s="1"/>
  <c r="F32" i="3" s="1"/>
  <c r="AZ54" i="1" s="1"/>
  <c r="F80" i="3"/>
  <c r="F78" i="3"/>
  <c r="E76" i="3"/>
  <c r="F55" i="3"/>
  <c r="F53" i="3"/>
  <c r="E51" i="3"/>
  <c r="J23" i="3"/>
  <c r="E23" i="3"/>
  <c r="J80" i="3" s="1"/>
  <c r="J55" i="3"/>
  <c r="J22" i="3"/>
  <c r="J20" i="3"/>
  <c r="E20" i="3"/>
  <c r="F56" i="3" s="1"/>
  <c r="F81" i="3"/>
  <c r="J19" i="3"/>
  <c r="J14" i="3"/>
  <c r="J53" i="3" s="1"/>
  <c r="J78" i="3"/>
  <c r="E7" i="3"/>
  <c r="E72" i="3" s="1"/>
  <c r="E47" i="3"/>
  <c r="AY53" i="1"/>
  <c r="AX53" i="1"/>
  <c r="BI130" i="2"/>
  <c r="BH130" i="2"/>
  <c r="BG130" i="2"/>
  <c r="BF130" i="2"/>
  <c r="T130" i="2"/>
  <c r="R130" i="2"/>
  <c r="R127" i="2" s="1"/>
  <c r="P130" i="2"/>
  <c r="BK130" i="2"/>
  <c r="J130" i="2"/>
  <c r="BE130" i="2"/>
  <c r="BI129" i="2"/>
  <c r="BH129" i="2"/>
  <c r="BG129" i="2"/>
  <c r="BF129" i="2"/>
  <c r="T129" i="2"/>
  <c r="R129" i="2"/>
  <c r="P129" i="2"/>
  <c r="BK129" i="2"/>
  <c r="BK127" i="2" s="1"/>
  <c r="J127" i="2" s="1"/>
  <c r="J65" i="2" s="1"/>
  <c r="J129" i="2"/>
  <c r="BE129" i="2"/>
  <c r="BI128" i="2"/>
  <c r="BH128" i="2"/>
  <c r="BG128" i="2"/>
  <c r="BF128" i="2"/>
  <c r="T128" i="2"/>
  <c r="T127" i="2"/>
  <c r="R128" i="2"/>
  <c r="P128" i="2"/>
  <c r="P127" i="2"/>
  <c r="BK128" i="2"/>
  <c r="J128" i="2"/>
  <c r="BE128" i="2" s="1"/>
  <c r="BI126" i="2"/>
  <c r="BH126" i="2"/>
  <c r="BG126" i="2"/>
  <c r="BF126" i="2"/>
  <c r="T126" i="2"/>
  <c r="R126" i="2"/>
  <c r="R122" i="2" s="1"/>
  <c r="P126" i="2"/>
  <c r="BK126" i="2"/>
  <c r="J126" i="2"/>
  <c r="BE126" i="2"/>
  <c r="BI124" i="2"/>
  <c r="BH124" i="2"/>
  <c r="BG124" i="2"/>
  <c r="BF124" i="2"/>
  <c r="T124" i="2"/>
  <c r="R124" i="2"/>
  <c r="P124" i="2"/>
  <c r="BK124" i="2"/>
  <c r="BK122" i="2" s="1"/>
  <c r="J122" i="2" s="1"/>
  <c r="J64" i="2" s="1"/>
  <c r="J124" i="2"/>
  <c r="BE124" i="2"/>
  <c r="BI123" i="2"/>
  <c r="BH123" i="2"/>
  <c r="BG123" i="2"/>
  <c r="BF123" i="2"/>
  <c r="T123" i="2"/>
  <c r="T122" i="2"/>
  <c r="R123" i="2"/>
  <c r="P123" i="2"/>
  <c r="P122" i="2"/>
  <c r="BK123" i="2"/>
  <c r="J123" i="2"/>
  <c r="BE123" i="2" s="1"/>
  <c r="BI121" i="2"/>
  <c r="BH121" i="2"/>
  <c r="BG121" i="2"/>
  <c r="BF121" i="2"/>
  <c r="T121" i="2"/>
  <c r="R121" i="2"/>
  <c r="P121" i="2"/>
  <c r="BK121" i="2"/>
  <c r="J121" i="2"/>
  <c r="BE121" i="2"/>
  <c r="BI119" i="2"/>
  <c r="BH119" i="2"/>
  <c r="BG119" i="2"/>
  <c r="BF119" i="2"/>
  <c r="T119" i="2"/>
  <c r="R119" i="2"/>
  <c r="P119" i="2"/>
  <c r="BK119" i="2"/>
  <c r="BK114" i="2" s="1"/>
  <c r="J114" i="2" s="1"/>
  <c r="J63" i="2" s="1"/>
  <c r="J119" i="2"/>
  <c r="BE119" i="2"/>
  <c r="BI117" i="2"/>
  <c r="BH117" i="2"/>
  <c r="BG117" i="2"/>
  <c r="BF117" i="2"/>
  <c r="T117" i="2"/>
  <c r="R117" i="2"/>
  <c r="R114" i="2" s="1"/>
  <c r="P117" i="2"/>
  <c r="BK117" i="2"/>
  <c r="J117" i="2"/>
  <c r="BE117" i="2"/>
  <c r="BI115" i="2"/>
  <c r="BH115" i="2"/>
  <c r="BG115" i="2"/>
  <c r="BF115" i="2"/>
  <c r="T115" i="2"/>
  <c r="T114" i="2" s="1"/>
  <c r="R115" i="2"/>
  <c r="P115" i="2"/>
  <c r="P114" i="2" s="1"/>
  <c r="BK115" i="2"/>
  <c r="J115" i="2"/>
  <c r="BE115" i="2"/>
  <c r="BI113" i="2"/>
  <c r="BH113" i="2"/>
  <c r="BG113" i="2"/>
  <c r="BF113" i="2"/>
  <c r="T113" i="2"/>
  <c r="R113" i="2"/>
  <c r="P113" i="2"/>
  <c r="BK113" i="2"/>
  <c r="J113" i="2"/>
  <c r="BE113" i="2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R109" i="2"/>
  <c r="P109" i="2"/>
  <c r="BK109" i="2"/>
  <c r="J109" i="2"/>
  <c r="BE109" i="2"/>
  <c r="BI107" i="2"/>
  <c r="BH107" i="2"/>
  <c r="BG107" i="2"/>
  <c r="BF107" i="2"/>
  <c r="T107" i="2"/>
  <c r="R107" i="2"/>
  <c r="P107" i="2"/>
  <c r="BK107" i="2"/>
  <c r="J107" i="2"/>
  <c r="BE107" i="2"/>
  <c r="BI105" i="2"/>
  <c r="BH105" i="2"/>
  <c r="BG105" i="2"/>
  <c r="BF105" i="2"/>
  <c r="T105" i="2"/>
  <c r="R105" i="2"/>
  <c r="P105" i="2"/>
  <c r="BK105" i="2"/>
  <c r="J105" i="2"/>
  <c r="BE105" i="2"/>
  <c r="BI103" i="2"/>
  <c r="BH103" i="2"/>
  <c r="BG103" i="2"/>
  <c r="BF103" i="2"/>
  <c r="T103" i="2"/>
  <c r="R103" i="2"/>
  <c r="P103" i="2"/>
  <c r="BK103" i="2"/>
  <c r="J103" i="2"/>
  <c r="BE103" i="2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R98" i="2"/>
  <c r="P98" i="2"/>
  <c r="BK98" i="2"/>
  <c r="J98" i="2"/>
  <c r="BE98" i="2"/>
  <c r="BI96" i="2"/>
  <c r="BH96" i="2"/>
  <c r="BG96" i="2"/>
  <c r="BF96" i="2"/>
  <c r="T96" i="2"/>
  <c r="R96" i="2"/>
  <c r="P96" i="2"/>
  <c r="BK96" i="2"/>
  <c r="J96" i="2"/>
  <c r="BE96" i="2"/>
  <c r="BI93" i="2"/>
  <c r="BH93" i="2"/>
  <c r="BG93" i="2"/>
  <c r="BF93" i="2"/>
  <c r="T93" i="2"/>
  <c r="R93" i="2"/>
  <c r="R89" i="2" s="1"/>
  <c r="R88" i="2" s="1"/>
  <c r="R87" i="2" s="1"/>
  <c r="P93" i="2"/>
  <c r="BK93" i="2"/>
  <c r="J93" i="2"/>
  <c r="BE93" i="2"/>
  <c r="J32" i="2" s="1"/>
  <c r="AV53" i="1" s="1"/>
  <c r="BI90" i="2"/>
  <c r="F36" i="2"/>
  <c r="BD53" i="1" s="1"/>
  <c r="BH90" i="2"/>
  <c r="BG90" i="2"/>
  <c r="F34" i="2"/>
  <c r="BB53" i="1" s="1"/>
  <c r="BF90" i="2"/>
  <c r="T90" i="2"/>
  <c r="T89" i="2"/>
  <c r="R90" i="2"/>
  <c r="P90" i="2"/>
  <c r="P89" i="2"/>
  <c r="BK90" i="2"/>
  <c r="J90" i="2"/>
  <c r="BE90" i="2"/>
  <c r="F83" i="2"/>
  <c r="F81" i="2"/>
  <c r="E79" i="2"/>
  <c r="F55" i="2"/>
  <c r="F53" i="2"/>
  <c r="E51" i="2"/>
  <c r="J23" i="2"/>
  <c r="E23" i="2"/>
  <c r="J83" i="2"/>
  <c r="J55" i="2"/>
  <c r="J22" i="2"/>
  <c r="J20" i="2"/>
  <c r="E20" i="2"/>
  <c r="F56" i="2" s="1"/>
  <c r="F84" i="2"/>
  <c r="J19" i="2"/>
  <c r="J14" i="2"/>
  <c r="J53" i="2" s="1"/>
  <c r="J81" i="2"/>
  <c r="E7" i="2"/>
  <c r="E75" i="2"/>
  <c r="E47" i="2"/>
  <c r="AS52" i="1"/>
  <c r="AS51" i="1" s="1"/>
  <c r="L47" i="1"/>
  <c r="AM46" i="1"/>
  <c r="L46" i="1"/>
  <c r="AM44" i="1"/>
  <c r="L44" i="1"/>
  <c r="L42" i="1"/>
  <c r="L41" i="1"/>
  <c r="J78" i="6" l="1"/>
  <c r="J57" i="6" s="1"/>
  <c r="BK77" i="6"/>
  <c r="J77" i="6" s="1"/>
  <c r="J93" i="5"/>
  <c r="J62" i="5" s="1"/>
  <c r="BK92" i="5"/>
  <c r="J88" i="4"/>
  <c r="J62" i="4" s="1"/>
  <c r="BK87" i="4"/>
  <c r="P91" i="5"/>
  <c r="AU56" i="1" s="1"/>
  <c r="F32" i="2"/>
  <c r="AZ53" i="1" s="1"/>
  <c r="BK89" i="2"/>
  <c r="F33" i="2"/>
  <c r="BA53" i="1" s="1"/>
  <c r="BD52" i="1"/>
  <c r="BD51" i="1" s="1"/>
  <c r="W30" i="1" s="1"/>
  <c r="F35" i="3"/>
  <c r="BC54" i="1" s="1"/>
  <c r="F32" i="4"/>
  <c r="AZ55" i="1" s="1"/>
  <c r="P87" i="4"/>
  <c r="P86" i="4" s="1"/>
  <c r="AU55" i="1" s="1"/>
  <c r="T87" i="4"/>
  <c r="T86" i="4" s="1"/>
  <c r="J30" i="6"/>
  <c r="AV57" i="1" s="1"/>
  <c r="F30" i="6"/>
  <c r="AZ57" i="1" s="1"/>
  <c r="F35" i="2"/>
  <c r="BC53" i="1" s="1"/>
  <c r="F33" i="4"/>
  <c r="BA55" i="1" s="1"/>
  <c r="F32" i="5"/>
  <c r="AZ56" i="1" s="1"/>
  <c r="T91" i="5"/>
  <c r="P88" i="2"/>
  <c r="P87" i="2" s="1"/>
  <c r="AU53" i="1" s="1"/>
  <c r="AU52" i="1" s="1"/>
  <c r="AU51" i="1" s="1"/>
  <c r="T88" i="2"/>
  <c r="T87" i="2" s="1"/>
  <c r="BB52" i="1"/>
  <c r="J32" i="3"/>
  <c r="AV54" i="1" s="1"/>
  <c r="BK86" i="3"/>
  <c r="F33" i="3"/>
  <c r="BA54" i="1" s="1"/>
  <c r="F35" i="5"/>
  <c r="BC56" i="1" s="1"/>
  <c r="BK171" i="5"/>
  <c r="R171" i="5"/>
  <c r="R170" i="5" s="1"/>
  <c r="R91" i="5" s="1"/>
  <c r="R78" i="6"/>
  <c r="R77" i="6" s="1"/>
  <c r="J31" i="6"/>
  <c r="AW57" i="1" s="1"/>
  <c r="F31" i="6"/>
  <c r="BA57" i="1" s="1"/>
  <c r="F33" i="6"/>
  <c r="BC57" i="1" s="1"/>
  <c r="J33" i="2"/>
  <c r="AW53" i="1" s="1"/>
  <c r="AT53" i="1" s="1"/>
  <c r="J33" i="3"/>
  <c r="AW54" i="1" s="1"/>
  <c r="J33" i="4"/>
  <c r="AW55" i="1" s="1"/>
  <c r="AT55" i="1" s="1"/>
  <c r="J33" i="5"/>
  <c r="AW56" i="1" s="1"/>
  <c r="AT56" i="1" s="1"/>
  <c r="AT57" i="1" l="1"/>
  <c r="AZ52" i="1"/>
  <c r="BC52" i="1"/>
  <c r="BA52" i="1"/>
  <c r="BK86" i="4"/>
  <c r="J86" i="4" s="1"/>
  <c r="J87" i="4"/>
  <c r="J61" i="4" s="1"/>
  <c r="BB51" i="1"/>
  <c r="AX52" i="1"/>
  <c r="J92" i="5"/>
  <c r="J61" i="5" s="1"/>
  <c r="J86" i="3"/>
  <c r="J62" i="3" s="1"/>
  <c r="BK85" i="3"/>
  <c r="J171" i="5"/>
  <c r="J69" i="5" s="1"/>
  <c r="BK170" i="5"/>
  <c r="J170" i="5" s="1"/>
  <c r="J68" i="5" s="1"/>
  <c r="AT54" i="1"/>
  <c r="J89" i="2"/>
  <c r="J62" i="2" s="1"/>
  <c r="BK88" i="2"/>
  <c r="J27" i="6"/>
  <c r="J56" i="6"/>
  <c r="AY52" i="1" l="1"/>
  <c r="BC51" i="1"/>
  <c r="BK84" i="3"/>
  <c r="J84" i="3" s="1"/>
  <c r="J85" i="3"/>
  <c r="J61" i="3" s="1"/>
  <c r="AW52" i="1"/>
  <c r="BA51" i="1"/>
  <c r="AG57" i="1"/>
  <c r="AN57" i="1" s="1"/>
  <c r="J36" i="6"/>
  <c r="AV52" i="1"/>
  <c r="AT52" i="1" s="1"/>
  <c r="AZ51" i="1"/>
  <c r="AX51" i="1"/>
  <c r="W28" i="1"/>
  <c r="BK87" i="2"/>
  <c r="J87" i="2" s="1"/>
  <c r="J88" i="2"/>
  <c r="J61" i="2" s="1"/>
  <c r="BK91" i="5"/>
  <c r="J91" i="5" s="1"/>
  <c r="J60" i="4"/>
  <c r="J29" i="4"/>
  <c r="J60" i="5" l="1"/>
  <c r="J29" i="5"/>
  <c r="J60" i="3"/>
  <c r="J29" i="3"/>
  <c r="W26" i="1"/>
  <c r="AV51" i="1"/>
  <c r="W27" i="1"/>
  <c r="AW51" i="1"/>
  <c r="AK27" i="1" s="1"/>
  <c r="W29" i="1"/>
  <c r="AY51" i="1"/>
  <c r="AG55" i="1"/>
  <c r="AN55" i="1" s="1"/>
  <c r="J38" i="4"/>
  <c r="J60" i="2"/>
  <c r="J29" i="2"/>
  <c r="AK26" i="1" l="1"/>
  <c r="AT51" i="1"/>
  <c r="AG56" i="1"/>
  <c r="AN56" i="1" s="1"/>
  <c r="J38" i="5"/>
  <c r="AG54" i="1"/>
  <c r="AN54" i="1" s="1"/>
  <c r="J38" i="3"/>
  <c r="AG53" i="1"/>
  <c r="J38" i="2"/>
  <c r="AG52" i="1" l="1"/>
  <c r="AN53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<sst xmlns="http://schemas.openxmlformats.org/spreadsheetml/2006/main" count="3534" uniqueCount="733">
  <si>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</si>
  <si>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</si>
  <si>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</si>
  <si>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</si>
  <si>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</si>
  <si>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</si>
  <si>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</si>
  <si>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{ae094008-864c-4758-9823-7cc250ff80a5}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</si>
  <si>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</si>
  <si>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</si>
  <si>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</si>
  <si>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</si>
  <si>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</si>
  <si>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</si>
  <si>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</si>
  <si>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</si>
  <si>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VP-CESKA-TREBOVA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</si>
  <si>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</si>
  <si>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</si>
  <si>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Vodní park Benátky – Česká Třebová</t>
  </si>
  <si>
    <t>KSO:</t>
  </si>
  <si>
    <t/>
  </si>
  <si>
    <t>CC-CZ:</t>
  </si>
  <si>
    <t>Místo:</t>
  </si>
  <si>
    <t>VP- Česká Třebová</t>
  </si>
  <si>
    <t>Datum:</t>
  </si>
  <si>
    <t>25. 2. 2018</t>
  </si>
  <si>
    <t>Zadavatel:</t>
  </si>
  <si>
    <t>IČ:</t>
  </si>
  <si>
    <t>Město Česká Třebová, Staré náměstí 78, Česká Třebo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</si>
  <si>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</si>
  <si>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</si>
  <si>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</si>
  <si>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</si>
  <si>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</si>
  <si>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</si>
  <si>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</si>
  <si>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Soupis prací je sestaven s využitím položek Cenové soustavy ÚRS. Cenové a technické podmínky položek Cenové soustavy ÚRS, které nejsou uvedeny v soupisu prací (informace  tzv. úvodních částí katalogů) jsou neomezeně dálkově k dispozici na ww.cs-urs.cz. Položky soupisu prací, které nemají ve sloupci „Cenová soustava“ uveden žádný údaj, nepochází z Cenové soustavy ÚRS. Soupis prací je zpracován v rozsahu a podrobnosti projektu.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včetně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Veškeré výrobky, pokud jsou uvedeny, jsou uvedeny pouze jako referenční, obecně určující standard, technické parametry, požadované vlastnosti.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</si>
  <si>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</si>
  <si>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</si>
  <si>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</si>
  <si>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</si>
  <si>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</si>
  <si>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</si>
  <si>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</si>
  <si>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</si>
  <si>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</si>
  <si>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</si>
  <si>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</si>
  <si>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</si>
  <si>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</si>
  <si>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</si>
  <si>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</si>
  <si>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</si>
  <si>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</si>
  <si>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</si>
  <si>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</si>
  <si>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</si>
  <si>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</si>
  <si>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</si>
  <si>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</si>
  <si>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</si>
  <si>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</si>
  <si>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</si>
  <si>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</si>
  <si>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</si>
  <si>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</si>
  <si>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</si>
  <si>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</si>
  <si>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</si>
  <si>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</si>
  <si>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</si>
  <si>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</si>
  <si>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</si>
  <si>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</si>
  <si>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</si>
  <si>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SO3</t>
  </si>
  <si>
    <t>Retenční biotop</t>
  </si>
  <si>
    <t>STA</t>
  </si>
  <si>
    <t>1</t>
  </si>
  <si>
    <t>{89b5c85a-2225-48f6-9b47-f20baddbb7f4}</t>
  </si>
  <si>
    <t>2</t>
  </si>
  <si>
    <t>/</t>
  </si>
  <si>
    <t>Panelová komunikace pro realizaci díla a po ukončení díla rozebrání a uvedení původního stavu</t>
  </si>
  <si>
    <t>Soupis</t>
  </si>
  <si>
    <t>{19964dd9-4f45-43ce-b3ec-24c6a1c7c50e}</t>
  </si>
  <si>
    <t xml:space="preserve">Vodní nádrž, (poldr) </t>
  </si>
  <si>
    <t>{86978225-182f-402a-9ff6-4acc5ac86f2b}</t>
  </si>
  <si>
    <t>3</t>
  </si>
  <si>
    <t>Nátokové koryto</t>
  </si>
  <si>
    <t>{5ab577ed-4b7c-4d2a-a262-aea255b44f7e}</t>
  </si>
  <si>
    <t>4</t>
  </si>
  <si>
    <t>Vypouštěcí šachta - požerák</t>
  </si>
  <si>
    <t>{e68c932f-e0dd-4dbd-aab7-1d3a43c47330}</t>
  </si>
  <si>
    <t>VRN</t>
  </si>
  <si>
    <t>Vedelší rozpočtové náklady</t>
  </si>
  <si>
    <t>{a51085f4-1203-4135-b4bf-9fefbc5f57be}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</si>
  <si>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</si>
  <si>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</si>
  <si>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</si>
  <si>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</si>
  <si>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</si>
  <si>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</si>
  <si>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</si>
  <si>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SO3 - Retenční biotop</t>
  </si>
  <si>
    <t>Soupis:</t>
  </si>
  <si>
    <t>1 - Panelová komunikace pro realizaci díla a po ukončení díla rozebrání a uvedení původního stavu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</si>
  <si>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</si>
  <si>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</si>
  <si>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</si>
  <si>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</si>
  <si>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</si>
  <si>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</si>
  <si>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</si>
  <si>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</si>
  <si>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</si>
  <si>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</si>
  <si>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</si>
  <si>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</si>
  <si>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</si>
  <si>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</si>
  <si>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</si>
  <si>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</si>
  <si>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</si>
  <si>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</si>
  <si>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</si>
  <si>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</si>
  <si>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</si>
  <si>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</si>
  <si>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</si>
  <si>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</si>
  <si>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</si>
  <si>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</si>
  <si>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</si>
  <si>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</si>
  <si>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</si>
  <si>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113151111</t>
  </si>
  <si>
    <t>Rozebrání zpevněných ploch ze silničních dílců</t>
  </si>
  <si>
    <t>m2</t>
  </si>
  <si>
    <t>CS ÚRS 2018 01</t>
  </si>
  <si>
    <t>-1944230932</t>
  </si>
  <si>
    <t>P</t>
  </si>
  <si>
    <t xml:space="preserve">Poznámka k položce:
Cena je určena pro rozebírání silničních panelů jakýchkoliv rozměrů kladených do lože z kameniva včetně odstranění lože.
Po ukončení stavby bude panelová komunikace rozebrána a terén upraven do původního stavu.
</t>
  </si>
  <si>
    <t>VV</t>
  </si>
  <si>
    <t>200*3</t>
  </si>
  <si>
    <t>113152112</t>
  </si>
  <si>
    <t>Odstranění podkladů zpevněných ploch z kameniva drceného</t>
  </si>
  <si>
    <t>m3</t>
  </si>
  <si>
    <t>-861547550</t>
  </si>
  <si>
    <t>Poznámka k položce:
Po ukončení stavby bude panelová komunikace rozebrána a terén upraven do původního stavu.</t>
  </si>
  <si>
    <t>200*3*0,2*1,1"pro uvedení do původního stavu</t>
  </si>
  <si>
    <t>122202201</t>
  </si>
  <si>
    <t>Odkopávky a prokopávky nezapažené pro silnice objemu do 100 m3 v hornině tř. 3</t>
  </si>
  <si>
    <t>591767084</t>
  </si>
  <si>
    <t>200*3*0,2*1,1</t>
  </si>
  <si>
    <t>122202209</t>
  </si>
  <si>
    <t>Příplatek k odkopávkám a prokopávkám pro silnice v hornině tř. 3 za lepivost</t>
  </si>
  <si>
    <t>-1249637233</t>
  </si>
  <si>
    <t>5</t>
  </si>
  <si>
    <t>167101101</t>
  </si>
  <si>
    <t>Nakládání výkopku z hornin tř. 1 až 4 do 100 m3</t>
  </si>
  <si>
    <t>-1643626058</t>
  </si>
  <si>
    <t>6</t>
  </si>
  <si>
    <t>171101104</t>
  </si>
  <si>
    <t>Uložení sypaniny z hornin soudržných do násypů zhutněných do 102 % PS</t>
  </si>
  <si>
    <t>1446407583</t>
  </si>
  <si>
    <t>7</t>
  </si>
  <si>
    <t>171201201</t>
  </si>
  <si>
    <t>Uložení sypaniny na skládky</t>
  </si>
  <si>
    <t>-1908921217</t>
  </si>
  <si>
    <t>132" v místě stavby pro rozprostření a uvedení do původního stavu</t>
  </si>
  <si>
    <t>8</t>
  </si>
  <si>
    <t>181411131</t>
  </si>
  <si>
    <t>Založení parkového trávníku výsevem plochy do 1000 m2 v rovině a ve svahu do 1:5</t>
  </si>
  <si>
    <t>-1487312366</t>
  </si>
  <si>
    <t>9</t>
  </si>
  <si>
    <t>M</t>
  </si>
  <si>
    <t>00572470</t>
  </si>
  <si>
    <t>osivo směs travní univerzál</t>
  </si>
  <si>
    <t>kg</t>
  </si>
  <si>
    <t>409548537</t>
  </si>
  <si>
    <t>600*0,1</t>
  </si>
  <si>
    <t>10</t>
  </si>
  <si>
    <t>181411132</t>
  </si>
  <si>
    <t>Založení parkového trávníku výsevem plochy do 1000 m2 ve svahu do 1:2</t>
  </si>
  <si>
    <t>-320992322</t>
  </si>
  <si>
    <t>600" uvedení do původního stavu</t>
  </si>
  <si>
    <t>11</t>
  </si>
  <si>
    <t>181951102</t>
  </si>
  <si>
    <t>Úprava pláně v hornině tř. 1 až 4 se zhutněním</t>
  </si>
  <si>
    <t>-2075684808</t>
  </si>
  <si>
    <t>12</t>
  </si>
  <si>
    <t>182301123</t>
  </si>
  <si>
    <t>Rozprostření ornice pl do 500 m2 ve svahu přes 1:5 tl vrstvy do 200 mm</t>
  </si>
  <si>
    <t>-1728766542</t>
  </si>
  <si>
    <t xml:space="preserve">200*3"po odstranění panelů a uvedení do původního stavu </t>
  </si>
  <si>
    <t>13</t>
  </si>
  <si>
    <t>183403153</t>
  </si>
  <si>
    <t>Obdělání půdy hrabáním v rovině a svahu do 1:5</t>
  </si>
  <si>
    <t>-191918539</t>
  </si>
  <si>
    <t>Zakládání</t>
  </si>
  <si>
    <t>14</t>
  </si>
  <si>
    <t>215901101</t>
  </si>
  <si>
    <t>Zhutnění podloží z hornin soudržných do 92% PS nebo nesoudržných sypkých I(d) do 0,8</t>
  </si>
  <si>
    <t>1711380682</t>
  </si>
  <si>
    <t>291111111</t>
  </si>
  <si>
    <t>Podklad pro zpevněné plochy z kameniva drceného 0 až 63 mm</t>
  </si>
  <si>
    <t>-477800295</t>
  </si>
  <si>
    <t>200*3*0,2*1,1" pro uložení panelů</t>
  </si>
  <si>
    <t>16</t>
  </si>
  <si>
    <t>291211111</t>
  </si>
  <si>
    <t>Zřízení plochy ze silničních panelů do lože tl 50 mm z kameniva</t>
  </si>
  <si>
    <t>751035965</t>
  </si>
  <si>
    <t>17</t>
  </si>
  <si>
    <t>59381009</t>
  </si>
  <si>
    <t>panel silniční 300x100x15 cm</t>
  </si>
  <si>
    <t>kus</t>
  </si>
  <si>
    <t>-775823780</t>
  </si>
  <si>
    <t>997</t>
  </si>
  <si>
    <t>Přesun sutě</t>
  </si>
  <si>
    <t>18</t>
  </si>
  <si>
    <t>997002511</t>
  </si>
  <si>
    <t>Vodorovné přemístění suti a vybouraných hmot bez naložení ale se složením a urovnáním do 1 km</t>
  </si>
  <si>
    <t>t</t>
  </si>
  <si>
    <t>-1432743464</t>
  </si>
  <si>
    <t>19</t>
  </si>
  <si>
    <t>997002519</t>
  </si>
  <si>
    <t>Příplatek ZKD 1 km přemístění suti a vybouraných hmot</t>
  </si>
  <si>
    <t>950082026</t>
  </si>
  <si>
    <t>384,6*10 'Přepočtené koeficientem množství</t>
  </si>
  <si>
    <t>20</t>
  </si>
  <si>
    <t>997002611</t>
  </si>
  <si>
    <t>Nakládání suti a vybouraných hmot</t>
  </si>
  <si>
    <t>-1369339401</t>
  </si>
  <si>
    <t>998</t>
  </si>
  <si>
    <t>Přesun hmot</t>
  </si>
  <si>
    <t>998225111</t>
  </si>
  <si>
    <t>Přesun hmot pro pozemní komunikace s krytem z kamene, monolitickým betonovým nebo živičným</t>
  </si>
  <si>
    <t>634963759</t>
  </si>
  <si>
    <t>22</t>
  </si>
  <si>
    <t>998225194</t>
  </si>
  <si>
    <t>Příplatek k přesunu hmot pro pozemní komunikace s krytem z kamene, živičným, betonovým do 5000 m</t>
  </si>
  <si>
    <t>195786200</t>
  </si>
  <si>
    <t>23</t>
  </si>
  <si>
    <t>998225195</t>
  </si>
  <si>
    <t>Příplatek k přesunu hmot pro pozemní komunikace s krytem z kamene, živičným, betonovým ZKD 5000 m</t>
  </si>
  <si>
    <t>-1998545989</t>
  </si>
  <si>
    <t>543,785*5 'Přepočtené koeficientem množství</t>
  </si>
  <si>
    <t xml:space="preserve">2 - Vodní nádrž, (poldr) </t>
  </si>
  <si>
    <t>111101101</t>
  </si>
  <si>
    <t>Odstranění travin z celkové plochy do 0,1 ha</t>
  </si>
  <si>
    <t>ha</t>
  </si>
  <si>
    <t>74222922</t>
  </si>
  <si>
    <t>990/10000" a přilehlých ploch</t>
  </si>
  <si>
    <t>121103111</t>
  </si>
  <si>
    <t>Skrývka zemin schopných zúrodnění v rovině a svahu do 1:5</t>
  </si>
  <si>
    <t>1162089169</t>
  </si>
  <si>
    <t>990*0,1"kolem díla</t>
  </si>
  <si>
    <t>122201103</t>
  </si>
  <si>
    <t>Odkopávky a prokopávky nezapažené v hornině tř. 3 objem do 5000 m3</t>
  </si>
  <si>
    <t>1663024020</t>
  </si>
  <si>
    <t>"pro vodní nádrž</t>
  </si>
  <si>
    <t>270*1,9</t>
  </si>
  <si>
    <t>106,34*7,6*1,9/2</t>
  </si>
  <si>
    <t>Součet</t>
  </si>
  <si>
    <t>122201109</t>
  </si>
  <si>
    <t>Příplatek za lepivost u odkopávek v hornině tř. 1 až 3</t>
  </si>
  <si>
    <t>-66298567</t>
  </si>
  <si>
    <t>162701105</t>
  </si>
  <si>
    <t>Vodorovné přemístění do 10000 m výkopku/sypaniny z horniny tř. 1 až 4</t>
  </si>
  <si>
    <t>-2025387422</t>
  </si>
  <si>
    <t>Poznámka k položce:
do 10 km - upřesněno objednatelem</t>
  </si>
  <si>
    <t>99+1280,755</t>
  </si>
  <si>
    <t>-990*0,15"na skládky v místě stavby -  pro zpětné násypy - rozprostření ornice</t>
  </si>
  <si>
    <t>167101102</t>
  </si>
  <si>
    <t>Nakládání výkopku z hornin tř. 1 až 4 přes 100 m3</t>
  </si>
  <si>
    <t>-383686464</t>
  </si>
  <si>
    <t>990*0,15" pro zpětné násypy - rozprostření ornice</t>
  </si>
  <si>
    <t>99+1280,775"odvoz na skládku</t>
  </si>
  <si>
    <t>171151101</t>
  </si>
  <si>
    <t>Hutnění boků násypů pro jakýkoliv sklon a míru zhutnění svahu</t>
  </si>
  <si>
    <t>-1786818137</t>
  </si>
  <si>
    <t>29204330</t>
  </si>
  <si>
    <t>990*0,15"na skládky v místě stavby -  pro zpětné násypy - rozprostření ornice</t>
  </si>
  <si>
    <t>171201211</t>
  </si>
  <si>
    <t>Poplatek za uložení stavebního odpadu - zeminy a kameniva na skládce</t>
  </si>
  <si>
    <t>-1958805455</t>
  </si>
  <si>
    <t>1231,255*1,8</t>
  </si>
  <si>
    <t>172102101</t>
  </si>
  <si>
    <t>Zřízení těsnicí výplně se zhutněním do 100 % PS nebo 0,9 I(d) bez dodání sypaniny</t>
  </si>
  <si>
    <t>1065843157</t>
  </si>
  <si>
    <t>900*0,1"podklady po odtěžení hornin</t>
  </si>
  <si>
    <t>175203101</t>
  </si>
  <si>
    <t>Přísyp vodních staveb těsnící fólií nebo geotextilií materiálem bez zhutnění v rovině a svahu do 1:5</t>
  </si>
  <si>
    <t>1811355278</t>
  </si>
  <si>
    <t>181151311</t>
  </si>
  <si>
    <t>Plošná úprava terénu přes 500 m2 zemina tř 1 až 4 nerovnosti do 100 mm v rovinně a svahu do 1:5</t>
  </si>
  <si>
    <t>704317461</t>
  </si>
  <si>
    <t>181411133</t>
  </si>
  <si>
    <t>Založení parkového trávníku výsevem plochy do 1000 m2 ve svahu do 1:1</t>
  </si>
  <si>
    <t>729103566</t>
  </si>
  <si>
    <t>00572472</t>
  </si>
  <si>
    <t>osivo směs travní krajinná-rovinná</t>
  </si>
  <si>
    <t>-705584270</t>
  </si>
  <si>
    <t>990*0,05</t>
  </si>
  <si>
    <t>-344675036</t>
  </si>
  <si>
    <t>990" a přilehlých ploch</t>
  </si>
  <si>
    <t>182101101</t>
  </si>
  <si>
    <t>Svahování v zářezech v hornině tř. 1 až 4</t>
  </si>
  <si>
    <t>-1056972801</t>
  </si>
  <si>
    <t>106,34*7,6</t>
  </si>
  <si>
    <t>182111111</t>
  </si>
  <si>
    <t>Zpevnění svahu jutovou, kokosovou nebo plastovou rohoží do 1:1</t>
  </si>
  <si>
    <t>580128170</t>
  </si>
  <si>
    <t>Poznámka k položce:
Celková plocha nádrže bude cca 900,0 m2. Po vytěžení zeminy a úpravě svahů nádrže budou na dno a svahy nádrže položeny bentonitové těsnící rohože.</t>
  </si>
  <si>
    <t>900" dle TZ</t>
  </si>
  <si>
    <t>581R100</t>
  </si>
  <si>
    <t>bentonitivá těsnící rohož 5,3 kg/m2</t>
  </si>
  <si>
    <t>-1291523252</t>
  </si>
  <si>
    <t>Poznámka k položce:
dodávka včetně přesunů hmot</t>
  </si>
  <si>
    <t>900*1,2</t>
  </si>
  <si>
    <t>182301125</t>
  </si>
  <si>
    <t>Rozprostření ornice pl do 500 m2 ve svahu přes 1:5 tl vrstvy do 300 mm</t>
  </si>
  <si>
    <t>-1341250824</t>
  </si>
  <si>
    <t xml:space="preserve">446,3"násyp po obvodu nádrže dle popisu TZ </t>
  </si>
  <si>
    <t>58331200</t>
  </si>
  <si>
    <t>štěrkopísek netříděný zásypový materiál</t>
  </si>
  <si>
    <t>230084321</t>
  </si>
  <si>
    <t>446,3*0,3*1,8" dle popisu TZ - kamenivo, zemina,výsadbový substrát tl. 300 mm</t>
  </si>
  <si>
    <t>182301131</t>
  </si>
  <si>
    <t>Rozprostření ornice pl přes 500 m2 ve svahu přes 1:5 tl vrstvy do 100 mm</t>
  </si>
  <si>
    <t>1485610268</t>
  </si>
  <si>
    <t>10311100</t>
  </si>
  <si>
    <t>rašelina zahradnická   VL</t>
  </si>
  <si>
    <t>797641922</t>
  </si>
  <si>
    <t>990*0,1"ohumusování</t>
  </si>
  <si>
    <t>182301132</t>
  </si>
  <si>
    <t>Rozprostření ornice pl přes 500 m2 ve svahu přes 1:5 tl vrstvy do 150 mm</t>
  </si>
  <si>
    <t>235004071</t>
  </si>
  <si>
    <t xml:space="preserve">990"dle popisu projektu - místní písčitá zemina  </t>
  </si>
  <si>
    <t>24</t>
  </si>
  <si>
    <t>-434806337</t>
  </si>
  <si>
    <t>3 - Nátokové koryto</t>
  </si>
  <si>
    <t>HSV -  Práce a dodávky HSV</t>
  </si>
  <si>
    <t xml:space="preserve">    1 -  Zemní práce</t>
  </si>
  <si>
    <t xml:space="preserve">    4 - Vodorovné konstrukce</t>
  </si>
  <si>
    <t xml:space="preserve"> Práce a dodávky HSV</t>
  </si>
  <si>
    <t xml:space="preserve"> Zemní práce</t>
  </si>
  <si>
    <t>132201201</t>
  </si>
  <si>
    <t>Hloubení rýh š do 2000 mm v hornině tř. 3 objemu do 100 m3</t>
  </si>
  <si>
    <t>1616560461</t>
  </si>
  <si>
    <t>30*1*0,5"pro nátokové koryto</t>
  </si>
  <si>
    <t>1964897977</t>
  </si>
  <si>
    <t>6686424</t>
  </si>
  <si>
    <t>-1896155123</t>
  </si>
  <si>
    <t>94281402</t>
  </si>
  <si>
    <t>15*1,8</t>
  </si>
  <si>
    <t>Vodorovné konstrukce</t>
  </si>
  <si>
    <t>463212121</t>
  </si>
  <si>
    <t>Rovnanina z lomového kamene s vyklínováním spár těženým kamenivem</t>
  </si>
  <si>
    <t>-1309759187</t>
  </si>
  <si>
    <t>Poznámka k položce:
Nátokové koryto, objekty nápustní a výtokový musí být provedeny podle prováděcí, autorem schválené dokumentace. Nátok má vytvářet iluzi přírodní činnosti včetně kamenných kaskád. Koryto musí být přirozené také v době, kdy v něm neteče žádná voda. Kamenné stupně budou skládány na místo za přítomnosti autora dle prováděcího vzoru, který bude před realizací vyhotoven.</t>
  </si>
  <si>
    <t>30</t>
  </si>
  <si>
    <t>463212191</t>
  </si>
  <si>
    <t>Příplatek za vypracováni líce rovnaniny</t>
  </si>
  <si>
    <t>1670860114</t>
  </si>
  <si>
    <t>998321011</t>
  </si>
  <si>
    <t>Přesun hmot pro hráze přehradní zemní a kamenité</t>
  </si>
  <si>
    <t>-445095034</t>
  </si>
  <si>
    <t>998321094</t>
  </si>
  <si>
    <t>Příplatek k přesunu hmot pro hráze přehradní zemní a kamenné za zvětšený přesun do 5000 m</t>
  </si>
  <si>
    <t>-2036559190</t>
  </si>
  <si>
    <t>998321095</t>
  </si>
  <si>
    <t>Příplatek k přesunu hmot pro hráze přehradní zemní a kamenné za zvětšený přesun ZKD 5000 m</t>
  </si>
  <si>
    <t>473867190</t>
  </si>
  <si>
    <t>72,429*2 'Přepočtené koeficientem množství</t>
  </si>
  <si>
    <t>4 - Vypouštěcí šachta - požerák</t>
  </si>
  <si>
    <t xml:space="preserve">    3 -  Svislé a kompletní konstrukce</t>
  </si>
  <si>
    <t xml:space="preserve">    4 -  Vodorovné konstrukce</t>
  </si>
  <si>
    <t xml:space="preserve">    8 -  Trubní vedení</t>
  </si>
  <si>
    <t xml:space="preserve">    9 - Ostatní konstrukce a práce, bourání</t>
  </si>
  <si>
    <t xml:space="preserve">    998 -  Přesun hmot</t>
  </si>
  <si>
    <t>PSV - Práce a dodávky PSV</t>
  </si>
  <si>
    <t xml:space="preserve">    767 - Konstrukce zámečnické</t>
  </si>
  <si>
    <t>119002121</t>
  </si>
  <si>
    <t>Přechodová lávka délky do 2 m včetně zábradlí pro zabezpečení výkopu zřízení</t>
  </si>
  <si>
    <t>-825788431</t>
  </si>
  <si>
    <t>119002122</t>
  </si>
  <si>
    <t>Přechodová lávka délky do 2 m včetně zábradlí pro zabezpečení výkopu odstranění</t>
  </si>
  <si>
    <t>-269065770</t>
  </si>
  <si>
    <t>119003211</t>
  </si>
  <si>
    <t>Mobilní plotová zábrana s reflexním pásem  výšky do 1,5 m pro zabezpečení výkopu zřízení</t>
  </si>
  <si>
    <t>m</t>
  </si>
  <si>
    <t>1838973909</t>
  </si>
  <si>
    <t>119003212</t>
  </si>
  <si>
    <t>Mobilní plotová zábrana s reflexním pásem  výšky do 1,5 m pro zabezpečení výkopu odstranění</t>
  </si>
  <si>
    <t>1486877636</t>
  </si>
  <si>
    <t>119004111</t>
  </si>
  <si>
    <t>Bezpečný vstup nebo výstup z výkopu pomocí žebříku zřízení</t>
  </si>
  <si>
    <t>1436179977</t>
  </si>
  <si>
    <t>119004112</t>
  </si>
  <si>
    <t>Bezpečný vstup nebo výstup z výkopu pomocí žebříku odstranění</t>
  </si>
  <si>
    <t>-1864137738</t>
  </si>
  <si>
    <t>131201101</t>
  </si>
  <si>
    <t>Hloubení jam nezapažených v hornině tř. 3 objemu do 100 m3</t>
  </si>
  <si>
    <t>541632877</t>
  </si>
  <si>
    <t>6*3*2,2"otevření jámy pro vypouštěcí šachtu</t>
  </si>
  <si>
    <t>131201109</t>
  </si>
  <si>
    <t>Příplatek za lepivost u hloubení jam nezapažených v hornině tř. 3</t>
  </si>
  <si>
    <t>-764365670</t>
  </si>
  <si>
    <t>-1793212523</t>
  </si>
  <si>
    <t>30*0,8*2*1,1"pro potrubí PP DN 400</t>
  </si>
  <si>
    <t>132201209</t>
  </si>
  <si>
    <t>Příplatek za lepivost k hloubení rýh š do 2000 mm v hornině tř. 3</t>
  </si>
  <si>
    <t>-152564075</t>
  </si>
  <si>
    <t>161101101</t>
  </si>
  <si>
    <t>Svislé přemístění výkopku z horniny tř. 1 až 4 hl výkopu do 2,5 m</t>
  </si>
  <si>
    <t>-992808213</t>
  </si>
  <si>
    <t>-1481685280</t>
  </si>
  <si>
    <t>39,6+52,8</t>
  </si>
  <si>
    <t>-36,4</t>
  </si>
  <si>
    <t>-39,6</t>
  </si>
  <si>
    <t>-475877627</t>
  </si>
  <si>
    <t>529041955</t>
  </si>
  <si>
    <t xml:space="preserve">36,4+39,6 " v místě stavby </t>
  </si>
  <si>
    <t>1462650882</t>
  </si>
  <si>
    <t>16,4*1,8</t>
  </si>
  <si>
    <t>174101101</t>
  </si>
  <si>
    <t>Zásyp jam, šachet rýh nebo kolem objektů sypaninou se zhutněním</t>
  </si>
  <si>
    <t>716218824</t>
  </si>
  <si>
    <t>6*3*2,2</t>
  </si>
  <si>
    <t>-1,6*1*2</t>
  </si>
  <si>
    <t>175151101</t>
  </si>
  <si>
    <t>Obsypání potrubí strojně sypaninou bez prohození, uloženou do 3 m</t>
  </si>
  <si>
    <t>1844744646</t>
  </si>
  <si>
    <t>30*0,8*1,5*1,1" potrubí PP DN 400</t>
  </si>
  <si>
    <t>2145303839</t>
  </si>
  <si>
    <t>28*0,8*0,6*1,9" obsyp potrubí pískem</t>
  </si>
  <si>
    <t xml:space="preserve"> Svislé a kompletní konstrukce</t>
  </si>
  <si>
    <t>321321116</t>
  </si>
  <si>
    <t>Konstrukce vodních staveb ze ŽB mrazuvzdorného tř. C 30/37</t>
  </si>
  <si>
    <t>-1134838620</t>
  </si>
  <si>
    <t xml:space="preserve">1,6*1*0,25 "dno šachty </t>
  </si>
  <si>
    <t>(1,6+1)*2*2*0,2"stěny šachty</t>
  </si>
  <si>
    <t>321351010</t>
  </si>
  <si>
    <t>Bednění konstrukcí vodních staveb rovinné - zřízení</t>
  </si>
  <si>
    <t>1850030837</t>
  </si>
  <si>
    <t>(0,6+1,2)*2*2*1,2</t>
  </si>
  <si>
    <t>(1,6+1)*2*2*1,2</t>
  </si>
  <si>
    <t>321352010</t>
  </si>
  <si>
    <t>Bednění konstrukcí vodních staveb rovinné - odstranění</t>
  </si>
  <si>
    <t>-1782316840</t>
  </si>
  <si>
    <t>321368211</t>
  </si>
  <si>
    <t>Výztuž železobetonových konstrukcí vodních staveb ze svařovaných sítí</t>
  </si>
  <si>
    <t>639733530</t>
  </si>
  <si>
    <t>(1,6+1)*2*2*5,4*1,3*2/1000</t>
  </si>
  <si>
    <t xml:space="preserve"> Vodorovné konstrukce</t>
  </si>
  <si>
    <t>451573111</t>
  </si>
  <si>
    <t>Lože pod potrubí otevřený výkop ze štěrkopísku</t>
  </si>
  <si>
    <t>-1063422611</t>
  </si>
  <si>
    <t>28*0,8*0,15</t>
  </si>
  <si>
    <t>452311141</t>
  </si>
  <si>
    <t>Podkladní desky z betonu prostého tř. C 16/20 otevřený výkop</t>
  </si>
  <si>
    <t>-595487428</t>
  </si>
  <si>
    <t>1,8*1,2*0,1 "podkladní beton pod šachtu</t>
  </si>
  <si>
    <t>3,5*0,6*0,2" podbetonování trubky PP DN 400</t>
  </si>
  <si>
    <t>(0,8+2,2)*2*0,4*0,2" základový pás kamenné dlažby do betonu</t>
  </si>
  <si>
    <t>25</t>
  </si>
  <si>
    <t>452353101</t>
  </si>
  <si>
    <t>Bednění podkladních bloků otevřený výkop</t>
  </si>
  <si>
    <t>220734101</t>
  </si>
  <si>
    <t>(1,8+1,2)*2*0,2 "podkladní beton pod šachtu</t>
  </si>
  <si>
    <t>3,5*2*0,3" podbetonování trubky PP DN 400</t>
  </si>
  <si>
    <t>(0,8+2,2)*2*0,3" základový pás kamenné dlažby do betonu</t>
  </si>
  <si>
    <t>26</t>
  </si>
  <si>
    <t>258863880</t>
  </si>
  <si>
    <t>5*1,5/2" zával z přírodních valounů</t>
  </si>
  <si>
    <t>27</t>
  </si>
  <si>
    <t>-1859901296</t>
  </si>
  <si>
    <t>28</t>
  </si>
  <si>
    <t>465515427</t>
  </si>
  <si>
    <t>Dlažba na způsob kyklopského zdiva na cementovou maltu s vyspárováním tl 200 mm</t>
  </si>
  <si>
    <t>880637767</t>
  </si>
  <si>
    <t>0,8*2,2</t>
  </si>
  <si>
    <t xml:space="preserve"> Trubní vedení</t>
  </si>
  <si>
    <t>29</t>
  </si>
  <si>
    <t>871395241</t>
  </si>
  <si>
    <t>Kanalizační potrubí z tvrdého PVC vícevrstvé tuhost třídy SN12 DN 400</t>
  </si>
  <si>
    <t>116614943</t>
  </si>
  <si>
    <t>Poznámka k položce:
Dle popisu TZ
Potrubí bude DN 400 mm a délka nového potrubí bude 28,0 m délka stávajícího potrubí bude 6,0 m.</t>
  </si>
  <si>
    <t>894-R100</t>
  </si>
  <si>
    <t>Příplatek k rourám PP DN 400 za uříznutí pod úhlem dle svahu</t>
  </si>
  <si>
    <t>258449792</t>
  </si>
  <si>
    <t>Ostatní konstrukce a práce, bourání</t>
  </si>
  <si>
    <t>31</t>
  </si>
  <si>
    <t>934956123</t>
  </si>
  <si>
    <t>Hradítka z dubového dřeva tl 40 mm</t>
  </si>
  <si>
    <t>-426208965</t>
  </si>
  <si>
    <t xml:space="preserve">Poznámka k položce:
Dle  popisu TZ
Vprostřed požeráku ve stěně naproti sobě budou U profily, do kterých budou zasunuty dubové dluže o rozměrech 620/100/40 mm. V dluži bude otvor pro řízený odtok vody do vodoteče
</t>
  </si>
  <si>
    <t>0,62*2</t>
  </si>
  <si>
    <t xml:space="preserve"> Přesun hmot</t>
  </si>
  <si>
    <t>32</t>
  </si>
  <si>
    <t>-726673122</t>
  </si>
  <si>
    <t>33</t>
  </si>
  <si>
    <t>-720048773</t>
  </si>
  <si>
    <t>34</t>
  </si>
  <si>
    <t>1416557449</t>
  </si>
  <si>
    <t>53,156*2 'Přepočtené koeficientem množství</t>
  </si>
  <si>
    <t>PSV</t>
  </si>
  <si>
    <t>Práce a dodávky PSV</t>
  </si>
  <si>
    <t>767</t>
  </si>
  <si>
    <t>Konstrukce zámečnické</t>
  </si>
  <si>
    <t>35</t>
  </si>
  <si>
    <t>767-R100</t>
  </si>
  <si>
    <t>Dodávka a montáž nerezový U profil - kompletní provedení s osazením do betonu včetně přesunu hmot</t>
  </si>
  <si>
    <t>-1683584013</t>
  </si>
  <si>
    <t xml:space="preserve">Poznámka k položce:
Dle popisu TZ
Vprostřed požeráku ve stěně naproti sobě budou U profily, do kterých budou zasunuty dubové dluže </t>
  </si>
  <si>
    <t>2*2"   v.č. D01.b.4</t>
  </si>
  <si>
    <t>36</t>
  </si>
  <si>
    <t>767-R200</t>
  </si>
  <si>
    <t>Dodávka a montáž nerezové česle - kompletní provedení s osazením včetně přesunu hmot</t>
  </si>
  <si>
    <t>-20292875</t>
  </si>
  <si>
    <t>Poznámka k položce:
Dle popisu TZ
- nerezové česle, které budou zabraňovat nátoku větších nečistot do potrubí</t>
  </si>
  <si>
    <t>0,6*2"   v.č. D01.b.4</t>
  </si>
  <si>
    <t>37</t>
  </si>
  <si>
    <t>767-R300</t>
  </si>
  <si>
    <t>Dodávka a montáž nerezový poklop 600x600 mm uzamykatelný  - kompletní provedení s osazením včetně přesunu hmot</t>
  </si>
  <si>
    <t>-189397118</t>
  </si>
  <si>
    <t>Poznámka k položce:
Dle popisu TZ
Pro vstup do požeráku bude osazen 2x nerezový poklop dělený 600/600 mm s rámem</t>
  </si>
  <si>
    <t xml:space="preserve">2"   v.č. D01.b.4 </t>
  </si>
  <si>
    <t>VRN - Vedelší rozpočtové náklady</t>
  </si>
  <si>
    <t>VRN - Vedlejší rozpočtové náklady</t>
  </si>
  <si>
    <t>Vedlejší rozpočtové náklady</t>
  </si>
  <si>
    <t>020001000</t>
  </si>
  <si>
    <t>Příprava staveniště</t>
  </si>
  <si>
    <t>Kč</t>
  </si>
  <si>
    <t>1024</t>
  </si>
  <si>
    <t>-623462878</t>
  </si>
  <si>
    <t>030001000</t>
  </si>
  <si>
    <t>Zařízení staveniště</t>
  </si>
  <si>
    <t>-1579923642</t>
  </si>
  <si>
    <t>034002000</t>
  </si>
  <si>
    <t>Zabezpečení staveniště</t>
  </si>
  <si>
    <t>941154436</t>
  </si>
  <si>
    <t>Poznámka k položce:
Poznámka k položce:, Součástí předmětu plnění je mj. stanovení přechodné úpravy provozu, zajištění žádosti o zvláštní užívání komunikace, provedení přechodného dopravního značení po dobu stavby, zabezpečení staveniště např. , 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</t>
  </si>
  <si>
    <t>060001000</t>
  </si>
  <si>
    <t>Územní vlivy</t>
  </si>
  <si>
    <t>748883447</t>
  </si>
  <si>
    <t>090001000</t>
  </si>
  <si>
    <t>Ostatní náklady</t>
  </si>
  <si>
    <t>-302133061</t>
  </si>
  <si>
    <t xml:space="preserve">Poznámka k položce:
čerpání vody - rezerva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</si>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</sst>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40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2" borderId="0" xfId="1" applyFont="1" applyFill="1" applyAlignment="1">
      <alignment vertical="center"/>
    </xf>
    <xf numFmtId="0" fontId="42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88"/>
      <c r="AS2" s="388"/>
      <c r="AT2" s="388"/>
      <c r="AU2" s="388"/>
      <c r="AV2" s="388"/>
      <c r="AW2" s="388"/>
      <c r="AX2" s="388"/>
      <c r="AY2" s="388"/>
      <c r="AZ2" s="388"/>
      <c r="BA2" s="388"/>
      <c r="BB2" s="388"/>
      <c r="BC2" s="388"/>
      <c r="BD2" s="388"/>
      <c r="BE2" s="388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9" t="s">
        <v>16</v>
      </c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29"/>
      <c r="AQ5" s="31"/>
      <c r="BE5" s="347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1" t="s">
        <v>19</v>
      </c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29"/>
      <c r="AQ6" s="31"/>
      <c r="BE6" s="348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48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48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8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48"/>
      <c r="BS10" s="24" t="s">
        <v>8</v>
      </c>
    </row>
    <row r="11" spans="1:74" ht="18.399999999999999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48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8"/>
      <c r="BS12" s="24" t="s">
        <v>8</v>
      </c>
    </row>
    <row r="13" spans="1:74" ht="14.45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48"/>
      <c r="BS13" s="24" t="s">
        <v>8</v>
      </c>
    </row>
    <row r="14" spans="1:74">
      <c r="B14" s="28"/>
      <c r="C14" s="29"/>
      <c r="D14" s="29"/>
      <c r="E14" s="352" t="s">
        <v>32</v>
      </c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48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8"/>
      <c r="BS15" s="24" t="s">
        <v>6</v>
      </c>
    </row>
    <row r="16" spans="1:74" ht="14.45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48"/>
      <c r="BS16" s="24" t="s">
        <v>6</v>
      </c>
    </row>
    <row r="17" spans="2:71" ht="18.399999999999999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48"/>
      <c r="BS17" s="24" t="s">
        <v>35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8"/>
      <c r="BS18" s="24" t="s">
        <v>8</v>
      </c>
    </row>
    <row r="19" spans="2:71" ht="14.45" customHeight="1">
      <c r="B19" s="28"/>
      <c r="C19" s="29"/>
      <c r="D19" s="37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8"/>
      <c r="BS19" s="24" t="s">
        <v>8</v>
      </c>
    </row>
    <row r="20" spans="2:71" ht="142.5" customHeight="1">
      <c r="B20" s="28"/>
      <c r="C20" s="29"/>
      <c r="D20" s="29"/>
      <c r="E20" s="354" t="s">
        <v>37</v>
      </c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29"/>
      <c r="AP20" s="29"/>
      <c r="AQ20" s="31"/>
      <c r="BE20" s="348"/>
      <c r="BS20" s="24" t="s">
        <v>35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8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8"/>
    </row>
    <row r="23" spans="2:71" s="1" customFormat="1" ht="25.9" customHeight="1">
      <c r="B23" s="41"/>
      <c r="C23" s="42"/>
      <c r="D23" s="43" t="s">
        <v>38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5">
        <f>ROUND(AG51,2)</f>
        <v>0</v>
      </c>
      <c r="AL23" s="356"/>
      <c r="AM23" s="356"/>
      <c r="AN23" s="356"/>
      <c r="AO23" s="356"/>
      <c r="AP23" s="42"/>
      <c r="AQ23" s="45"/>
      <c r="BE23" s="348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8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7" t="s">
        <v>39</v>
      </c>
      <c r="M25" s="357"/>
      <c r="N25" s="357"/>
      <c r="O25" s="357"/>
      <c r="P25" s="42"/>
      <c r="Q25" s="42"/>
      <c r="R25" s="42"/>
      <c r="S25" s="42"/>
      <c r="T25" s="42"/>
      <c r="U25" s="42"/>
      <c r="V25" s="42"/>
      <c r="W25" s="357" t="s">
        <v>40</v>
      </c>
      <c r="X25" s="357"/>
      <c r="Y25" s="357"/>
      <c r="Z25" s="357"/>
      <c r="AA25" s="357"/>
      <c r="AB25" s="357"/>
      <c r="AC25" s="357"/>
      <c r="AD25" s="357"/>
      <c r="AE25" s="357"/>
      <c r="AF25" s="42"/>
      <c r="AG25" s="42"/>
      <c r="AH25" s="42"/>
      <c r="AI25" s="42"/>
      <c r="AJ25" s="42"/>
      <c r="AK25" s="357" t="s">
        <v>41</v>
      </c>
      <c r="AL25" s="357"/>
      <c r="AM25" s="357"/>
      <c r="AN25" s="357"/>
      <c r="AO25" s="357"/>
      <c r="AP25" s="42"/>
      <c r="AQ25" s="45"/>
      <c r="BE25" s="348"/>
    </row>
    <row r="26" spans="2:71" s="2" customFormat="1" ht="14.45" customHeight="1">
      <c r="B26" s="47"/>
      <c r="C26" s="48"/>
      <c r="D26" s="49" t="s">
        <v>42</v>
      </c>
      <c r="E26" s="48"/>
      <c r="F26" s="49" t="s">
        <v>43</v>
      </c>
      <c r="G26" s="48"/>
      <c r="H26" s="48"/>
      <c r="I26" s="48"/>
      <c r="J26" s="48"/>
      <c r="K26" s="48"/>
      <c r="L26" s="358">
        <v>0.21</v>
      </c>
      <c r="M26" s="359"/>
      <c r="N26" s="359"/>
      <c r="O26" s="359"/>
      <c r="P26" s="48"/>
      <c r="Q26" s="48"/>
      <c r="R26" s="48"/>
      <c r="S26" s="48"/>
      <c r="T26" s="48"/>
      <c r="U26" s="48"/>
      <c r="V26" s="48"/>
      <c r="W26" s="360">
        <f>ROUND(AZ51,2)</f>
        <v>0</v>
      </c>
      <c r="X26" s="359"/>
      <c r="Y26" s="359"/>
      <c r="Z26" s="359"/>
      <c r="AA26" s="359"/>
      <c r="AB26" s="359"/>
      <c r="AC26" s="359"/>
      <c r="AD26" s="359"/>
      <c r="AE26" s="359"/>
      <c r="AF26" s="48"/>
      <c r="AG26" s="48"/>
      <c r="AH26" s="48"/>
      <c r="AI26" s="48"/>
      <c r="AJ26" s="48"/>
      <c r="AK26" s="360">
        <f>ROUND(AV51,2)</f>
        <v>0</v>
      </c>
      <c r="AL26" s="359"/>
      <c r="AM26" s="359"/>
      <c r="AN26" s="359"/>
      <c r="AO26" s="359"/>
      <c r="AP26" s="48"/>
      <c r="AQ26" s="50"/>
      <c r="BE26" s="348"/>
    </row>
    <row r="27" spans="2:71" s="2" customFormat="1" ht="14.45" customHeight="1">
      <c r="B27" s="47"/>
      <c r="C27" s="48"/>
      <c r="D27" s="48"/>
      <c r="E27" s="48"/>
      <c r="F27" s="49" t="s">
        <v>44</v>
      </c>
      <c r="G27" s="48"/>
      <c r="H27" s="48"/>
      <c r="I27" s="48"/>
      <c r="J27" s="48"/>
      <c r="K27" s="48"/>
      <c r="L27" s="358">
        <v>0.15</v>
      </c>
      <c r="M27" s="359"/>
      <c r="N27" s="359"/>
      <c r="O27" s="359"/>
      <c r="P27" s="48"/>
      <c r="Q27" s="48"/>
      <c r="R27" s="48"/>
      <c r="S27" s="48"/>
      <c r="T27" s="48"/>
      <c r="U27" s="48"/>
      <c r="V27" s="48"/>
      <c r="W27" s="360">
        <f>ROUND(BA51,2)</f>
        <v>0</v>
      </c>
      <c r="X27" s="359"/>
      <c r="Y27" s="359"/>
      <c r="Z27" s="359"/>
      <c r="AA27" s="359"/>
      <c r="AB27" s="359"/>
      <c r="AC27" s="359"/>
      <c r="AD27" s="359"/>
      <c r="AE27" s="359"/>
      <c r="AF27" s="48"/>
      <c r="AG27" s="48"/>
      <c r="AH27" s="48"/>
      <c r="AI27" s="48"/>
      <c r="AJ27" s="48"/>
      <c r="AK27" s="360">
        <f>ROUND(AW51,2)</f>
        <v>0</v>
      </c>
      <c r="AL27" s="359"/>
      <c r="AM27" s="359"/>
      <c r="AN27" s="359"/>
      <c r="AO27" s="359"/>
      <c r="AP27" s="48"/>
      <c r="AQ27" s="50"/>
      <c r="BE27" s="348"/>
    </row>
    <row r="28" spans="2:71" s="2" customFormat="1" ht="14.45" hidden="1" customHeight="1">
      <c r="B28" s="47"/>
      <c r="C28" s="48"/>
      <c r="D28" s="48"/>
      <c r="E28" s="48"/>
      <c r="F28" s="49" t="s">
        <v>45</v>
      </c>
      <c r="G28" s="48"/>
      <c r="H28" s="48"/>
      <c r="I28" s="48"/>
      <c r="J28" s="48"/>
      <c r="K28" s="48"/>
      <c r="L28" s="358">
        <v>0.21</v>
      </c>
      <c r="M28" s="359"/>
      <c r="N28" s="359"/>
      <c r="O28" s="359"/>
      <c r="P28" s="48"/>
      <c r="Q28" s="48"/>
      <c r="R28" s="48"/>
      <c r="S28" s="48"/>
      <c r="T28" s="48"/>
      <c r="U28" s="48"/>
      <c r="V28" s="48"/>
      <c r="W28" s="360">
        <f>ROUND(BB51,2)</f>
        <v>0</v>
      </c>
      <c r="X28" s="359"/>
      <c r="Y28" s="359"/>
      <c r="Z28" s="359"/>
      <c r="AA28" s="359"/>
      <c r="AB28" s="359"/>
      <c r="AC28" s="359"/>
      <c r="AD28" s="359"/>
      <c r="AE28" s="359"/>
      <c r="AF28" s="48"/>
      <c r="AG28" s="48"/>
      <c r="AH28" s="48"/>
      <c r="AI28" s="48"/>
      <c r="AJ28" s="48"/>
      <c r="AK28" s="360">
        <v>0</v>
      </c>
      <c r="AL28" s="359"/>
      <c r="AM28" s="359"/>
      <c r="AN28" s="359"/>
      <c r="AO28" s="359"/>
      <c r="AP28" s="48"/>
      <c r="AQ28" s="50"/>
      <c r="BE28" s="348"/>
    </row>
    <row r="29" spans="2:71" s="2" customFormat="1" ht="14.45" hidden="1" customHeight="1">
      <c r="B29" s="47"/>
      <c r="C29" s="48"/>
      <c r="D29" s="48"/>
      <c r="E29" s="48"/>
      <c r="F29" s="49" t="s">
        <v>46</v>
      </c>
      <c r="G29" s="48"/>
      <c r="H29" s="48"/>
      <c r="I29" s="48"/>
      <c r="J29" s="48"/>
      <c r="K29" s="48"/>
      <c r="L29" s="358">
        <v>0.15</v>
      </c>
      <c r="M29" s="359"/>
      <c r="N29" s="359"/>
      <c r="O29" s="359"/>
      <c r="P29" s="48"/>
      <c r="Q29" s="48"/>
      <c r="R29" s="48"/>
      <c r="S29" s="48"/>
      <c r="T29" s="48"/>
      <c r="U29" s="48"/>
      <c r="V29" s="48"/>
      <c r="W29" s="360">
        <f>ROUND(BC51,2)</f>
        <v>0</v>
      </c>
      <c r="X29" s="359"/>
      <c r="Y29" s="359"/>
      <c r="Z29" s="359"/>
      <c r="AA29" s="359"/>
      <c r="AB29" s="359"/>
      <c r="AC29" s="359"/>
      <c r="AD29" s="359"/>
      <c r="AE29" s="359"/>
      <c r="AF29" s="48"/>
      <c r="AG29" s="48"/>
      <c r="AH29" s="48"/>
      <c r="AI29" s="48"/>
      <c r="AJ29" s="48"/>
      <c r="AK29" s="360">
        <v>0</v>
      </c>
      <c r="AL29" s="359"/>
      <c r="AM29" s="359"/>
      <c r="AN29" s="359"/>
      <c r="AO29" s="359"/>
      <c r="AP29" s="48"/>
      <c r="AQ29" s="50"/>
      <c r="BE29" s="348"/>
    </row>
    <row r="30" spans="2:71" s="2" customFormat="1" ht="14.45" hidden="1" customHeight="1">
      <c r="B30" s="47"/>
      <c r="C30" s="48"/>
      <c r="D30" s="48"/>
      <c r="E30" s="48"/>
      <c r="F30" s="49" t="s">
        <v>47</v>
      </c>
      <c r="G30" s="48"/>
      <c r="H30" s="48"/>
      <c r="I30" s="48"/>
      <c r="J30" s="48"/>
      <c r="K30" s="48"/>
      <c r="L30" s="358">
        <v>0</v>
      </c>
      <c r="M30" s="359"/>
      <c r="N30" s="359"/>
      <c r="O30" s="359"/>
      <c r="P30" s="48"/>
      <c r="Q30" s="48"/>
      <c r="R30" s="48"/>
      <c r="S30" s="48"/>
      <c r="T30" s="48"/>
      <c r="U30" s="48"/>
      <c r="V30" s="48"/>
      <c r="W30" s="360">
        <f>ROUND(BD51,2)</f>
        <v>0</v>
      </c>
      <c r="X30" s="359"/>
      <c r="Y30" s="359"/>
      <c r="Z30" s="359"/>
      <c r="AA30" s="359"/>
      <c r="AB30" s="359"/>
      <c r="AC30" s="359"/>
      <c r="AD30" s="359"/>
      <c r="AE30" s="359"/>
      <c r="AF30" s="48"/>
      <c r="AG30" s="48"/>
      <c r="AH30" s="48"/>
      <c r="AI30" s="48"/>
      <c r="AJ30" s="48"/>
      <c r="AK30" s="360">
        <v>0</v>
      </c>
      <c r="AL30" s="359"/>
      <c r="AM30" s="359"/>
      <c r="AN30" s="359"/>
      <c r="AO30" s="359"/>
      <c r="AP30" s="48"/>
      <c r="AQ30" s="50"/>
      <c r="BE30" s="348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8"/>
    </row>
    <row r="32" spans="2:71" s="1" customFormat="1" ht="25.9" customHeight="1">
      <c r="B32" s="41"/>
      <c r="C32" s="51"/>
      <c r="D32" s="52" t="s">
        <v>48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49</v>
      </c>
      <c r="U32" s="53"/>
      <c r="V32" s="53"/>
      <c r="W32" s="53"/>
      <c r="X32" s="361" t="s">
        <v>50</v>
      </c>
      <c r="Y32" s="362"/>
      <c r="Z32" s="362"/>
      <c r="AA32" s="362"/>
      <c r="AB32" s="362"/>
      <c r="AC32" s="53"/>
      <c r="AD32" s="53"/>
      <c r="AE32" s="53"/>
      <c r="AF32" s="53"/>
      <c r="AG32" s="53"/>
      <c r="AH32" s="53"/>
      <c r="AI32" s="53"/>
      <c r="AJ32" s="53"/>
      <c r="AK32" s="363">
        <f>SUM(AK23:AK30)</f>
        <v>0</v>
      </c>
      <c r="AL32" s="362"/>
      <c r="AM32" s="362"/>
      <c r="AN32" s="362"/>
      <c r="AO32" s="364"/>
      <c r="AP32" s="51"/>
      <c r="AQ32" s="55"/>
      <c r="BE32" s="348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51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VP-CESKA-TREBOVA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5" t="str">
        <f>K6</f>
        <v>Vodní park Benátky – Česká Třebová</v>
      </c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366"/>
      <c r="AJ42" s="366"/>
      <c r="AK42" s="366"/>
      <c r="AL42" s="366"/>
      <c r="AM42" s="366"/>
      <c r="AN42" s="366"/>
      <c r="AO42" s="366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VP- Česká Třebová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67" t="str">
        <f>IF(AN8= "","",AN8)</f>
        <v>25. 2. 2018</v>
      </c>
      <c r="AN44" s="367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Město Česká Třebová, Staré náměstí 78, Česká Třebo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68" t="str">
        <f>IF(E17="","",E17)</f>
        <v xml:space="preserve"> </v>
      </c>
      <c r="AN46" s="368"/>
      <c r="AO46" s="368"/>
      <c r="AP46" s="368"/>
      <c r="AQ46" s="63"/>
      <c r="AR46" s="61"/>
      <c r="AS46" s="369" t="s">
        <v>52</v>
      </c>
      <c r="AT46" s="370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1"/>
      <c r="AT47" s="372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3"/>
      <c r="AT48" s="374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5" t="s">
        <v>53</v>
      </c>
      <c r="D49" s="376"/>
      <c r="E49" s="376"/>
      <c r="F49" s="376"/>
      <c r="G49" s="376"/>
      <c r="H49" s="79"/>
      <c r="I49" s="377" t="s">
        <v>54</v>
      </c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376"/>
      <c r="AD49" s="376"/>
      <c r="AE49" s="376"/>
      <c r="AF49" s="376"/>
      <c r="AG49" s="378" t="s">
        <v>55</v>
      </c>
      <c r="AH49" s="376"/>
      <c r="AI49" s="376"/>
      <c r="AJ49" s="376"/>
      <c r="AK49" s="376"/>
      <c r="AL49" s="376"/>
      <c r="AM49" s="376"/>
      <c r="AN49" s="377" t="s">
        <v>56</v>
      </c>
      <c r="AO49" s="376"/>
      <c r="AP49" s="376"/>
      <c r="AQ49" s="80" t="s">
        <v>57</v>
      </c>
      <c r="AR49" s="61"/>
      <c r="AS49" s="81" t="s">
        <v>58</v>
      </c>
      <c r="AT49" s="82" t="s">
        <v>59</v>
      </c>
      <c r="AU49" s="82" t="s">
        <v>60</v>
      </c>
      <c r="AV49" s="82" t="s">
        <v>61</v>
      </c>
      <c r="AW49" s="82" t="s">
        <v>62</v>
      </c>
      <c r="AX49" s="82" t="s">
        <v>63</v>
      </c>
      <c r="AY49" s="82" t="s">
        <v>64</v>
      </c>
      <c r="AZ49" s="82" t="s">
        <v>65</v>
      </c>
      <c r="BA49" s="82" t="s">
        <v>66</v>
      </c>
      <c r="BB49" s="82" t="s">
        <v>67</v>
      </c>
      <c r="BC49" s="82" t="s">
        <v>68</v>
      </c>
      <c r="BD49" s="83" t="s">
        <v>69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70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6">
        <f>ROUND(AG52+AG57,2)</f>
        <v>0</v>
      </c>
      <c r="AH51" s="386"/>
      <c r="AI51" s="386"/>
      <c r="AJ51" s="386"/>
      <c r="AK51" s="386"/>
      <c r="AL51" s="386"/>
      <c r="AM51" s="386"/>
      <c r="AN51" s="387">
        <f t="shared" ref="AN51:AN57" si="0">SUM(AG51,AT51)</f>
        <v>0</v>
      </c>
      <c r="AO51" s="387"/>
      <c r="AP51" s="387"/>
      <c r="AQ51" s="89" t="s">
        <v>21</v>
      </c>
      <c r="AR51" s="71"/>
      <c r="AS51" s="90">
        <f>ROUND(AS52+AS57,2)</f>
        <v>0</v>
      </c>
      <c r="AT51" s="91">
        <f t="shared" ref="AT51:AT57" si="1">ROUND(SUM(AV51:AW51),2)</f>
        <v>0</v>
      </c>
      <c r="AU51" s="92">
        <f>ROUND(AU52+AU57,5)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ROUND(AZ52+AZ57,2)</f>
        <v>0</v>
      </c>
      <c r="BA51" s="91">
        <f>ROUND(BA52+BA57,2)</f>
        <v>0</v>
      </c>
      <c r="BB51" s="91">
        <f>ROUND(BB52+BB57,2)</f>
        <v>0</v>
      </c>
      <c r="BC51" s="91">
        <f>ROUND(BC52+BC57,2)</f>
        <v>0</v>
      </c>
      <c r="BD51" s="93">
        <f>ROUND(BD52+BD57,2)</f>
        <v>0</v>
      </c>
      <c r="BS51" s="94" t="s">
        <v>71</v>
      </c>
      <c r="BT51" s="94" t="s">
        <v>72</v>
      </c>
      <c r="BU51" s="95" t="s">
        <v>73</v>
      </c>
      <c r="BV51" s="94" t="s">
        <v>74</v>
      </c>
      <c r="BW51" s="94" t="s">
        <v>7</v>
      </c>
      <c r="BX51" s="94" t="s">
        <v>75</v>
      </c>
      <c r="CL51" s="94" t="s">
        <v>21</v>
      </c>
    </row>
    <row r="52" spans="1:91" s="5" customFormat="1" ht="16.5" customHeight="1">
      <c r="B52" s="96"/>
      <c r="C52" s="97"/>
      <c r="D52" s="382" t="s">
        <v>76</v>
      </c>
      <c r="E52" s="382"/>
      <c r="F52" s="382"/>
      <c r="G52" s="382"/>
      <c r="H52" s="382"/>
      <c r="I52" s="98"/>
      <c r="J52" s="382" t="s">
        <v>77</v>
      </c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1">
        <f>ROUND(SUM(AG53:AG56),2)</f>
        <v>0</v>
      </c>
      <c r="AH52" s="380"/>
      <c r="AI52" s="380"/>
      <c r="AJ52" s="380"/>
      <c r="AK52" s="380"/>
      <c r="AL52" s="380"/>
      <c r="AM52" s="380"/>
      <c r="AN52" s="379">
        <f t="shared" si="0"/>
        <v>0</v>
      </c>
      <c r="AO52" s="380"/>
      <c r="AP52" s="380"/>
      <c r="AQ52" s="99" t="s">
        <v>78</v>
      </c>
      <c r="AR52" s="100"/>
      <c r="AS52" s="101">
        <f>ROUND(SUM(AS53:AS56),2)</f>
        <v>0</v>
      </c>
      <c r="AT52" s="102">
        <f t="shared" si="1"/>
        <v>0</v>
      </c>
      <c r="AU52" s="103">
        <f>ROUND(SUM(AU53:AU56),5)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>ROUND(SUM(AZ53:AZ56),2)</f>
        <v>0</v>
      </c>
      <c r="BA52" s="102">
        <f>ROUND(SUM(BA53:BA56),2)</f>
        <v>0</v>
      </c>
      <c r="BB52" s="102">
        <f>ROUND(SUM(BB53:BB56),2)</f>
        <v>0</v>
      </c>
      <c r="BC52" s="102">
        <f>ROUND(SUM(BC53:BC56),2)</f>
        <v>0</v>
      </c>
      <c r="BD52" s="104">
        <f>ROUND(SUM(BD53:BD56),2)</f>
        <v>0</v>
      </c>
      <c r="BS52" s="105" t="s">
        <v>71</v>
      </c>
      <c r="BT52" s="105" t="s">
        <v>79</v>
      </c>
      <c r="BU52" s="105" t="s">
        <v>73</v>
      </c>
      <c r="BV52" s="105" t="s">
        <v>74</v>
      </c>
      <c r="BW52" s="105" t="s">
        <v>80</v>
      </c>
      <c r="BX52" s="105" t="s">
        <v>7</v>
      </c>
      <c r="CL52" s="105" t="s">
        <v>21</v>
      </c>
      <c r="CM52" s="105" t="s">
        <v>81</v>
      </c>
    </row>
    <row r="53" spans="1:91" s="6" customFormat="1" ht="42.75" customHeight="1">
      <c r="A53" s="106" t="s">
        <v>82</v>
      </c>
      <c r="B53" s="107"/>
      <c r="C53" s="108"/>
      <c r="D53" s="108"/>
      <c r="E53" s="385" t="s">
        <v>79</v>
      </c>
      <c r="F53" s="385"/>
      <c r="G53" s="385"/>
      <c r="H53" s="385"/>
      <c r="I53" s="385"/>
      <c r="J53" s="108"/>
      <c r="K53" s="385" t="s">
        <v>83</v>
      </c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5"/>
      <c r="AE53" s="385"/>
      <c r="AF53" s="385"/>
      <c r="AG53" s="383">
        <f>'1 - Panelová komunikace p...'!J29</f>
        <v>0</v>
      </c>
      <c r="AH53" s="384"/>
      <c r="AI53" s="384"/>
      <c r="AJ53" s="384"/>
      <c r="AK53" s="384"/>
      <c r="AL53" s="384"/>
      <c r="AM53" s="384"/>
      <c r="AN53" s="383">
        <f t="shared" si="0"/>
        <v>0</v>
      </c>
      <c r="AO53" s="384"/>
      <c r="AP53" s="384"/>
      <c r="AQ53" s="109" t="s">
        <v>84</v>
      </c>
      <c r="AR53" s="110"/>
      <c r="AS53" s="111">
        <v>0</v>
      </c>
      <c r="AT53" s="112">
        <f t="shared" si="1"/>
        <v>0</v>
      </c>
      <c r="AU53" s="113">
        <f>'1 - Panelová komunikace p...'!P87</f>
        <v>0</v>
      </c>
      <c r="AV53" s="112">
        <f>'1 - Panelová komunikace p...'!J32</f>
        <v>0</v>
      </c>
      <c r="AW53" s="112">
        <f>'1 - Panelová komunikace p...'!J33</f>
        <v>0</v>
      </c>
      <c r="AX53" s="112">
        <f>'1 - Panelová komunikace p...'!J34</f>
        <v>0</v>
      </c>
      <c r="AY53" s="112">
        <f>'1 - Panelová komunikace p...'!J35</f>
        <v>0</v>
      </c>
      <c r="AZ53" s="112">
        <f>'1 - Panelová komunikace p...'!F32</f>
        <v>0</v>
      </c>
      <c r="BA53" s="112">
        <f>'1 - Panelová komunikace p...'!F33</f>
        <v>0</v>
      </c>
      <c r="BB53" s="112">
        <f>'1 - Panelová komunikace p...'!F34</f>
        <v>0</v>
      </c>
      <c r="BC53" s="112">
        <f>'1 - Panelová komunikace p...'!F35</f>
        <v>0</v>
      </c>
      <c r="BD53" s="114">
        <f>'1 - Panelová komunikace p...'!F36</f>
        <v>0</v>
      </c>
      <c r="BT53" s="115" t="s">
        <v>81</v>
      </c>
      <c r="BV53" s="115" t="s">
        <v>74</v>
      </c>
      <c r="BW53" s="115" t="s">
        <v>85</v>
      </c>
      <c r="BX53" s="115" t="s">
        <v>80</v>
      </c>
      <c r="CL53" s="115" t="s">
        <v>21</v>
      </c>
    </row>
    <row r="54" spans="1:91" s="6" customFormat="1" ht="16.5" customHeight="1">
      <c r="A54" s="106" t="s">
        <v>82</v>
      </c>
      <c r="B54" s="107"/>
      <c r="C54" s="108"/>
      <c r="D54" s="108"/>
      <c r="E54" s="385" t="s">
        <v>81</v>
      </c>
      <c r="F54" s="385"/>
      <c r="G54" s="385"/>
      <c r="H54" s="385"/>
      <c r="I54" s="385"/>
      <c r="J54" s="108"/>
      <c r="K54" s="385" t="s">
        <v>86</v>
      </c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  <c r="AG54" s="383">
        <f>'2 - Vodní nádrž, (poldr) '!J29</f>
        <v>0</v>
      </c>
      <c r="AH54" s="384"/>
      <c r="AI54" s="384"/>
      <c r="AJ54" s="384"/>
      <c r="AK54" s="384"/>
      <c r="AL54" s="384"/>
      <c r="AM54" s="384"/>
      <c r="AN54" s="383">
        <f t="shared" si="0"/>
        <v>0</v>
      </c>
      <c r="AO54" s="384"/>
      <c r="AP54" s="384"/>
      <c r="AQ54" s="109" t="s">
        <v>84</v>
      </c>
      <c r="AR54" s="110"/>
      <c r="AS54" s="111">
        <v>0</v>
      </c>
      <c r="AT54" s="112">
        <f t="shared" si="1"/>
        <v>0</v>
      </c>
      <c r="AU54" s="113">
        <f>'2 - Vodní nádrž, (poldr) '!P84</f>
        <v>0</v>
      </c>
      <c r="AV54" s="112">
        <f>'2 - Vodní nádrž, (poldr) '!J32</f>
        <v>0</v>
      </c>
      <c r="AW54" s="112">
        <f>'2 - Vodní nádrž, (poldr) '!J33</f>
        <v>0</v>
      </c>
      <c r="AX54" s="112">
        <f>'2 - Vodní nádrž, (poldr) '!J34</f>
        <v>0</v>
      </c>
      <c r="AY54" s="112">
        <f>'2 - Vodní nádrž, (poldr) '!J35</f>
        <v>0</v>
      </c>
      <c r="AZ54" s="112">
        <f>'2 - Vodní nádrž, (poldr) '!F32</f>
        <v>0</v>
      </c>
      <c r="BA54" s="112">
        <f>'2 - Vodní nádrž, (poldr) '!F33</f>
        <v>0</v>
      </c>
      <c r="BB54" s="112">
        <f>'2 - Vodní nádrž, (poldr) '!F34</f>
        <v>0</v>
      </c>
      <c r="BC54" s="112">
        <f>'2 - Vodní nádrž, (poldr) '!F35</f>
        <v>0</v>
      </c>
      <c r="BD54" s="114">
        <f>'2 - Vodní nádrž, (poldr) '!F36</f>
        <v>0</v>
      </c>
      <c r="BT54" s="115" t="s">
        <v>81</v>
      </c>
      <c r="BV54" s="115" t="s">
        <v>74</v>
      </c>
      <c r="BW54" s="115" t="s">
        <v>87</v>
      </c>
      <c r="BX54" s="115" t="s">
        <v>80</v>
      </c>
      <c r="CL54" s="115" t="s">
        <v>21</v>
      </c>
    </row>
    <row r="55" spans="1:91" s="6" customFormat="1" ht="16.5" customHeight="1">
      <c r="A55" s="106" t="s">
        <v>82</v>
      </c>
      <c r="B55" s="107"/>
      <c r="C55" s="108"/>
      <c r="D55" s="108"/>
      <c r="E55" s="385" t="s">
        <v>88</v>
      </c>
      <c r="F55" s="385"/>
      <c r="G55" s="385"/>
      <c r="H55" s="385"/>
      <c r="I55" s="385"/>
      <c r="J55" s="108"/>
      <c r="K55" s="385" t="s">
        <v>89</v>
      </c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85"/>
      <c r="AG55" s="383">
        <f>'3 - Nátokové koryto'!J29</f>
        <v>0</v>
      </c>
      <c r="AH55" s="384"/>
      <c r="AI55" s="384"/>
      <c r="AJ55" s="384"/>
      <c r="AK55" s="384"/>
      <c r="AL55" s="384"/>
      <c r="AM55" s="384"/>
      <c r="AN55" s="383">
        <f t="shared" si="0"/>
        <v>0</v>
      </c>
      <c r="AO55" s="384"/>
      <c r="AP55" s="384"/>
      <c r="AQ55" s="109" t="s">
        <v>84</v>
      </c>
      <c r="AR55" s="110"/>
      <c r="AS55" s="111">
        <v>0</v>
      </c>
      <c r="AT55" s="112">
        <f t="shared" si="1"/>
        <v>0</v>
      </c>
      <c r="AU55" s="113">
        <f>'3 - Nátokové koryto'!P86</f>
        <v>0</v>
      </c>
      <c r="AV55" s="112">
        <f>'3 - Nátokové koryto'!J32</f>
        <v>0</v>
      </c>
      <c r="AW55" s="112">
        <f>'3 - Nátokové koryto'!J33</f>
        <v>0</v>
      </c>
      <c r="AX55" s="112">
        <f>'3 - Nátokové koryto'!J34</f>
        <v>0</v>
      </c>
      <c r="AY55" s="112">
        <f>'3 - Nátokové koryto'!J35</f>
        <v>0</v>
      </c>
      <c r="AZ55" s="112">
        <f>'3 - Nátokové koryto'!F32</f>
        <v>0</v>
      </c>
      <c r="BA55" s="112">
        <f>'3 - Nátokové koryto'!F33</f>
        <v>0</v>
      </c>
      <c r="BB55" s="112">
        <f>'3 - Nátokové koryto'!F34</f>
        <v>0</v>
      </c>
      <c r="BC55" s="112">
        <f>'3 - Nátokové koryto'!F35</f>
        <v>0</v>
      </c>
      <c r="BD55" s="114">
        <f>'3 - Nátokové koryto'!F36</f>
        <v>0</v>
      </c>
      <c r="BT55" s="115" t="s">
        <v>81</v>
      </c>
      <c r="BV55" s="115" t="s">
        <v>74</v>
      </c>
      <c r="BW55" s="115" t="s">
        <v>90</v>
      </c>
      <c r="BX55" s="115" t="s">
        <v>80</v>
      </c>
      <c r="CL55" s="115" t="s">
        <v>21</v>
      </c>
    </row>
    <row r="56" spans="1:91" s="6" customFormat="1" ht="16.5" customHeight="1">
      <c r="A56" s="106" t="s">
        <v>82</v>
      </c>
      <c r="B56" s="107"/>
      <c r="C56" s="108"/>
      <c r="D56" s="108"/>
      <c r="E56" s="385" t="s">
        <v>91</v>
      </c>
      <c r="F56" s="385"/>
      <c r="G56" s="385"/>
      <c r="H56" s="385"/>
      <c r="I56" s="385"/>
      <c r="J56" s="108"/>
      <c r="K56" s="385" t="s">
        <v>92</v>
      </c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385"/>
      <c r="AA56" s="385"/>
      <c r="AB56" s="385"/>
      <c r="AC56" s="385"/>
      <c r="AD56" s="385"/>
      <c r="AE56" s="385"/>
      <c r="AF56" s="385"/>
      <c r="AG56" s="383">
        <f>'4 - Vypouštěcí šachta - p...'!J29</f>
        <v>0</v>
      </c>
      <c r="AH56" s="384"/>
      <c r="AI56" s="384"/>
      <c r="AJ56" s="384"/>
      <c r="AK56" s="384"/>
      <c r="AL56" s="384"/>
      <c r="AM56" s="384"/>
      <c r="AN56" s="383">
        <f t="shared" si="0"/>
        <v>0</v>
      </c>
      <c r="AO56" s="384"/>
      <c r="AP56" s="384"/>
      <c r="AQ56" s="109" t="s">
        <v>84</v>
      </c>
      <c r="AR56" s="110"/>
      <c r="AS56" s="111">
        <v>0</v>
      </c>
      <c r="AT56" s="112">
        <f t="shared" si="1"/>
        <v>0</v>
      </c>
      <c r="AU56" s="113">
        <f>'4 - Vypouštěcí šachta - p...'!P91</f>
        <v>0</v>
      </c>
      <c r="AV56" s="112">
        <f>'4 - Vypouštěcí šachta - p...'!J32</f>
        <v>0</v>
      </c>
      <c r="AW56" s="112">
        <f>'4 - Vypouštěcí šachta - p...'!J33</f>
        <v>0</v>
      </c>
      <c r="AX56" s="112">
        <f>'4 - Vypouštěcí šachta - p...'!J34</f>
        <v>0</v>
      </c>
      <c r="AY56" s="112">
        <f>'4 - Vypouštěcí šachta - p...'!J35</f>
        <v>0</v>
      </c>
      <c r="AZ56" s="112">
        <f>'4 - Vypouštěcí šachta - p...'!F32</f>
        <v>0</v>
      </c>
      <c r="BA56" s="112">
        <f>'4 - Vypouštěcí šachta - p...'!F33</f>
        <v>0</v>
      </c>
      <c r="BB56" s="112">
        <f>'4 - Vypouštěcí šachta - p...'!F34</f>
        <v>0</v>
      </c>
      <c r="BC56" s="112">
        <f>'4 - Vypouštěcí šachta - p...'!F35</f>
        <v>0</v>
      </c>
      <c r="BD56" s="114">
        <f>'4 - Vypouštěcí šachta - p...'!F36</f>
        <v>0</v>
      </c>
      <c r="BT56" s="115" t="s">
        <v>81</v>
      </c>
      <c r="BV56" s="115" t="s">
        <v>74</v>
      </c>
      <c r="BW56" s="115" t="s">
        <v>93</v>
      </c>
      <c r="BX56" s="115" t="s">
        <v>80</v>
      </c>
      <c r="CL56" s="115" t="s">
        <v>21</v>
      </c>
    </row>
    <row r="57" spans="1:91" s="5" customFormat="1" ht="16.5" customHeight="1">
      <c r="A57" s="106" t="s">
        <v>82</v>
      </c>
      <c r="B57" s="96"/>
      <c r="C57" s="97"/>
      <c r="D57" s="382" t="s">
        <v>94</v>
      </c>
      <c r="E57" s="382"/>
      <c r="F57" s="382"/>
      <c r="G57" s="382"/>
      <c r="H57" s="382"/>
      <c r="I57" s="98"/>
      <c r="J57" s="382" t="s">
        <v>95</v>
      </c>
      <c r="K57" s="382"/>
      <c r="L57" s="382"/>
      <c r="M57" s="382"/>
      <c r="N57" s="382"/>
      <c r="O57" s="382"/>
      <c r="P57" s="382"/>
      <c r="Q57" s="382"/>
      <c r="R57" s="382"/>
      <c r="S57" s="382"/>
      <c r="T57" s="382"/>
      <c r="U57" s="382"/>
      <c r="V57" s="382"/>
      <c r="W57" s="382"/>
      <c r="X57" s="382"/>
      <c r="Y57" s="382"/>
      <c r="Z57" s="382"/>
      <c r="AA57" s="382"/>
      <c r="AB57" s="382"/>
      <c r="AC57" s="382"/>
      <c r="AD57" s="382"/>
      <c r="AE57" s="382"/>
      <c r="AF57" s="382"/>
      <c r="AG57" s="379">
        <f>'VRN - Vedelší rozpočtové ...'!J27</f>
        <v>0</v>
      </c>
      <c r="AH57" s="380"/>
      <c r="AI57" s="380"/>
      <c r="AJ57" s="380"/>
      <c r="AK57" s="380"/>
      <c r="AL57" s="380"/>
      <c r="AM57" s="380"/>
      <c r="AN57" s="379">
        <f t="shared" si="0"/>
        <v>0</v>
      </c>
      <c r="AO57" s="380"/>
      <c r="AP57" s="380"/>
      <c r="AQ57" s="99" t="s">
        <v>78</v>
      </c>
      <c r="AR57" s="100"/>
      <c r="AS57" s="116">
        <v>0</v>
      </c>
      <c r="AT57" s="117">
        <f t="shared" si="1"/>
        <v>0</v>
      </c>
      <c r="AU57" s="118">
        <f>'VRN - Vedelší rozpočtové ...'!P77</f>
        <v>0</v>
      </c>
      <c r="AV57" s="117">
        <f>'VRN - Vedelší rozpočtové ...'!J30</f>
        <v>0</v>
      </c>
      <c r="AW57" s="117">
        <f>'VRN - Vedelší rozpočtové ...'!J31</f>
        <v>0</v>
      </c>
      <c r="AX57" s="117">
        <f>'VRN - Vedelší rozpočtové ...'!J32</f>
        <v>0</v>
      </c>
      <c r="AY57" s="117">
        <f>'VRN - Vedelší rozpočtové ...'!J33</f>
        <v>0</v>
      </c>
      <c r="AZ57" s="117">
        <f>'VRN - Vedelší rozpočtové ...'!F30</f>
        <v>0</v>
      </c>
      <c r="BA57" s="117">
        <f>'VRN - Vedelší rozpočtové ...'!F31</f>
        <v>0</v>
      </c>
      <c r="BB57" s="117">
        <f>'VRN - Vedelší rozpočtové ...'!F32</f>
        <v>0</v>
      </c>
      <c r="BC57" s="117">
        <f>'VRN - Vedelší rozpočtové ...'!F33</f>
        <v>0</v>
      </c>
      <c r="BD57" s="119">
        <f>'VRN - Vedelší rozpočtové ...'!F34</f>
        <v>0</v>
      </c>
      <c r="BT57" s="105" t="s">
        <v>79</v>
      </c>
      <c r="BV57" s="105" t="s">
        <v>74</v>
      </c>
      <c r="BW57" s="105" t="s">
        <v>96</v>
      </c>
      <c r="BX57" s="105" t="s">
        <v>7</v>
      </c>
      <c r="CL57" s="105" t="s">
        <v>21</v>
      </c>
      <c r="CM57" s="105" t="s">
        <v>81</v>
      </c>
    </row>
    <row r="58" spans="1:91" s="1" customFormat="1" ht="30" customHeight="1">
      <c r="B58" s="41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1"/>
    </row>
    <row r="59" spans="1:91" s="1" customFormat="1" ht="6.95" customHeight="1"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61"/>
    </row>
  </sheetData>
  <sheetProtection algorithmName="SHA-512" hashValue="QG/VrkZoaMz1cQQ09c+SOxXYgXBoEVhlvnlGdLmNOov2UWpFmBUoWw/02fBOK11wfR59kMM238/kGA41fYveLg==" saltValue="R4tXovy0z+CQbFB0PhDQZ02MahNfj9zzZ3qH4DTmvpawfV/bk1UFoMT7dB0F0iYNtApHDbigWrNNhYxCYTYkwA==" spinCount="100000" sheet="1" objects="1" scenarios="1" formatColumns="0" formatRows="0"/>
  <mergeCells count="61">
    <mergeCell ref="AG51:AM51"/>
    <mergeCell ref="AN51:AP51"/>
    <mergeCell ref="AR2:BE2"/>
    <mergeCell ref="AN56:AP56"/>
    <mergeCell ref="AG56:AM56"/>
    <mergeCell ref="E56:I56"/>
    <mergeCell ref="K56:AF56"/>
    <mergeCell ref="AN57:AP57"/>
    <mergeCell ref="AG57:AM57"/>
    <mergeCell ref="D57:H57"/>
    <mergeCell ref="J57:AF57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3" location="'1 - Panelová komunikace p...'!C2" display="/" xr:uid="{00000000-0004-0000-0000-000002000000}"/>
    <hyperlink ref="A54" location="'2 - Vodní nádrž, (poldr) '!C2" display="/" xr:uid="{00000000-0004-0000-0000-000003000000}"/>
    <hyperlink ref="A55" location="'3 - Nátokové koryto'!C2" display="/" xr:uid="{00000000-0004-0000-0000-000004000000}"/>
    <hyperlink ref="A56" location="'4 - Vypouštěcí šachta - p...'!C2" display="/" xr:uid="{00000000-0004-0000-0000-000005000000}"/>
    <hyperlink ref="A57" location="'VRN - Vedelší rozpočtové ...'!C2" display="/" xr:uid="{00000000-0004-0000-0000-000006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3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97</v>
      </c>
      <c r="G1" s="397" t="s">
        <v>98</v>
      </c>
      <c r="H1" s="397"/>
      <c r="I1" s="124"/>
      <c r="J1" s="123" t="s">
        <v>99</v>
      </c>
      <c r="K1" s="122" t="s">
        <v>100</v>
      </c>
      <c r="L1" s="123" t="s">
        <v>101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85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102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Vodní park Benátky – Česká Třebová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103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104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105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106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25. 2. 2018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tr">
        <f>IF('Rekapitulace stavby'!AN16="","",'Rekapitulace stavby'!AN16)</f>
        <v/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 xml:space="preserve"> </v>
      </c>
      <c r="F23" s="42"/>
      <c r="G23" s="42"/>
      <c r="H23" s="42"/>
      <c r="I23" s="128" t="s">
        <v>30</v>
      </c>
      <c r="J23" s="35" t="str">
        <f>IF('Rekapitulace stavby'!AN17="","",'Rekapitulace stavby'!AN17)</f>
        <v/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4" t="s">
        <v>21</v>
      </c>
      <c r="F26" s="354"/>
      <c r="G26" s="354"/>
      <c r="H26" s="354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ROUND(J87,2)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ROUND(SUM(BE87:BE131), 2)</f>
        <v>0</v>
      </c>
      <c r="G32" s="42"/>
      <c r="H32" s="42"/>
      <c r="I32" s="140">
        <v>0.21</v>
      </c>
      <c r="J32" s="139">
        <f>ROUND(ROUND((SUM(BE87:BE131)),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ROUND(SUM(BF87:BF131), 2)</f>
        <v>0</v>
      </c>
      <c r="G33" s="42"/>
      <c r="H33" s="42"/>
      <c r="I33" s="140">
        <v>0.15</v>
      </c>
      <c r="J33" s="139">
        <f>ROUND(ROUND((SUM(BF87:BF131)),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ROUND(SUM(BG87:BG131),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ROUND(SUM(BH87:BH131),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ROUND(SUM(BI87:BI131),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107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Vodní park Benátky – Česká Třebová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103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104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105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1 - Panelová komunikace pro realizaci díla a po ukončení díla rozebrání a uvedení původního stavu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VP- Česká Třebová</v>
      </c>
      <c r="G53" s="42"/>
      <c r="H53" s="42"/>
      <c r="I53" s="128" t="s">
        <v>25</v>
      </c>
      <c r="J53" s="129" t="str">
        <f>IF(J14="","",J14)</f>
        <v>25. 2. 2018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Česká Třebová, Staré náměstí 78, Česká Třebo</v>
      </c>
      <c r="G55" s="42"/>
      <c r="H55" s="42"/>
      <c r="I55" s="128" t="s">
        <v>33</v>
      </c>
      <c r="J55" s="354" t="str">
        <f>E23</f>
        <v xml:space="preserve"> 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108</v>
      </c>
      <c r="D58" s="141"/>
      <c r="E58" s="141"/>
      <c r="F58" s="141"/>
      <c r="G58" s="141"/>
      <c r="H58" s="141"/>
      <c r="I58" s="154"/>
      <c r="J58" s="155" t="s">
        <v>109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110</v>
      </c>
      <c r="D60" s="42"/>
      <c r="E60" s="42"/>
      <c r="F60" s="42"/>
      <c r="G60" s="42"/>
      <c r="H60" s="42"/>
      <c r="I60" s="127"/>
      <c r="J60" s="137">
        <f>J87</f>
        <v>0</v>
      </c>
      <c r="K60" s="45"/>
      <c r="AU60" s="24" t="s">
        <v>111</v>
      </c>
    </row>
    <row r="61" spans="2:47" s="8" customFormat="1" ht="24.95" customHeight="1">
      <c r="B61" s="158"/>
      <c r="C61" s="159"/>
      <c r="D61" s="160" t="s">
        <v>112</v>
      </c>
      <c r="E61" s="161"/>
      <c r="F61" s="161"/>
      <c r="G61" s="161"/>
      <c r="H61" s="161"/>
      <c r="I61" s="162"/>
      <c r="J61" s="163">
        <f>J88</f>
        <v>0</v>
      </c>
      <c r="K61" s="164"/>
    </row>
    <row r="62" spans="2:47" s="9" customFormat="1" ht="19.899999999999999" customHeight="1">
      <c r="B62" s="165"/>
      <c r="C62" s="166"/>
      <c r="D62" s="167" t="s">
        <v>113</v>
      </c>
      <c r="E62" s="168"/>
      <c r="F62" s="168"/>
      <c r="G62" s="168"/>
      <c r="H62" s="168"/>
      <c r="I62" s="169"/>
      <c r="J62" s="170">
        <f>J89</f>
        <v>0</v>
      </c>
      <c r="K62" s="171"/>
    </row>
    <row r="63" spans="2:47" s="9" customFormat="1" ht="19.899999999999999" customHeight="1">
      <c r="B63" s="165"/>
      <c r="C63" s="166"/>
      <c r="D63" s="167" t="s">
        <v>114</v>
      </c>
      <c r="E63" s="168"/>
      <c r="F63" s="168"/>
      <c r="G63" s="168"/>
      <c r="H63" s="168"/>
      <c r="I63" s="169"/>
      <c r="J63" s="170">
        <f>J114</f>
        <v>0</v>
      </c>
      <c r="K63" s="171"/>
    </row>
    <row r="64" spans="2:47" s="9" customFormat="1" ht="19.899999999999999" customHeight="1">
      <c r="B64" s="165"/>
      <c r="C64" s="166"/>
      <c r="D64" s="167" t="s">
        <v>115</v>
      </c>
      <c r="E64" s="168"/>
      <c r="F64" s="168"/>
      <c r="G64" s="168"/>
      <c r="H64" s="168"/>
      <c r="I64" s="169"/>
      <c r="J64" s="170">
        <f>J122</f>
        <v>0</v>
      </c>
      <c r="K64" s="171"/>
    </row>
    <row r="65" spans="2:12" s="9" customFormat="1" ht="19.899999999999999" customHeight="1">
      <c r="B65" s="165"/>
      <c r="C65" s="166"/>
      <c r="D65" s="167" t="s">
        <v>116</v>
      </c>
      <c r="E65" s="168"/>
      <c r="F65" s="168"/>
      <c r="G65" s="168"/>
      <c r="H65" s="168"/>
      <c r="I65" s="169"/>
      <c r="J65" s="170">
        <f>J127</f>
        <v>0</v>
      </c>
      <c r="K65" s="171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7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8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51"/>
      <c r="J71" s="60"/>
      <c r="K71" s="60"/>
      <c r="L71" s="61"/>
    </row>
    <row r="72" spans="2:12" s="1" customFormat="1" ht="36.950000000000003" customHeight="1">
      <c r="B72" s="41"/>
      <c r="C72" s="62" t="s">
        <v>117</v>
      </c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72"/>
      <c r="J74" s="63"/>
      <c r="K74" s="63"/>
      <c r="L74" s="61"/>
    </row>
    <row r="75" spans="2:12" s="1" customFormat="1" ht="16.5" customHeight="1">
      <c r="B75" s="41"/>
      <c r="C75" s="63"/>
      <c r="D75" s="63"/>
      <c r="E75" s="394" t="str">
        <f>E7</f>
        <v>Vodní park Benátky – Česká Třebová</v>
      </c>
      <c r="F75" s="395"/>
      <c r="G75" s="395"/>
      <c r="H75" s="395"/>
      <c r="I75" s="172"/>
      <c r="J75" s="63"/>
      <c r="K75" s="63"/>
      <c r="L75" s="61"/>
    </row>
    <row r="76" spans="2:12">
      <c r="B76" s="28"/>
      <c r="C76" s="65" t="s">
        <v>103</v>
      </c>
      <c r="D76" s="173"/>
      <c r="E76" s="173"/>
      <c r="F76" s="173"/>
      <c r="G76" s="173"/>
      <c r="H76" s="173"/>
      <c r="J76" s="173"/>
      <c r="K76" s="173"/>
      <c r="L76" s="174"/>
    </row>
    <row r="77" spans="2:12" s="1" customFormat="1" ht="16.5" customHeight="1">
      <c r="B77" s="41"/>
      <c r="C77" s="63"/>
      <c r="D77" s="63"/>
      <c r="E77" s="394" t="s">
        <v>104</v>
      </c>
      <c r="F77" s="396"/>
      <c r="G77" s="396"/>
      <c r="H77" s="396"/>
      <c r="I77" s="172"/>
      <c r="J77" s="63"/>
      <c r="K77" s="63"/>
      <c r="L77" s="61"/>
    </row>
    <row r="78" spans="2:12" s="1" customFormat="1" ht="14.45" customHeight="1">
      <c r="B78" s="41"/>
      <c r="C78" s="65" t="s">
        <v>105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7.25" customHeight="1">
      <c r="B79" s="41"/>
      <c r="C79" s="63"/>
      <c r="D79" s="63"/>
      <c r="E79" s="365" t="str">
        <f>E11</f>
        <v>1 - Panelová komunikace pro realizaci díla a po ukončení díla rozebrání a uvedení původního stavu</v>
      </c>
      <c r="F79" s="396"/>
      <c r="G79" s="396"/>
      <c r="H79" s="396"/>
      <c r="I79" s="172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75" t="str">
        <f>F14</f>
        <v>VP- Česká Třebová</v>
      </c>
      <c r="G81" s="63"/>
      <c r="H81" s="63"/>
      <c r="I81" s="176" t="s">
        <v>25</v>
      </c>
      <c r="J81" s="73" t="str">
        <f>IF(J14="","",J14)</f>
        <v>25. 2. 2018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>
      <c r="B83" s="41"/>
      <c r="C83" s="65" t="s">
        <v>27</v>
      </c>
      <c r="D83" s="63"/>
      <c r="E83" s="63"/>
      <c r="F83" s="175" t="str">
        <f>E17</f>
        <v>Město Česká Třebová, Staré náměstí 78, Česká Třebo</v>
      </c>
      <c r="G83" s="63"/>
      <c r="H83" s="63"/>
      <c r="I83" s="176" t="s">
        <v>33</v>
      </c>
      <c r="J83" s="175" t="str">
        <f>E23</f>
        <v xml:space="preserve"> </v>
      </c>
      <c r="K83" s="63"/>
      <c r="L83" s="61"/>
    </row>
    <row r="84" spans="2:65" s="1" customFormat="1" ht="14.45" customHeight="1">
      <c r="B84" s="41"/>
      <c r="C84" s="65" t="s">
        <v>31</v>
      </c>
      <c r="D84" s="63"/>
      <c r="E84" s="63"/>
      <c r="F84" s="175" t="str">
        <f>IF(E20="","",E20)</f>
        <v/>
      </c>
      <c r="G84" s="63"/>
      <c r="H84" s="63"/>
      <c r="I84" s="172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0" customFormat="1" ht="29.25" customHeight="1">
      <c r="B86" s="177"/>
      <c r="C86" s="178" t="s">
        <v>118</v>
      </c>
      <c r="D86" s="179" t="s">
        <v>57</v>
      </c>
      <c r="E86" s="179" t="s">
        <v>53</v>
      </c>
      <c r="F86" s="179" t="s">
        <v>119</v>
      </c>
      <c r="G86" s="179" t="s">
        <v>120</v>
      </c>
      <c r="H86" s="179" t="s">
        <v>121</v>
      </c>
      <c r="I86" s="180" t="s">
        <v>122</v>
      </c>
      <c r="J86" s="179" t="s">
        <v>109</v>
      </c>
      <c r="K86" s="181" t="s">
        <v>123</v>
      </c>
      <c r="L86" s="182"/>
      <c r="M86" s="81" t="s">
        <v>124</v>
      </c>
      <c r="N86" s="82" t="s">
        <v>42</v>
      </c>
      <c r="O86" s="82" t="s">
        <v>125</v>
      </c>
      <c r="P86" s="82" t="s">
        <v>126</v>
      </c>
      <c r="Q86" s="82" t="s">
        <v>127</v>
      </c>
      <c r="R86" s="82" t="s">
        <v>128</v>
      </c>
      <c r="S86" s="82" t="s">
        <v>129</v>
      </c>
      <c r="T86" s="83" t="s">
        <v>130</v>
      </c>
    </row>
    <row r="87" spans="2:65" s="1" customFormat="1" ht="29.25" customHeight="1">
      <c r="B87" s="41"/>
      <c r="C87" s="87" t="s">
        <v>110</v>
      </c>
      <c r="D87" s="63"/>
      <c r="E87" s="63"/>
      <c r="F87" s="63"/>
      <c r="G87" s="63"/>
      <c r="H87" s="63"/>
      <c r="I87" s="172"/>
      <c r="J87" s="183">
        <f>BK87</f>
        <v>0</v>
      </c>
      <c r="K87" s="63"/>
      <c r="L87" s="61"/>
      <c r="M87" s="84"/>
      <c r="N87" s="85"/>
      <c r="O87" s="85"/>
      <c r="P87" s="184">
        <f>P88</f>
        <v>0</v>
      </c>
      <c r="Q87" s="85"/>
      <c r="R87" s="184">
        <f>R88</f>
        <v>543.78499999999997</v>
      </c>
      <c r="S87" s="85"/>
      <c r="T87" s="185">
        <f>T88</f>
        <v>384.6</v>
      </c>
      <c r="AT87" s="24" t="s">
        <v>71</v>
      </c>
      <c r="AU87" s="24" t="s">
        <v>111</v>
      </c>
      <c r="BK87" s="186">
        <f>BK88</f>
        <v>0</v>
      </c>
    </row>
    <row r="88" spans="2:65" s="11" customFormat="1" ht="37.35" customHeight="1">
      <c r="B88" s="187"/>
      <c r="C88" s="188"/>
      <c r="D88" s="189" t="s">
        <v>71</v>
      </c>
      <c r="E88" s="190" t="s">
        <v>131</v>
      </c>
      <c r="F88" s="190" t="s">
        <v>132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P89+P114+P122+P127</f>
        <v>0</v>
      </c>
      <c r="Q88" s="195"/>
      <c r="R88" s="196">
        <f>R89+R114+R122+R127</f>
        <v>543.78499999999997</v>
      </c>
      <c r="S88" s="195"/>
      <c r="T88" s="197">
        <f>T89+T114+T122+T127</f>
        <v>384.6</v>
      </c>
      <c r="AR88" s="198" t="s">
        <v>79</v>
      </c>
      <c r="AT88" s="199" t="s">
        <v>71</v>
      </c>
      <c r="AU88" s="199" t="s">
        <v>72</v>
      </c>
      <c r="AY88" s="198" t="s">
        <v>133</v>
      </c>
      <c r="BK88" s="200">
        <f>BK89+BK114+BK122+BK127</f>
        <v>0</v>
      </c>
    </row>
    <row r="89" spans="2:65" s="11" customFormat="1" ht="19.899999999999999" customHeight="1">
      <c r="B89" s="187"/>
      <c r="C89" s="188"/>
      <c r="D89" s="189" t="s">
        <v>71</v>
      </c>
      <c r="E89" s="201" t="s">
        <v>79</v>
      </c>
      <c r="F89" s="201" t="s">
        <v>134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SUM(P90:P113)</f>
        <v>0</v>
      </c>
      <c r="Q89" s="195"/>
      <c r="R89" s="196">
        <f>SUM(R90:R113)</f>
        <v>0.06</v>
      </c>
      <c r="S89" s="195"/>
      <c r="T89" s="197">
        <f>SUM(T90:T113)</f>
        <v>384.6</v>
      </c>
      <c r="AR89" s="198" t="s">
        <v>79</v>
      </c>
      <c r="AT89" s="199" t="s">
        <v>71</v>
      </c>
      <c r="AU89" s="199" t="s">
        <v>79</v>
      </c>
      <c r="AY89" s="198" t="s">
        <v>133</v>
      </c>
      <c r="BK89" s="200">
        <f>SUM(BK90:BK113)</f>
        <v>0</v>
      </c>
    </row>
    <row r="90" spans="2:65" s="1" customFormat="1" ht="16.5" customHeight="1">
      <c r="B90" s="41"/>
      <c r="C90" s="203" t="s">
        <v>79</v>
      </c>
      <c r="D90" s="203" t="s">
        <v>135</v>
      </c>
      <c r="E90" s="204" t="s">
        <v>136</v>
      </c>
      <c r="F90" s="205" t="s">
        <v>137</v>
      </c>
      <c r="G90" s="206" t="s">
        <v>138</v>
      </c>
      <c r="H90" s="207">
        <v>600</v>
      </c>
      <c r="I90" s="208"/>
      <c r="J90" s="209">
        <f>ROUND(I90*H90,2)</f>
        <v>0</v>
      </c>
      <c r="K90" s="205" t="s">
        <v>139</v>
      </c>
      <c r="L90" s="61"/>
      <c r="M90" s="210" t="s">
        <v>21</v>
      </c>
      <c r="N90" s="211" t="s">
        <v>43</v>
      </c>
      <c r="O90" s="42"/>
      <c r="P90" s="212">
        <f>O90*H90</f>
        <v>0</v>
      </c>
      <c r="Q90" s="212">
        <v>0</v>
      </c>
      <c r="R90" s="212">
        <f>Q90*H90</f>
        <v>0</v>
      </c>
      <c r="S90" s="212">
        <v>0.35499999999999998</v>
      </c>
      <c r="T90" s="213">
        <f>S90*H90</f>
        <v>213</v>
      </c>
      <c r="AR90" s="24" t="s">
        <v>91</v>
      </c>
      <c r="AT90" s="24" t="s">
        <v>135</v>
      </c>
      <c r="AU90" s="24" t="s">
        <v>81</v>
      </c>
      <c r="AY90" s="24" t="s">
        <v>133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4" t="s">
        <v>79</v>
      </c>
      <c r="BK90" s="214">
        <f>ROUND(I90*H90,2)</f>
        <v>0</v>
      </c>
      <c r="BL90" s="24" t="s">
        <v>91</v>
      </c>
      <c r="BM90" s="24" t="s">
        <v>140</v>
      </c>
    </row>
    <row r="91" spans="2:65" s="1" customFormat="1" ht="67.5">
      <c r="B91" s="41"/>
      <c r="C91" s="63"/>
      <c r="D91" s="215" t="s">
        <v>141</v>
      </c>
      <c r="E91" s="63"/>
      <c r="F91" s="216" t="s">
        <v>142</v>
      </c>
      <c r="G91" s="63"/>
      <c r="H91" s="63"/>
      <c r="I91" s="172"/>
      <c r="J91" s="63"/>
      <c r="K91" s="63"/>
      <c r="L91" s="61"/>
      <c r="M91" s="217"/>
      <c r="N91" s="42"/>
      <c r="O91" s="42"/>
      <c r="P91" s="42"/>
      <c r="Q91" s="42"/>
      <c r="R91" s="42"/>
      <c r="S91" s="42"/>
      <c r="T91" s="78"/>
      <c r="AT91" s="24" t="s">
        <v>141</v>
      </c>
      <c r="AU91" s="24" t="s">
        <v>81</v>
      </c>
    </row>
    <row r="92" spans="2:65" s="12" customFormat="1" ht="13.5">
      <c r="B92" s="218"/>
      <c r="C92" s="219"/>
      <c r="D92" s="215" t="s">
        <v>143</v>
      </c>
      <c r="E92" s="220" t="s">
        <v>21</v>
      </c>
      <c r="F92" s="221" t="s">
        <v>144</v>
      </c>
      <c r="G92" s="219"/>
      <c r="H92" s="222">
        <v>600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143</v>
      </c>
      <c r="AU92" s="228" t="s">
        <v>81</v>
      </c>
      <c r="AV92" s="12" t="s">
        <v>81</v>
      </c>
      <c r="AW92" s="12" t="s">
        <v>35</v>
      </c>
      <c r="AX92" s="12" t="s">
        <v>79</v>
      </c>
      <c r="AY92" s="228" t="s">
        <v>133</v>
      </c>
    </row>
    <row r="93" spans="2:65" s="1" customFormat="1" ht="16.5" customHeight="1">
      <c r="B93" s="41"/>
      <c r="C93" s="203" t="s">
        <v>81</v>
      </c>
      <c r="D93" s="203" t="s">
        <v>135</v>
      </c>
      <c r="E93" s="204" t="s">
        <v>145</v>
      </c>
      <c r="F93" s="205" t="s">
        <v>146</v>
      </c>
      <c r="G93" s="206" t="s">
        <v>147</v>
      </c>
      <c r="H93" s="207">
        <v>132</v>
      </c>
      <c r="I93" s="208"/>
      <c r="J93" s="209">
        <f>ROUND(I93*H93,2)</f>
        <v>0</v>
      </c>
      <c r="K93" s="205" t="s">
        <v>139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1.3</v>
      </c>
      <c r="T93" s="213">
        <f>S93*H93</f>
        <v>171.6</v>
      </c>
      <c r="AR93" s="24" t="s">
        <v>91</v>
      </c>
      <c r="AT93" s="24" t="s">
        <v>135</v>
      </c>
      <c r="AU93" s="24" t="s">
        <v>81</v>
      </c>
      <c r="AY93" s="24" t="s">
        <v>133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91</v>
      </c>
      <c r="BM93" s="24" t="s">
        <v>148</v>
      </c>
    </row>
    <row r="94" spans="2:65" s="1" customFormat="1" ht="27">
      <c r="B94" s="41"/>
      <c r="C94" s="63"/>
      <c r="D94" s="215" t="s">
        <v>141</v>
      </c>
      <c r="E94" s="63"/>
      <c r="F94" s="216" t="s">
        <v>149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141</v>
      </c>
      <c r="AU94" s="24" t="s">
        <v>81</v>
      </c>
    </row>
    <row r="95" spans="2:65" s="12" customFormat="1" ht="13.5">
      <c r="B95" s="218"/>
      <c r="C95" s="219"/>
      <c r="D95" s="215" t="s">
        <v>143</v>
      </c>
      <c r="E95" s="220" t="s">
        <v>21</v>
      </c>
      <c r="F95" s="221" t="s">
        <v>150</v>
      </c>
      <c r="G95" s="219"/>
      <c r="H95" s="222">
        <v>132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143</v>
      </c>
      <c r="AU95" s="228" t="s">
        <v>81</v>
      </c>
      <c r="AV95" s="12" t="s">
        <v>81</v>
      </c>
      <c r="AW95" s="12" t="s">
        <v>35</v>
      </c>
      <c r="AX95" s="12" t="s">
        <v>79</v>
      </c>
      <c r="AY95" s="228" t="s">
        <v>133</v>
      </c>
    </row>
    <row r="96" spans="2:65" s="1" customFormat="1" ht="25.5" customHeight="1">
      <c r="B96" s="41"/>
      <c r="C96" s="203" t="s">
        <v>88</v>
      </c>
      <c r="D96" s="203" t="s">
        <v>135</v>
      </c>
      <c r="E96" s="204" t="s">
        <v>151</v>
      </c>
      <c r="F96" s="205" t="s">
        <v>152</v>
      </c>
      <c r="G96" s="206" t="s">
        <v>147</v>
      </c>
      <c r="H96" s="207">
        <v>132</v>
      </c>
      <c r="I96" s="208"/>
      <c r="J96" s="209">
        <f>ROUND(I96*H96,2)</f>
        <v>0</v>
      </c>
      <c r="K96" s="205" t="s">
        <v>139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91</v>
      </c>
      <c r="AT96" s="24" t="s">
        <v>135</v>
      </c>
      <c r="AU96" s="24" t="s">
        <v>81</v>
      </c>
      <c r="AY96" s="24" t="s">
        <v>133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91</v>
      </c>
      <c r="BM96" s="24" t="s">
        <v>153</v>
      </c>
    </row>
    <row r="97" spans="2:65" s="12" customFormat="1" ht="13.5">
      <c r="B97" s="218"/>
      <c r="C97" s="219"/>
      <c r="D97" s="215" t="s">
        <v>143</v>
      </c>
      <c r="E97" s="220" t="s">
        <v>21</v>
      </c>
      <c r="F97" s="221" t="s">
        <v>154</v>
      </c>
      <c r="G97" s="219"/>
      <c r="H97" s="222">
        <v>132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143</v>
      </c>
      <c r="AU97" s="228" t="s">
        <v>81</v>
      </c>
      <c r="AV97" s="12" t="s">
        <v>81</v>
      </c>
      <c r="AW97" s="12" t="s">
        <v>35</v>
      </c>
      <c r="AX97" s="12" t="s">
        <v>79</v>
      </c>
      <c r="AY97" s="228" t="s">
        <v>133</v>
      </c>
    </row>
    <row r="98" spans="2:65" s="1" customFormat="1" ht="25.5" customHeight="1">
      <c r="B98" s="41"/>
      <c r="C98" s="203" t="s">
        <v>91</v>
      </c>
      <c r="D98" s="203" t="s">
        <v>135</v>
      </c>
      <c r="E98" s="204" t="s">
        <v>155</v>
      </c>
      <c r="F98" s="205" t="s">
        <v>156</v>
      </c>
      <c r="G98" s="206" t="s">
        <v>147</v>
      </c>
      <c r="H98" s="207">
        <v>132</v>
      </c>
      <c r="I98" s="208"/>
      <c r="J98" s="209">
        <f>ROUND(I98*H98,2)</f>
        <v>0</v>
      </c>
      <c r="K98" s="205" t="s">
        <v>139</v>
      </c>
      <c r="L98" s="61"/>
      <c r="M98" s="210" t="s">
        <v>21</v>
      </c>
      <c r="N98" s="211" t="s">
        <v>43</v>
      </c>
      <c r="O98" s="42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24" t="s">
        <v>91</v>
      </c>
      <c r="AT98" s="24" t="s">
        <v>135</v>
      </c>
      <c r="AU98" s="24" t="s">
        <v>81</v>
      </c>
      <c r="AY98" s="24" t="s">
        <v>133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4" t="s">
        <v>79</v>
      </c>
      <c r="BK98" s="214">
        <f>ROUND(I98*H98,2)</f>
        <v>0</v>
      </c>
      <c r="BL98" s="24" t="s">
        <v>91</v>
      </c>
      <c r="BM98" s="24" t="s">
        <v>157</v>
      </c>
    </row>
    <row r="99" spans="2:65" s="1" customFormat="1" ht="16.5" customHeight="1">
      <c r="B99" s="41"/>
      <c r="C99" s="203" t="s">
        <v>158</v>
      </c>
      <c r="D99" s="203" t="s">
        <v>135</v>
      </c>
      <c r="E99" s="204" t="s">
        <v>159</v>
      </c>
      <c r="F99" s="205" t="s">
        <v>160</v>
      </c>
      <c r="G99" s="206" t="s">
        <v>147</v>
      </c>
      <c r="H99" s="207">
        <v>132</v>
      </c>
      <c r="I99" s="208"/>
      <c r="J99" s="209">
        <f>ROUND(I99*H99,2)</f>
        <v>0</v>
      </c>
      <c r="K99" s="205" t="s">
        <v>139</v>
      </c>
      <c r="L99" s="61"/>
      <c r="M99" s="210" t="s">
        <v>21</v>
      </c>
      <c r="N99" s="211" t="s">
        <v>43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91</v>
      </c>
      <c r="AT99" s="24" t="s">
        <v>135</v>
      </c>
      <c r="AU99" s="24" t="s">
        <v>81</v>
      </c>
      <c r="AY99" s="24" t="s">
        <v>133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79</v>
      </c>
      <c r="BK99" s="214">
        <f>ROUND(I99*H99,2)</f>
        <v>0</v>
      </c>
      <c r="BL99" s="24" t="s">
        <v>91</v>
      </c>
      <c r="BM99" s="24" t="s">
        <v>161</v>
      </c>
    </row>
    <row r="100" spans="2:65" s="1" customFormat="1" ht="16.5" customHeight="1">
      <c r="B100" s="41"/>
      <c r="C100" s="203" t="s">
        <v>162</v>
      </c>
      <c r="D100" s="203" t="s">
        <v>135</v>
      </c>
      <c r="E100" s="204" t="s">
        <v>163</v>
      </c>
      <c r="F100" s="205" t="s">
        <v>164</v>
      </c>
      <c r="G100" s="206" t="s">
        <v>147</v>
      </c>
      <c r="H100" s="207">
        <v>132</v>
      </c>
      <c r="I100" s="208"/>
      <c r="J100" s="209">
        <f>ROUND(I100*H100,2)</f>
        <v>0</v>
      </c>
      <c r="K100" s="205" t="s">
        <v>139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91</v>
      </c>
      <c r="AT100" s="24" t="s">
        <v>135</v>
      </c>
      <c r="AU100" s="24" t="s">
        <v>81</v>
      </c>
      <c r="AY100" s="24" t="s">
        <v>133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91</v>
      </c>
      <c r="BM100" s="24" t="s">
        <v>165</v>
      </c>
    </row>
    <row r="101" spans="2:65" s="1" customFormat="1" ht="16.5" customHeight="1">
      <c r="B101" s="41"/>
      <c r="C101" s="203" t="s">
        <v>166</v>
      </c>
      <c r="D101" s="203" t="s">
        <v>135</v>
      </c>
      <c r="E101" s="204" t="s">
        <v>167</v>
      </c>
      <c r="F101" s="205" t="s">
        <v>168</v>
      </c>
      <c r="G101" s="206" t="s">
        <v>147</v>
      </c>
      <c r="H101" s="207">
        <v>132</v>
      </c>
      <c r="I101" s="208"/>
      <c r="J101" s="209">
        <f>ROUND(I101*H101,2)</f>
        <v>0</v>
      </c>
      <c r="K101" s="205" t="s">
        <v>139</v>
      </c>
      <c r="L101" s="61"/>
      <c r="M101" s="210" t="s">
        <v>21</v>
      </c>
      <c r="N101" s="211" t="s">
        <v>43</v>
      </c>
      <c r="O101" s="42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4" t="s">
        <v>91</v>
      </c>
      <c r="AT101" s="24" t="s">
        <v>135</v>
      </c>
      <c r="AU101" s="24" t="s">
        <v>81</v>
      </c>
      <c r="AY101" s="24" t="s">
        <v>133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79</v>
      </c>
      <c r="BK101" s="214">
        <f>ROUND(I101*H101,2)</f>
        <v>0</v>
      </c>
      <c r="BL101" s="24" t="s">
        <v>91</v>
      </c>
      <c r="BM101" s="24" t="s">
        <v>169</v>
      </c>
    </row>
    <row r="102" spans="2:65" s="12" customFormat="1" ht="13.5">
      <c r="B102" s="218"/>
      <c r="C102" s="219"/>
      <c r="D102" s="215" t="s">
        <v>143</v>
      </c>
      <c r="E102" s="220" t="s">
        <v>21</v>
      </c>
      <c r="F102" s="221" t="s">
        <v>170</v>
      </c>
      <c r="G102" s="219"/>
      <c r="H102" s="222">
        <v>132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143</v>
      </c>
      <c r="AU102" s="228" t="s">
        <v>81</v>
      </c>
      <c r="AV102" s="12" t="s">
        <v>81</v>
      </c>
      <c r="AW102" s="12" t="s">
        <v>35</v>
      </c>
      <c r="AX102" s="12" t="s">
        <v>79</v>
      </c>
      <c r="AY102" s="228" t="s">
        <v>133</v>
      </c>
    </row>
    <row r="103" spans="2:65" s="1" customFormat="1" ht="25.5" customHeight="1">
      <c r="B103" s="41"/>
      <c r="C103" s="203" t="s">
        <v>171</v>
      </c>
      <c r="D103" s="203" t="s">
        <v>135</v>
      </c>
      <c r="E103" s="204" t="s">
        <v>172</v>
      </c>
      <c r="F103" s="205" t="s">
        <v>173</v>
      </c>
      <c r="G103" s="206" t="s">
        <v>138</v>
      </c>
      <c r="H103" s="207">
        <v>600</v>
      </c>
      <c r="I103" s="208"/>
      <c r="J103" s="209">
        <f>ROUND(I103*H103,2)</f>
        <v>0</v>
      </c>
      <c r="K103" s="205" t="s">
        <v>139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91</v>
      </c>
      <c r="AT103" s="24" t="s">
        <v>135</v>
      </c>
      <c r="AU103" s="24" t="s">
        <v>81</v>
      </c>
      <c r="AY103" s="24" t="s">
        <v>133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91</v>
      </c>
      <c r="BM103" s="24" t="s">
        <v>174</v>
      </c>
    </row>
    <row r="104" spans="2:65" s="1" customFormat="1" ht="27">
      <c r="B104" s="41"/>
      <c r="C104" s="63"/>
      <c r="D104" s="215" t="s">
        <v>141</v>
      </c>
      <c r="E104" s="63"/>
      <c r="F104" s="216" t="s">
        <v>149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141</v>
      </c>
      <c r="AU104" s="24" t="s">
        <v>81</v>
      </c>
    </row>
    <row r="105" spans="2:65" s="1" customFormat="1" ht="16.5" customHeight="1">
      <c r="B105" s="41"/>
      <c r="C105" s="229" t="s">
        <v>175</v>
      </c>
      <c r="D105" s="229" t="s">
        <v>176</v>
      </c>
      <c r="E105" s="230" t="s">
        <v>177</v>
      </c>
      <c r="F105" s="231" t="s">
        <v>178</v>
      </c>
      <c r="G105" s="232" t="s">
        <v>179</v>
      </c>
      <c r="H105" s="233">
        <v>60</v>
      </c>
      <c r="I105" s="234"/>
      <c r="J105" s="235">
        <f>ROUND(I105*H105,2)</f>
        <v>0</v>
      </c>
      <c r="K105" s="231" t="s">
        <v>139</v>
      </c>
      <c r="L105" s="236"/>
      <c r="M105" s="237" t="s">
        <v>21</v>
      </c>
      <c r="N105" s="238" t="s">
        <v>43</v>
      </c>
      <c r="O105" s="42"/>
      <c r="P105" s="212">
        <f>O105*H105</f>
        <v>0</v>
      </c>
      <c r="Q105" s="212">
        <v>1E-3</v>
      </c>
      <c r="R105" s="212">
        <f>Q105*H105</f>
        <v>0.06</v>
      </c>
      <c r="S105" s="212">
        <v>0</v>
      </c>
      <c r="T105" s="213">
        <f>S105*H105</f>
        <v>0</v>
      </c>
      <c r="AR105" s="24" t="s">
        <v>171</v>
      </c>
      <c r="AT105" s="24" t="s">
        <v>176</v>
      </c>
      <c r="AU105" s="24" t="s">
        <v>81</v>
      </c>
      <c r="AY105" s="24" t="s">
        <v>133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91</v>
      </c>
      <c r="BM105" s="24" t="s">
        <v>180</v>
      </c>
    </row>
    <row r="106" spans="2:65" s="12" customFormat="1" ht="13.5">
      <c r="B106" s="218"/>
      <c r="C106" s="219"/>
      <c r="D106" s="215" t="s">
        <v>143</v>
      </c>
      <c r="E106" s="220" t="s">
        <v>21</v>
      </c>
      <c r="F106" s="221" t="s">
        <v>181</v>
      </c>
      <c r="G106" s="219"/>
      <c r="H106" s="222">
        <v>60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143</v>
      </c>
      <c r="AU106" s="228" t="s">
        <v>81</v>
      </c>
      <c r="AV106" s="12" t="s">
        <v>81</v>
      </c>
      <c r="AW106" s="12" t="s">
        <v>35</v>
      </c>
      <c r="AX106" s="12" t="s">
        <v>79</v>
      </c>
      <c r="AY106" s="228" t="s">
        <v>133</v>
      </c>
    </row>
    <row r="107" spans="2:65" s="1" customFormat="1" ht="16.5" customHeight="1">
      <c r="B107" s="41"/>
      <c r="C107" s="203" t="s">
        <v>182</v>
      </c>
      <c r="D107" s="203" t="s">
        <v>135</v>
      </c>
      <c r="E107" s="204" t="s">
        <v>183</v>
      </c>
      <c r="F107" s="205" t="s">
        <v>184</v>
      </c>
      <c r="G107" s="206" t="s">
        <v>138</v>
      </c>
      <c r="H107" s="207">
        <v>600</v>
      </c>
      <c r="I107" s="208"/>
      <c r="J107" s="209">
        <f>ROUND(I107*H107,2)</f>
        <v>0</v>
      </c>
      <c r="K107" s="205" t="s">
        <v>139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4" t="s">
        <v>91</v>
      </c>
      <c r="AT107" s="24" t="s">
        <v>135</v>
      </c>
      <c r="AU107" s="24" t="s">
        <v>81</v>
      </c>
      <c r="AY107" s="24" t="s">
        <v>133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91</v>
      </c>
      <c r="BM107" s="24" t="s">
        <v>185</v>
      </c>
    </row>
    <row r="108" spans="2:65" s="12" customFormat="1" ht="13.5">
      <c r="B108" s="218"/>
      <c r="C108" s="219"/>
      <c r="D108" s="215" t="s">
        <v>143</v>
      </c>
      <c r="E108" s="220" t="s">
        <v>21</v>
      </c>
      <c r="F108" s="221" t="s">
        <v>186</v>
      </c>
      <c r="G108" s="219"/>
      <c r="H108" s="222">
        <v>600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143</v>
      </c>
      <c r="AU108" s="228" t="s">
        <v>81</v>
      </c>
      <c r="AV108" s="12" t="s">
        <v>81</v>
      </c>
      <c r="AW108" s="12" t="s">
        <v>35</v>
      </c>
      <c r="AX108" s="12" t="s">
        <v>79</v>
      </c>
      <c r="AY108" s="228" t="s">
        <v>133</v>
      </c>
    </row>
    <row r="109" spans="2:65" s="1" customFormat="1" ht="16.5" customHeight="1">
      <c r="B109" s="41"/>
      <c r="C109" s="203" t="s">
        <v>187</v>
      </c>
      <c r="D109" s="203" t="s">
        <v>135</v>
      </c>
      <c r="E109" s="204" t="s">
        <v>188</v>
      </c>
      <c r="F109" s="205" t="s">
        <v>189</v>
      </c>
      <c r="G109" s="206" t="s">
        <v>138</v>
      </c>
      <c r="H109" s="207">
        <v>600</v>
      </c>
      <c r="I109" s="208"/>
      <c r="J109" s="209">
        <f>ROUND(I109*H109,2)</f>
        <v>0</v>
      </c>
      <c r="K109" s="205" t="s">
        <v>139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4" t="s">
        <v>91</v>
      </c>
      <c r="AT109" s="24" t="s">
        <v>135</v>
      </c>
      <c r="AU109" s="24" t="s">
        <v>81</v>
      </c>
      <c r="AY109" s="24" t="s">
        <v>133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91</v>
      </c>
      <c r="BM109" s="24" t="s">
        <v>190</v>
      </c>
    </row>
    <row r="110" spans="2:65" s="1" customFormat="1" ht="16.5" customHeight="1">
      <c r="B110" s="41"/>
      <c r="C110" s="203" t="s">
        <v>191</v>
      </c>
      <c r="D110" s="203" t="s">
        <v>135</v>
      </c>
      <c r="E110" s="204" t="s">
        <v>192</v>
      </c>
      <c r="F110" s="205" t="s">
        <v>193</v>
      </c>
      <c r="G110" s="206" t="s">
        <v>138</v>
      </c>
      <c r="H110" s="207">
        <v>600</v>
      </c>
      <c r="I110" s="208"/>
      <c r="J110" s="209">
        <f>ROUND(I110*H110,2)</f>
        <v>0</v>
      </c>
      <c r="K110" s="205" t="s">
        <v>139</v>
      </c>
      <c r="L110" s="61"/>
      <c r="M110" s="210" t="s">
        <v>21</v>
      </c>
      <c r="N110" s="211" t="s">
        <v>43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4" t="s">
        <v>91</v>
      </c>
      <c r="AT110" s="24" t="s">
        <v>135</v>
      </c>
      <c r="AU110" s="24" t="s">
        <v>81</v>
      </c>
      <c r="AY110" s="24" t="s">
        <v>133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79</v>
      </c>
      <c r="BK110" s="214">
        <f>ROUND(I110*H110,2)</f>
        <v>0</v>
      </c>
      <c r="BL110" s="24" t="s">
        <v>91</v>
      </c>
      <c r="BM110" s="24" t="s">
        <v>194</v>
      </c>
    </row>
    <row r="111" spans="2:65" s="1" customFormat="1" ht="27">
      <c r="B111" s="41"/>
      <c r="C111" s="63"/>
      <c r="D111" s="215" t="s">
        <v>141</v>
      </c>
      <c r="E111" s="63"/>
      <c r="F111" s="216" t="s">
        <v>149</v>
      </c>
      <c r="G111" s="63"/>
      <c r="H111" s="63"/>
      <c r="I111" s="172"/>
      <c r="J111" s="63"/>
      <c r="K111" s="63"/>
      <c r="L111" s="61"/>
      <c r="M111" s="217"/>
      <c r="N111" s="42"/>
      <c r="O111" s="42"/>
      <c r="P111" s="42"/>
      <c r="Q111" s="42"/>
      <c r="R111" s="42"/>
      <c r="S111" s="42"/>
      <c r="T111" s="78"/>
      <c r="AT111" s="24" t="s">
        <v>141</v>
      </c>
      <c r="AU111" s="24" t="s">
        <v>81</v>
      </c>
    </row>
    <row r="112" spans="2:65" s="12" customFormat="1" ht="13.5">
      <c r="B112" s="218"/>
      <c r="C112" s="219"/>
      <c r="D112" s="215" t="s">
        <v>143</v>
      </c>
      <c r="E112" s="220" t="s">
        <v>21</v>
      </c>
      <c r="F112" s="221" t="s">
        <v>195</v>
      </c>
      <c r="G112" s="219"/>
      <c r="H112" s="222">
        <v>600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143</v>
      </c>
      <c r="AU112" s="228" t="s">
        <v>81</v>
      </c>
      <c r="AV112" s="12" t="s">
        <v>81</v>
      </c>
      <c r="AW112" s="12" t="s">
        <v>35</v>
      </c>
      <c r="AX112" s="12" t="s">
        <v>79</v>
      </c>
      <c r="AY112" s="228" t="s">
        <v>133</v>
      </c>
    </row>
    <row r="113" spans="2:65" s="1" customFormat="1" ht="16.5" customHeight="1">
      <c r="B113" s="41"/>
      <c r="C113" s="203" t="s">
        <v>196</v>
      </c>
      <c r="D113" s="203" t="s">
        <v>135</v>
      </c>
      <c r="E113" s="204" t="s">
        <v>197</v>
      </c>
      <c r="F113" s="205" t="s">
        <v>198</v>
      </c>
      <c r="G113" s="206" t="s">
        <v>138</v>
      </c>
      <c r="H113" s="207">
        <v>600</v>
      </c>
      <c r="I113" s="208"/>
      <c r="J113" s="209">
        <f>ROUND(I113*H113,2)</f>
        <v>0</v>
      </c>
      <c r="K113" s="205" t="s">
        <v>139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91</v>
      </c>
      <c r="AT113" s="24" t="s">
        <v>135</v>
      </c>
      <c r="AU113" s="24" t="s">
        <v>81</v>
      </c>
      <c r="AY113" s="24" t="s">
        <v>133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91</v>
      </c>
      <c r="BM113" s="24" t="s">
        <v>199</v>
      </c>
    </row>
    <row r="114" spans="2:65" s="11" customFormat="1" ht="29.85" customHeight="1">
      <c r="B114" s="187"/>
      <c r="C114" s="188"/>
      <c r="D114" s="189" t="s">
        <v>71</v>
      </c>
      <c r="E114" s="201" t="s">
        <v>81</v>
      </c>
      <c r="F114" s="201" t="s">
        <v>200</v>
      </c>
      <c r="G114" s="188"/>
      <c r="H114" s="188"/>
      <c r="I114" s="191"/>
      <c r="J114" s="202">
        <f>BK114</f>
        <v>0</v>
      </c>
      <c r="K114" s="188"/>
      <c r="L114" s="193"/>
      <c r="M114" s="194"/>
      <c r="N114" s="195"/>
      <c r="O114" s="195"/>
      <c r="P114" s="196">
        <f>SUM(P115:P121)</f>
        <v>0</v>
      </c>
      <c r="Q114" s="195"/>
      <c r="R114" s="196">
        <f>SUM(R115:R121)</f>
        <v>543.72500000000002</v>
      </c>
      <c r="S114" s="195"/>
      <c r="T114" s="197">
        <f>SUM(T115:T121)</f>
        <v>0</v>
      </c>
      <c r="AR114" s="198" t="s">
        <v>79</v>
      </c>
      <c r="AT114" s="199" t="s">
        <v>71</v>
      </c>
      <c r="AU114" s="199" t="s">
        <v>79</v>
      </c>
      <c r="AY114" s="198" t="s">
        <v>133</v>
      </c>
      <c r="BK114" s="200">
        <f>SUM(BK115:BK121)</f>
        <v>0</v>
      </c>
    </row>
    <row r="115" spans="2:65" s="1" customFormat="1" ht="25.5" customHeight="1">
      <c r="B115" s="41"/>
      <c r="C115" s="203" t="s">
        <v>201</v>
      </c>
      <c r="D115" s="203" t="s">
        <v>135</v>
      </c>
      <c r="E115" s="204" t="s">
        <v>202</v>
      </c>
      <c r="F115" s="205" t="s">
        <v>203</v>
      </c>
      <c r="G115" s="206" t="s">
        <v>138</v>
      </c>
      <c r="H115" s="207">
        <v>600</v>
      </c>
      <c r="I115" s="208"/>
      <c r="J115" s="209">
        <f>ROUND(I115*H115,2)</f>
        <v>0</v>
      </c>
      <c r="K115" s="205" t="s">
        <v>139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4" t="s">
        <v>91</v>
      </c>
      <c r="AT115" s="24" t="s">
        <v>135</v>
      </c>
      <c r="AU115" s="24" t="s">
        <v>81</v>
      </c>
      <c r="AY115" s="24" t="s">
        <v>133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91</v>
      </c>
      <c r="BM115" s="24" t="s">
        <v>204</v>
      </c>
    </row>
    <row r="116" spans="2:65" s="12" customFormat="1" ht="13.5">
      <c r="B116" s="218"/>
      <c r="C116" s="219"/>
      <c r="D116" s="215" t="s">
        <v>143</v>
      </c>
      <c r="E116" s="220" t="s">
        <v>21</v>
      </c>
      <c r="F116" s="221" t="s">
        <v>144</v>
      </c>
      <c r="G116" s="219"/>
      <c r="H116" s="222">
        <v>600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143</v>
      </c>
      <c r="AU116" s="228" t="s">
        <v>81</v>
      </c>
      <c r="AV116" s="12" t="s">
        <v>81</v>
      </c>
      <c r="AW116" s="12" t="s">
        <v>35</v>
      </c>
      <c r="AX116" s="12" t="s">
        <v>79</v>
      </c>
      <c r="AY116" s="228" t="s">
        <v>133</v>
      </c>
    </row>
    <row r="117" spans="2:65" s="1" customFormat="1" ht="16.5" customHeight="1">
      <c r="B117" s="41"/>
      <c r="C117" s="203" t="s">
        <v>10</v>
      </c>
      <c r="D117" s="203" t="s">
        <v>135</v>
      </c>
      <c r="E117" s="204" t="s">
        <v>205</v>
      </c>
      <c r="F117" s="205" t="s">
        <v>206</v>
      </c>
      <c r="G117" s="206" t="s">
        <v>147</v>
      </c>
      <c r="H117" s="207">
        <v>132</v>
      </c>
      <c r="I117" s="208"/>
      <c r="J117" s="209">
        <f>ROUND(I117*H117,2)</f>
        <v>0</v>
      </c>
      <c r="K117" s="205" t="s">
        <v>139</v>
      </c>
      <c r="L117" s="61"/>
      <c r="M117" s="210" t="s">
        <v>21</v>
      </c>
      <c r="N117" s="211" t="s">
        <v>43</v>
      </c>
      <c r="O117" s="42"/>
      <c r="P117" s="212">
        <f>O117*H117</f>
        <v>0</v>
      </c>
      <c r="Q117" s="212">
        <v>1.9312499999999999</v>
      </c>
      <c r="R117" s="212">
        <f>Q117*H117</f>
        <v>254.92499999999998</v>
      </c>
      <c r="S117" s="212">
        <v>0</v>
      </c>
      <c r="T117" s="213">
        <f>S117*H117</f>
        <v>0</v>
      </c>
      <c r="AR117" s="24" t="s">
        <v>91</v>
      </c>
      <c r="AT117" s="24" t="s">
        <v>135</v>
      </c>
      <c r="AU117" s="24" t="s">
        <v>81</v>
      </c>
      <c r="AY117" s="24" t="s">
        <v>133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4" t="s">
        <v>79</v>
      </c>
      <c r="BK117" s="214">
        <f>ROUND(I117*H117,2)</f>
        <v>0</v>
      </c>
      <c r="BL117" s="24" t="s">
        <v>91</v>
      </c>
      <c r="BM117" s="24" t="s">
        <v>207</v>
      </c>
    </row>
    <row r="118" spans="2:65" s="12" customFormat="1" ht="13.5">
      <c r="B118" s="218"/>
      <c r="C118" s="219"/>
      <c r="D118" s="215" t="s">
        <v>143</v>
      </c>
      <c r="E118" s="220" t="s">
        <v>21</v>
      </c>
      <c r="F118" s="221" t="s">
        <v>208</v>
      </c>
      <c r="G118" s="219"/>
      <c r="H118" s="222">
        <v>132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143</v>
      </c>
      <c r="AU118" s="228" t="s">
        <v>81</v>
      </c>
      <c r="AV118" s="12" t="s">
        <v>81</v>
      </c>
      <c r="AW118" s="12" t="s">
        <v>35</v>
      </c>
      <c r="AX118" s="12" t="s">
        <v>79</v>
      </c>
      <c r="AY118" s="228" t="s">
        <v>133</v>
      </c>
    </row>
    <row r="119" spans="2:65" s="1" customFormat="1" ht="16.5" customHeight="1">
      <c r="B119" s="41"/>
      <c r="C119" s="203" t="s">
        <v>209</v>
      </c>
      <c r="D119" s="203" t="s">
        <v>135</v>
      </c>
      <c r="E119" s="204" t="s">
        <v>210</v>
      </c>
      <c r="F119" s="205" t="s">
        <v>211</v>
      </c>
      <c r="G119" s="206" t="s">
        <v>138</v>
      </c>
      <c r="H119" s="207">
        <v>600</v>
      </c>
      <c r="I119" s="208"/>
      <c r="J119" s="209">
        <f>ROUND(I119*H119,2)</f>
        <v>0</v>
      </c>
      <c r="K119" s="205" t="s">
        <v>139</v>
      </c>
      <c r="L119" s="61"/>
      <c r="M119" s="210" t="s">
        <v>21</v>
      </c>
      <c r="N119" s="211" t="s">
        <v>43</v>
      </c>
      <c r="O119" s="42"/>
      <c r="P119" s="212">
        <f>O119*H119</f>
        <v>0</v>
      </c>
      <c r="Q119" s="212">
        <v>0.108</v>
      </c>
      <c r="R119" s="212">
        <f>Q119*H119</f>
        <v>64.8</v>
      </c>
      <c r="S119" s="212">
        <v>0</v>
      </c>
      <c r="T119" s="213">
        <f>S119*H119</f>
        <v>0</v>
      </c>
      <c r="AR119" s="24" t="s">
        <v>91</v>
      </c>
      <c r="AT119" s="24" t="s">
        <v>135</v>
      </c>
      <c r="AU119" s="24" t="s">
        <v>81</v>
      </c>
      <c r="AY119" s="24" t="s">
        <v>133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79</v>
      </c>
      <c r="BK119" s="214">
        <f>ROUND(I119*H119,2)</f>
        <v>0</v>
      </c>
      <c r="BL119" s="24" t="s">
        <v>91</v>
      </c>
      <c r="BM119" s="24" t="s">
        <v>212</v>
      </c>
    </row>
    <row r="120" spans="2:65" s="12" customFormat="1" ht="13.5">
      <c r="B120" s="218"/>
      <c r="C120" s="219"/>
      <c r="D120" s="215" t="s">
        <v>143</v>
      </c>
      <c r="E120" s="220" t="s">
        <v>21</v>
      </c>
      <c r="F120" s="221" t="s">
        <v>144</v>
      </c>
      <c r="G120" s="219"/>
      <c r="H120" s="222">
        <v>600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143</v>
      </c>
      <c r="AU120" s="228" t="s">
        <v>81</v>
      </c>
      <c r="AV120" s="12" t="s">
        <v>81</v>
      </c>
      <c r="AW120" s="12" t="s">
        <v>35</v>
      </c>
      <c r="AX120" s="12" t="s">
        <v>79</v>
      </c>
      <c r="AY120" s="228" t="s">
        <v>133</v>
      </c>
    </row>
    <row r="121" spans="2:65" s="1" customFormat="1" ht="16.5" customHeight="1">
      <c r="B121" s="41"/>
      <c r="C121" s="229" t="s">
        <v>213</v>
      </c>
      <c r="D121" s="229" t="s">
        <v>176</v>
      </c>
      <c r="E121" s="230" t="s">
        <v>214</v>
      </c>
      <c r="F121" s="231" t="s">
        <v>215</v>
      </c>
      <c r="G121" s="232" t="s">
        <v>216</v>
      </c>
      <c r="H121" s="233">
        <v>200</v>
      </c>
      <c r="I121" s="234"/>
      <c r="J121" s="235">
        <f>ROUND(I121*H121,2)</f>
        <v>0</v>
      </c>
      <c r="K121" s="231" t="s">
        <v>139</v>
      </c>
      <c r="L121" s="236"/>
      <c r="M121" s="237" t="s">
        <v>21</v>
      </c>
      <c r="N121" s="238" t="s">
        <v>43</v>
      </c>
      <c r="O121" s="42"/>
      <c r="P121" s="212">
        <f>O121*H121</f>
        <v>0</v>
      </c>
      <c r="Q121" s="212">
        <v>1.1200000000000001</v>
      </c>
      <c r="R121" s="212">
        <f>Q121*H121</f>
        <v>224.00000000000003</v>
      </c>
      <c r="S121" s="212">
        <v>0</v>
      </c>
      <c r="T121" s="213">
        <f>S121*H121</f>
        <v>0</v>
      </c>
      <c r="AR121" s="24" t="s">
        <v>171</v>
      </c>
      <c r="AT121" s="24" t="s">
        <v>176</v>
      </c>
      <c r="AU121" s="24" t="s">
        <v>81</v>
      </c>
      <c r="AY121" s="24" t="s">
        <v>133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4" t="s">
        <v>79</v>
      </c>
      <c r="BK121" s="214">
        <f>ROUND(I121*H121,2)</f>
        <v>0</v>
      </c>
      <c r="BL121" s="24" t="s">
        <v>91</v>
      </c>
      <c r="BM121" s="24" t="s">
        <v>217</v>
      </c>
    </row>
    <row r="122" spans="2:65" s="11" customFormat="1" ht="29.85" customHeight="1">
      <c r="B122" s="187"/>
      <c r="C122" s="188"/>
      <c r="D122" s="189" t="s">
        <v>71</v>
      </c>
      <c r="E122" s="201" t="s">
        <v>218</v>
      </c>
      <c r="F122" s="201" t="s">
        <v>219</v>
      </c>
      <c r="G122" s="188"/>
      <c r="H122" s="188"/>
      <c r="I122" s="191"/>
      <c r="J122" s="202">
        <f>BK122</f>
        <v>0</v>
      </c>
      <c r="K122" s="188"/>
      <c r="L122" s="193"/>
      <c r="M122" s="194"/>
      <c r="N122" s="195"/>
      <c r="O122" s="195"/>
      <c r="P122" s="196">
        <f>SUM(P123:P126)</f>
        <v>0</v>
      </c>
      <c r="Q122" s="195"/>
      <c r="R122" s="196">
        <f>SUM(R123:R126)</f>
        <v>0</v>
      </c>
      <c r="S122" s="195"/>
      <c r="T122" s="197">
        <f>SUM(T123:T126)</f>
        <v>0</v>
      </c>
      <c r="AR122" s="198" t="s">
        <v>79</v>
      </c>
      <c r="AT122" s="199" t="s">
        <v>71</v>
      </c>
      <c r="AU122" s="199" t="s">
        <v>79</v>
      </c>
      <c r="AY122" s="198" t="s">
        <v>133</v>
      </c>
      <c r="BK122" s="200">
        <f>SUM(BK123:BK126)</f>
        <v>0</v>
      </c>
    </row>
    <row r="123" spans="2:65" s="1" customFormat="1" ht="25.5" customHeight="1">
      <c r="B123" s="41"/>
      <c r="C123" s="203" t="s">
        <v>220</v>
      </c>
      <c r="D123" s="203" t="s">
        <v>135</v>
      </c>
      <c r="E123" s="204" t="s">
        <v>221</v>
      </c>
      <c r="F123" s="205" t="s">
        <v>222</v>
      </c>
      <c r="G123" s="206" t="s">
        <v>223</v>
      </c>
      <c r="H123" s="207">
        <v>384.6</v>
      </c>
      <c r="I123" s="208"/>
      <c r="J123" s="209">
        <f>ROUND(I123*H123,2)</f>
        <v>0</v>
      </c>
      <c r="K123" s="205" t="s">
        <v>139</v>
      </c>
      <c r="L123" s="61"/>
      <c r="M123" s="210" t="s">
        <v>21</v>
      </c>
      <c r="N123" s="211" t="s">
        <v>43</v>
      </c>
      <c r="O123" s="42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24" t="s">
        <v>91</v>
      </c>
      <c r="AT123" s="24" t="s">
        <v>135</v>
      </c>
      <c r="AU123" s="24" t="s">
        <v>81</v>
      </c>
      <c r="AY123" s="24" t="s">
        <v>133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4" t="s">
        <v>79</v>
      </c>
      <c r="BK123" s="214">
        <f>ROUND(I123*H123,2)</f>
        <v>0</v>
      </c>
      <c r="BL123" s="24" t="s">
        <v>91</v>
      </c>
      <c r="BM123" s="24" t="s">
        <v>224</v>
      </c>
    </row>
    <row r="124" spans="2:65" s="1" customFormat="1" ht="16.5" customHeight="1">
      <c r="B124" s="41"/>
      <c r="C124" s="203" t="s">
        <v>225</v>
      </c>
      <c r="D124" s="203" t="s">
        <v>135</v>
      </c>
      <c r="E124" s="204" t="s">
        <v>226</v>
      </c>
      <c r="F124" s="205" t="s">
        <v>227</v>
      </c>
      <c r="G124" s="206" t="s">
        <v>223</v>
      </c>
      <c r="H124" s="207">
        <v>3846</v>
      </c>
      <c r="I124" s="208"/>
      <c r="J124" s="209">
        <f>ROUND(I124*H124,2)</f>
        <v>0</v>
      </c>
      <c r="K124" s="205" t="s">
        <v>139</v>
      </c>
      <c r="L124" s="61"/>
      <c r="M124" s="210" t="s">
        <v>21</v>
      </c>
      <c r="N124" s="211" t="s">
        <v>43</v>
      </c>
      <c r="O124" s="42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4" t="s">
        <v>91</v>
      </c>
      <c r="AT124" s="24" t="s">
        <v>135</v>
      </c>
      <c r="AU124" s="24" t="s">
        <v>81</v>
      </c>
      <c r="AY124" s="24" t="s">
        <v>133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91</v>
      </c>
      <c r="BM124" s="24" t="s">
        <v>228</v>
      </c>
    </row>
    <row r="125" spans="2:65" s="12" customFormat="1" ht="13.5">
      <c r="B125" s="218"/>
      <c r="C125" s="219"/>
      <c r="D125" s="215" t="s">
        <v>143</v>
      </c>
      <c r="E125" s="219"/>
      <c r="F125" s="221" t="s">
        <v>229</v>
      </c>
      <c r="G125" s="219"/>
      <c r="H125" s="222">
        <v>3846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143</v>
      </c>
      <c r="AU125" s="228" t="s">
        <v>81</v>
      </c>
      <c r="AV125" s="12" t="s">
        <v>81</v>
      </c>
      <c r="AW125" s="12" t="s">
        <v>6</v>
      </c>
      <c r="AX125" s="12" t="s">
        <v>79</v>
      </c>
      <c r="AY125" s="228" t="s">
        <v>133</v>
      </c>
    </row>
    <row r="126" spans="2:65" s="1" customFormat="1" ht="16.5" customHeight="1">
      <c r="B126" s="41"/>
      <c r="C126" s="203" t="s">
        <v>230</v>
      </c>
      <c r="D126" s="203" t="s">
        <v>135</v>
      </c>
      <c r="E126" s="204" t="s">
        <v>231</v>
      </c>
      <c r="F126" s="205" t="s">
        <v>232</v>
      </c>
      <c r="G126" s="206" t="s">
        <v>223</v>
      </c>
      <c r="H126" s="207">
        <v>384.6</v>
      </c>
      <c r="I126" s="208"/>
      <c r="J126" s="209">
        <f>ROUND(I126*H126,2)</f>
        <v>0</v>
      </c>
      <c r="K126" s="205" t="s">
        <v>139</v>
      </c>
      <c r="L126" s="61"/>
      <c r="M126" s="210" t="s">
        <v>21</v>
      </c>
      <c r="N126" s="211" t="s">
        <v>43</v>
      </c>
      <c r="O126" s="42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4" t="s">
        <v>91</v>
      </c>
      <c r="AT126" s="24" t="s">
        <v>135</v>
      </c>
      <c r="AU126" s="24" t="s">
        <v>81</v>
      </c>
      <c r="AY126" s="24" t="s">
        <v>133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4" t="s">
        <v>79</v>
      </c>
      <c r="BK126" s="214">
        <f>ROUND(I126*H126,2)</f>
        <v>0</v>
      </c>
      <c r="BL126" s="24" t="s">
        <v>91</v>
      </c>
      <c r="BM126" s="24" t="s">
        <v>233</v>
      </c>
    </row>
    <row r="127" spans="2:65" s="11" customFormat="1" ht="29.85" customHeight="1">
      <c r="B127" s="187"/>
      <c r="C127" s="188"/>
      <c r="D127" s="189" t="s">
        <v>71</v>
      </c>
      <c r="E127" s="201" t="s">
        <v>234</v>
      </c>
      <c r="F127" s="201" t="s">
        <v>235</v>
      </c>
      <c r="G127" s="188"/>
      <c r="H127" s="188"/>
      <c r="I127" s="191"/>
      <c r="J127" s="202">
        <f>BK127</f>
        <v>0</v>
      </c>
      <c r="K127" s="188"/>
      <c r="L127" s="193"/>
      <c r="M127" s="194"/>
      <c r="N127" s="195"/>
      <c r="O127" s="195"/>
      <c r="P127" s="196">
        <f>SUM(P128:P131)</f>
        <v>0</v>
      </c>
      <c r="Q127" s="195"/>
      <c r="R127" s="196">
        <f>SUM(R128:R131)</f>
        <v>0</v>
      </c>
      <c r="S127" s="195"/>
      <c r="T127" s="197">
        <f>SUM(T128:T131)</f>
        <v>0</v>
      </c>
      <c r="AR127" s="198" t="s">
        <v>79</v>
      </c>
      <c r="AT127" s="199" t="s">
        <v>71</v>
      </c>
      <c r="AU127" s="199" t="s">
        <v>79</v>
      </c>
      <c r="AY127" s="198" t="s">
        <v>133</v>
      </c>
      <c r="BK127" s="200">
        <f>SUM(BK128:BK131)</f>
        <v>0</v>
      </c>
    </row>
    <row r="128" spans="2:65" s="1" customFormat="1" ht="25.5" customHeight="1">
      <c r="B128" s="41"/>
      <c r="C128" s="203" t="s">
        <v>9</v>
      </c>
      <c r="D128" s="203" t="s">
        <v>135</v>
      </c>
      <c r="E128" s="204" t="s">
        <v>236</v>
      </c>
      <c r="F128" s="205" t="s">
        <v>237</v>
      </c>
      <c r="G128" s="206" t="s">
        <v>223</v>
      </c>
      <c r="H128" s="207">
        <v>543.78499999999997</v>
      </c>
      <c r="I128" s="208"/>
      <c r="J128" s="209">
        <f>ROUND(I128*H128,2)</f>
        <v>0</v>
      </c>
      <c r="K128" s="205" t="s">
        <v>139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91</v>
      </c>
      <c r="AT128" s="24" t="s">
        <v>135</v>
      </c>
      <c r="AU128" s="24" t="s">
        <v>81</v>
      </c>
      <c r="AY128" s="24" t="s">
        <v>133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91</v>
      </c>
      <c r="BM128" s="24" t="s">
        <v>238</v>
      </c>
    </row>
    <row r="129" spans="2:65" s="1" customFormat="1" ht="25.5" customHeight="1">
      <c r="B129" s="41"/>
      <c r="C129" s="203" t="s">
        <v>239</v>
      </c>
      <c r="D129" s="203" t="s">
        <v>135</v>
      </c>
      <c r="E129" s="204" t="s">
        <v>240</v>
      </c>
      <c r="F129" s="205" t="s">
        <v>241</v>
      </c>
      <c r="G129" s="206" t="s">
        <v>223</v>
      </c>
      <c r="H129" s="207">
        <v>543.78499999999997</v>
      </c>
      <c r="I129" s="208"/>
      <c r="J129" s="209">
        <f>ROUND(I129*H129,2)</f>
        <v>0</v>
      </c>
      <c r="K129" s="205" t="s">
        <v>139</v>
      </c>
      <c r="L129" s="61"/>
      <c r="M129" s="210" t="s">
        <v>21</v>
      </c>
      <c r="N129" s="211" t="s">
        <v>43</v>
      </c>
      <c r="O129" s="42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4" t="s">
        <v>91</v>
      </c>
      <c r="AT129" s="24" t="s">
        <v>135</v>
      </c>
      <c r="AU129" s="24" t="s">
        <v>81</v>
      </c>
      <c r="AY129" s="24" t="s">
        <v>133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4" t="s">
        <v>79</v>
      </c>
      <c r="BK129" s="214">
        <f>ROUND(I129*H129,2)</f>
        <v>0</v>
      </c>
      <c r="BL129" s="24" t="s">
        <v>91</v>
      </c>
      <c r="BM129" s="24" t="s">
        <v>242</v>
      </c>
    </row>
    <row r="130" spans="2:65" s="1" customFormat="1" ht="25.5" customHeight="1">
      <c r="B130" s="41"/>
      <c r="C130" s="203" t="s">
        <v>243</v>
      </c>
      <c r="D130" s="203" t="s">
        <v>135</v>
      </c>
      <c r="E130" s="204" t="s">
        <v>244</v>
      </c>
      <c r="F130" s="205" t="s">
        <v>245</v>
      </c>
      <c r="G130" s="206" t="s">
        <v>223</v>
      </c>
      <c r="H130" s="207">
        <v>2718.9250000000002</v>
      </c>
      <c r="I130" s="208"/>
      <c r="J130" s="209">
        <f>ROUND(I130*H130,2)</f>
        <v>0</v>
      </c>
      <c r="K130" s="205" t="s">
        <v>139</v>
      </c>
      <c r="L130" s="61"/>
      <c r="M130" s="210" t="s">
        <v>21</v>
      </c>
      <c r="N130" s="211" t="s">
        <v>43</v>
      </c>
      <c r="O130" s="42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24" t="s">
        <v>91</v>
      </c>
      <c r="AT130" s="24" t="s">
        <v>135</v>
      </c>
      <c r="AU130" s="24" t="s">
        <v>81</v>
      </c>
      <c r="AY130" s="24" t="s">
        <v>133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4" t="s">
        <v>79</v>
      </c>
      <c r="BK130" s="214">
        <f>ROUND(I130*H130,2)</f>
        <v>0</v>
      </c>
      <c r="BL130" s="24" t="s">
        <v>91</v>
      </c>
      <c r="BM130" s="24" t="s">
        <v>246</v>
      </c>
    </row>
    <row r="131" spans="2:65" s="12" customFormat="1" ht="13.5">
      <c r="B131" s="218"/>
      <c r="C131" s="219"/>
      <c r="D131" s="215" t="s">
        <v>143</v>
      </c>
      <c r="E131" s="219"/>
      <c r="F131" s="221" t="s">
        <v>247</v>
      </c>
      <c r="G131" s="219"/>
      <c r="H131" s="222">
        <v>2718.9250000000002</v>
      </c>
      <c r="I131" s="223"/>
      <c r="J131" s="219"/>
      <c r="K131" s="219"/>
      <c r="L131" s="224"/>
      <c r="M131" s="239"/>
      <c r="N131" s="240"/>
      <c r="O131" s="240"/>
      <c r="P131" s="240"/>
      <c r="Q131" s="240"/>
      <c r="R131" s="240"/>
      <c r="S131" s="240"/>
      <c r="T131" s="241"/>
      <c r="AT131" s="228" t="s">
        <v>143</v>
      </c>
      <c r="AU131" s="228" t="s">
        <v>81</v>
      </c>
      <c r="AV131" s="12" t="s">
        <v>81</v>
      </c>
      <c r="AW131" s="12" t="s">
        <v>6</v>
      </c>
      <c r="AX131" s="12" t="s">
        <v>79</v>
      </c>
      <c r="AY131" s="228" t="s">
        <v>133</v>
      </c>
    </row>
    <row r="132" spans="2:65" s="1" customFormat="1" ht="6.95" customHeight="1">
      <c r="B132" s="56"/>
      <c r="C132" s="57"/>
      <c r="D132" s="57"/>
      <c r="E132" s="57"/>
      <c r="F132" s="57"/>
      <c r="G132" s="57"/>
      <c r="H132" s="57"/>
      <c r="I132" s="148"/>
      <c r="J132" s="57"/>
      <c r="K132" s="57"/>
      <c r="L132" s="61"/>
    </row>
  </sheetData>
  <sheetProtection algorithmName="SHA-512" hashValue="E6kYRtHRfvEhRC9FSBfI1yhXwt8l4DcjOG85+2YmMQWLC0iBONPhmzDHUNRj0+HlYcoLVFTo6bY9KFeTLe8rBQ==" saltValue="CCXlFrdtGs9hkN9xPncONoPWxZlsKeAN9tMrBOSaKyuXco5nCPViMNNlQowevIOlBLZLjX91yFc4NCZ+rDfNtw==" spinCount="100000" sheet="1" objects="1" scenarios="1" formatColumns="0" formatRows="0" autoFilter="0"/>
  <autoFilter ref="C86:K131" xr:uid="{00000000-0009-0000-0000-000001000000}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100-000000000000}"/>
    <hyperlink ref="G1:H1" location="C58" display="2) Rekapitulace" xr:uid="{00000000-0004-0000-0100-000001000000}"/>
    <hyperlink ref="J1" location="C86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13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97</v>
      </c>
      <c r="G1" s="397" t="s">
        <v>98</v>
      </c>
      <c r="H1" s="397"/>
      <c r="I1" s="124"/>
      <c r="J1" s="123" t="s">
        <v>99</v>
      </c>
      <c r="K1" s="122" t="s">
        <v>100</v>
      </c>
      <c r="L1" s="123" t="s">
        <v>101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87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102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Vodní park Benátky – Česká Třebová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103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104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105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248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25. 2. 2018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tr">
        <f>IF('Rekapitulace stavby'!AN16="","",'Rekapitulace stavby'!AN16)</f>
        <v/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 xml:space="preserve"> </v>
      </c>
      <c r="F23" s="42"/>
      <c r="G23" s="42"/>
      <c r="H23" s="42"/>
      <c r="I23" s="128" t="s">
        <v>30</v>
      </c>
      <c r="J23" s="35" t="str">
        <f>IF('Rekapitulace stavby'!AN17="","",'Rekapitulace stavby'!AN17)</f>
        <v/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4" t="s">
        <v>21</v>
      </c>
      <c r="F26" s="354"/>
      <c r="G26" s="354"/>
      <c r="H26" s="354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ROUND(J84,2)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ROUND(SUM(BE84:BE137), 2)</f>
        <v>0</v>
      </c>
      <c r="G32" s="42"/>
      <c r="H32" s="42"/>
      <c r="I32" s="140">
        <v>0.21</v>
      </c>
      <c r="J32" s="139">
        <f>ROUND(ROUND((SUM(BE84:BE137)),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ROUND(SUM(BF84:BF137), 2)</f>
        <v>0</v>
      </c>
      <c r="G33" s="42"/>
      <c r="H33" s="42"/>
      <c r="I33" s="140">
        <v>0.15</v>
      </c>
      <c r="J33" s="139">
        <f>ROUND(ROUND((SUM(BF84:BF137)),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ROUND(SUM(BG84:BG137),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ROUND(SUM(BH84:BH137),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ROUND(SUM(BI84:BI137),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107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Vodní park Benátky – Česká Třebová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103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104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105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 xml:space="preserve">2 - Vodní nádrž, (poldr) 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VP- Česká Třebová</v>
      </c>
      <c r="G53" s="42"/>
      <c r="H53" s="42"/>
      <c r="I53" s="128" t="s">
        <v>25</v>
      </c>
      <c r="J53" s="129" t="str">
        <f>IF(J14="","",J14)</f>
        <v>25. 2. 2018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Česká Třebová, Staré náměstí 78, Česká Třebo</v>
      </c>
      <c r="G55" s="42"/>
      <c r="H55" s="42"/>
      <c r="I55" s="128" t="s">
        <v>33</v>
      </c>
      <c r="J55" s="354" t="str">
        <f>E23</f>
        <v xml:space="preserve"> 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108</v>
      </c>
      <c r="D58" s="141"/>
      <c r="E58" s="141"/>
      <c r="F58" s="141"/>
      <c r="G58" s="141"/>
      <c r="H58" s="141"/>
      <c r="I58" s="154"/>
      <c r="J58" s="155" t="s">
        <v>109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110</v>
      </c>
      <c r="D60" s="42"/>
      <c r="E60" s="42"/>
      <c r="F60" s="42"/>
      <c r="G60" s="42"/>
      <c r="H60" s="42"/>
      <c r="I60" s="127"/>
      <c r="J60" s="137">
        <f>J84</f>
        <v>0</v>
      </c>
      <c r="K60" s="45"/>
      <c r="AU60" s="24" t="s">
        <v>111</v>
      </c>
    </row>
    <row r="61" spans="2:47" s="8" customFormat="1" ht="24.95" customHeight="1">
      <c r="B61" s="158"/>
      <c r="C61" s="159"/>
      <c r="D61" s="160" t="s">
        <v>112</v>
      </c>
      <c r="E61" s="161"/>
      <c r="F61" s="161"/>
      <c r="G61" s="161"/>
      <c r="H61" s="161"/>
      <c r="I61" s="162"/>
      <c r="J61" s="163">
        <f>J85</f>
        <v>0</v>
      </c>
      <c r="K61" s="164"/>
    </row>
    <row r="62" spans="2:47" s="9" customFormat="1" ht="19.899999999999999" customHeight="1">
      <c r="B62" s="165"/>
      <c r="C62" s="166"/>
      <c r="D62" s="167" t="s">
        <v>113</v>
      </c>
      <c r="E62" s="168"/>
      <c r="F62" s="168"/>
      <c r="G62" s="168"/>
      <c r="H62" s="168"/>
      <c r="I62" s="169"/>
      <c r="J62" s="170">
        <f>J86</f>
        <v>0</v>
      </c>
      <c r="K62" s="171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8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51"/>
      <c r="J68" s="60"/>
      <c r="K68" s="60"/>
      <c r="L68" s="61"/>
    </row>
    <row r="69" spans="2:12" s="1" customFormat="1" ht="36.950000000000003" customHeight="1">
      <c r="B69" s="41"/>
      <c r="C69" s="62" t="s">
        <v>117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14.45" customHeight="1">
      <c r="B71" s="41"/>
      <c r="C71" s="65" t="s">
        <v>18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6.5" customHeight="1">
      <c r="B72" s="41"/>
      <c r="C72" s="63"/>
      <c r="D72" s="63"/>
      <c r="E72" s="394" t="str">
        <f>E7</f>
        <v>Vodní park Benátky – Česká Třebová</v>
      </c>
      <c r="F72" s="395"/>
      <c r="G72" s="395"/>
      <c r="H72" s="395"/>
      <c r="I72" s="172"/>
      <c r="J72" s="63"/>
      <c r="K72" s="63"/>
      <c r="L72" s="61"/>
    </row>
    <row r="73" spans="2:12">
      <c r="B73" s="28"/>
      <c r="C73" s="65" t="s">
        <v>103</v>
      </c>
      <c r="D73" s="173"/>
      <c r="E73" s="173"/>
      <c r="F73" s="173"/>
      <c r="G73" s="173"/>
      <c r="H73" s="173"/>
      <c r="J73" s="173"/>
      <c r="K73" s="173"/>
      <c r="L73" s="174"/>
    </row>
    <row r="74" spans="2:12" s="1" customFormat="1" ht="16.5" customHeight="1">
      <c r="B74" s="41"/>
      <c r="C74" s="63"/>
      <c r="D74" s="63"/>
      <c r="E74" s="394" t="s">
        <v>104</v>
      </c>
      <c r="F74" s="396"/>
      <c r="G74" s="396"/>
      <c r="H74" s="396"/>
      <c r="I74" s="172"/>
      <c r="J74" s="63"/>
      <c r="K74" s="63"/>
      <c r="L74" s="61"/>
    </row>
    <row r="75" spans="2:12" s="1" customFormat="1" ht="14.45" customHeight="1">
      <c r="B75" s="41"/>
      <c r="C75" s="65" t="s">
        <v>105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7.25" customHeight="1">
      <c r="B76" s="41"/>
      <c r="C76" s="63"/>
      <c r="D76" s="63"/>
      <c r="E76" s="365" t="str">
        <f>E11</f>
        <v xml:space="preserve">2 - Vodní nádrž, (poldr) </v>
      </c>
      <c r="F76" s="396"/>
      <c r="G76" s="396"/>
      <c r="H76" s="396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8" customHeight="1">
      <c r="B78" s="41"/>
      <c r="C78" s="65" t="s">
        <v>23</v>
      </c>
      <c r="D78" s="63"/>
      <c r="E78" s="63"/>
      <c r="F78" s="175" t="str">
        <f>F14</f>
        <v>VP- Česká Třebová</v>
      </c>
      <c r="G78" s="63"/>
      <c r="H78" s="63"/>
      <c r="I78" s="176" t="s">
        <v>25</v>
      </c>
      <c r="J78" s="73" t="str">
        <f>IF(J14="","",J14)</f>
        <v>25. 2. 2018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>
      <c r="B80" s="41"/>
      <c r="C80" s="65" t="s">
        <v>27</v>
      </c>
      <c r="D80" s="63"/>
      <c r="E80" s="63"/>
      <c r="F80" s="175" t="str">
        <f>E17</f>
        <v>Město Česká Třebová, Staré náměstí 78, Česká Třebo</v>
      </c>
      <c r="G80" s="63"/>
      <c r="H80" s="63"/>
      <c r="I80" s="176" t="s">
        <v>33</v>
      </c>
      <c r="J80" s="175" t="str">
        <f>E23</f>
        <v xml:space="preserve"> </v>
      </c>
      <c r="K80" s="63"/>
      <c r="L80" s="61"/>
    </row>
    <row r="81" spans="2:65" s="1" customFormat="1" ht="14.45" customHeight="1">
      <c r="B81" s="41"/>
      <c r="C81" s="65" t="s">
        <v>31</v>
      </c>
      <c r="D81" s="63"/>
      <c r="E81" s="63"/>
      <c r="F81" s="175" t="str">
        <f>IF(E20="","",E20)</f>
        <v/>
      </c>
      <c r="G81" s="63"/>
      <c r="H81" s="63"/>
      <c r="I81" s="172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0" customFormat="1" ht="29.25" customHeight="1">
      <c r="B83" s="177"/>
      <c r="C83" s="178" t="s">
        <v>118</v>
      </c>
      <c r="D83" s="179" t="s">
        <v>57</v>
      </c>
      <c r="E83" s="179" t="s">
        <v>53</v>
      </c>
      <c r="F83" s="179" t="s">
        <v>119</v>
      </c>
      <c r="G83" s="179" t="s">
        <v>120</v>
      </c>
      <c r="H83" s="179" t="s">
        <v>121</v>
      </c>
      <c r="I83" s="180" t="s">
        <v>122</v>
      </c>
      <c r="J83" s="179" t="s">
        <v>109</v>
      </c>
      <c r="K83" s="181" t="s">
        <v>123</v>
      </c>
      <c r="L83" s="182"/>
      <c r="M83" s="81" t="s">
        <v>124</v>
      </c>
      <c r="N83" s="82" t="s">
        <v>42</v>
      </c>
      <c r="O83" s="82" t="s">
        <v>125</v>
      </c>
      <c r="P83" s="82" t="s">
        <v>126</v>
      </c>
      <c r="Q83" s="82" t="s">
        <v>127</v>
      </c>
      <c r="R83" s="82" t="s">
        <v>128</v>
      </c>
      <c r="S83" s="82" t="s">
        <v>129</v>
      </c>
      <c r="T83" s="83" t="s">
        <v>130</v>
      </c>
    </row>
    <row r="84" spans="2:65" s="1" customFormat="1" ht="29.25" customHeight="1">
      <c r="B84" s="41"/>
      <c r="C84" s="87" t="s">
        <v>110</v>
      </c>
      <c r="D84" s="63"/>
      <c r="E84" s="63"/>
      <c r="F84" s="63"/>
      <c r="G84" s="63"/>
      <c r="H84" s="63"/>
      <c r="I84" s="172"/>
      <c r="J84" s="183">
        <f>BK84</f>
        <v>0</v>
      </c>
      <c r="K84" s="63"/>
      <c r="L84" s="61"/>
      <c r="M84" s="84"/>
      <c r="N84" s="85"/>
      <c r="O84" s="85"/>
      <c r="P84" s="184">
        <f>P85</f>
        <v>0</v>
      </c>
      <c r="Q84" s="85"/>
      <c r="R84" s="184">
        <f>R85</f>
        <v>261.8415</v>
      </c>
      <c r="S84" s="85"/>
      <c r="T84" s="185">
        <f>T85</f>
        <v>0</v>
      </c>
      <c r="AT84" s="24" t="s">
        <v>71</v>
      </c>
      <c r="AU84" s="24" t="s">
        <v>111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71</v>
      </c>
      <c r="E85" s="190" t="s">
        <v>131</v>
      </c>
      <c r="F85" s="190" t="s">
        <v>132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261.8415</v>
      </c>
      <c r="S85" s="195"/>
      <c r="T85" s="197">
        <f>T86</f>
        <v>0</v>
      </c>
      <c r="AR85" s="198" t="s">
        <v>79</v>
      </c>
      <c r="AT85" s="199" t="s">
        <v>71</v>
      </c>
      <c r="AU85" s="199" t="s">
        <v>72</v>
      </c>
      <c r="AY85" s="198" t="s">
        <v>133</v>
      </c>
      <c r="BK85" s="200">
        <f>BK86</f>
        <v>0</v>
      </c>
    </row>
    <row r="86" spans="2:65" s="11" customFormat="1" ht="19.899999999999999" customHeight="1">
      <c r="B86" s="187"/>
      <c r="C86" s="188"/>
      <c r="D86" s="189" t="s">
        <v>71</v>
      </c>
      <c r="E86" s="201" t="s">
        <v>79</v>
      </c>
      <c r="F86" s="201" t="s">
        <v>134</v>
      </c>
      <c r="G86" s="188"/>
      <c r="H86" s="188"/>
      <c r="I86" s="191"/>
      <c r="J86" s="202">
        <f>BK86</f>
        <v>0</v>
      </c>
      <c r="K86" s="188"/>
      <c r="L86" s="193"/>
      <c r="M86" s="194"/>
      <c r="N86" s="195"/>
      <c r="O86" s="195"/>
      <c r="P86" s="196">
        <f>SUM(P87:P137)</f>
        <v>0</v>
      </c>
      <c r="Q86" s="195"/>
      <c r="R86" s="196">
        <f>SUM(R87:R137)</f>
        <v>261.8415</v>
      </c>
      <c r="S86" s="195"/>
      <c r="T86" s="197">
        <f>SUM(T87:T137)</f>
        <v>0</v>
      </c>
      <c r="AR86" s="198" t="s">
        <v>79</v>
      </c>
      <c r="AT86" s="199" t="s">
        <v>71</v>
      </c>
      <c r="AU86" s="199" t="s">
        <v>79</v>
      </c>
      <c r="AY86" s="198" t="s">
        <v>133</v>
      </c>
      <c r="BK86" s="200">
        <f>SUM(BK87:BK137)</f>
        <v>0</v>
      </c>
    </row>
    <row r="87" spans="2:65" s="1" customFormat="1" ht="16.5" customHeight="1">
      <c r="B87" s="41"/>
      <c r="C87" s="203" t="s">
        <v>79</v>
      </c>
      <c r="D87" s="203" t="s">
        <v>135</v>
      </c>
      <c r="E87" s="204" t="s">
        <v>249</v>
      </c>
      <c r="F87" s="205" t="s">
        <v>250</v>
      </c>
      <c r="G87" s="206" t="s">
        <v>251</v>
      </c>
      <c r="H87" s="207">
        <v>9.9000000000000005E-2</v>
      </c>
      <c r="I87" s="208"/>
      <c r="J87" s="209">
        <f>ROUND(I87*H87,2)</f>
        <v>0</v>
      </c>
      <c r="K87" s="205" t="s">
        <v>139</v>
      </c>
      <c r="L87" s="61"/>
      <c r="M87" s="210" t="s">
        <v>21</v>
      </c>
      <c r="N87" s="211" t="s">
        <v>43</v>
      </c>
      <c r="O87" s="42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24" t="s">
        <v>91</v>
      </c>
      <c r="AT87" s="24" t="s">
        <v>135</v>
      </c>
      <c r="AU87" s="24" t="s">
        <v>81</v>
      </c>
      <c r="AY87" s="24" t="s">
        <v>133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24" t="s">
        <v>79</v>
      </c>
      <c r="BK87" s="214">
        <f>ROUND(I87*H87,2)</f>
        <v>0</v>
      </c>
      <c r="BL87" s="24" t="s">
        <v>91</v>
      </c>
      <c r="BM87" s="24" t="s">
        <v>252</v>
      </c>
    </row>
    <row r="88" spans="2:65" s="12" customFormat="1" ht="13.5">
      <c r="B88" s="218"/>
      <c r="C88" s="219"/>
      <c r="D88" s="215" t="s">
        <v>143</v>
      </c>
      <c r="E88" s="220" t="s">
        <v>21</v>
      </c>
      <c r="F88" s="221" t="s">
        <v>253</v>
      </c>
      <c r="G88" s="219"/>
      <c r="H88" s="222">
        <v>9.9000000000000005E-2</v>
      </c>
      <c r="I88" s="223"/>
      <c r="J88" s="219"/>
      <c r="K88" s="219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143</v>
      </c>
      <c r="AU88" s="228" t="s">
        <v>81</v>
      </c>
      <c r="AV88" s="12" t="s">
        <v>81</v>
      </c>
      <c r="AW88" s="12" t="s">
        <v>35</v>
      </c>
      <c r="AX88" s="12" t="s">
        <v>79</v>
      </c>
      <c r="AY88" s="228" t="s">
        <v>133</v>
      </c>
    </row>
    <row r="89" spans="2:65" s="1" customFormat="1" ht="16.5" customHeight="1">
      <c r="B89" s="41"/>
      <c r="C89" s="203" t="s">
        <v>81</v>
      </c>
      <c r="D89" s="203" t="s">
        <v>135</v>
      </c>
      <c r="E89" s="204" t="s">
        <v>254</v>
      </c>
      <c r="F89" s="205" t="s">
        <v>255</v>
      </c>
      <c r="G89" s="206" t="s">
        <v>147</v>
      </c>
      <c r="H89" s="207">
        <v>99</v>
      </c>
      <c r="I89" s="208"/>
      <c r="J89" s="209">
        <f>ROUND(I89*H89,2)</f>
        <v>0</v>
      </c>
      <c r="K89" s="205" t="s">
        <v>139</v>
      </c>
      <c r="L89" s="61"/>
      <c r="M89" s="210" t="s">
        <v>21</v>
      </c>
      <c r="N89" s="211" t="s">
        <v>43</v>
      </c>
      <c r="O89" s="4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4" t="s">
        <v>91</v>
      </c>
      <c r="AT89" s="24" t="s">
        <v>135</v>
      </c>
      <c r="AU89" s="24" t="s">
        <v>81</v>
      </c>
      <c r="AY89" s="24" t="s">
        <v>133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79</v>
      </c>
      <c r="BK89" s="214">
        <f>ROUND(I89*H89,2)</f>
        <v>0</v>
      </c>
      <c r="BL89" s="24" t="s">
        <v>91</v>
      </c>
      <c r="BM89" s="24" t="s">
        <v>256</v>
      </c>
    </row>
    <row r="90" spans="2:65" s="12" customFormat="1" ht="13.5">
      <c r="B90" s="218"/>
      <c r="C90" s="219"/>
      <c r="D90" s="215" t="s">
        <v>143</v>
      </c>
      <c r="E90" s="220" t="s">
        <v>21</v>
      </c>
      <c r="F90" s="221" t="s">
        <v>257</v>
      </c>
      <c r="G90" s="219"/>
      <c r="H90" s="222">
        <v>99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143</v>
      </c>
      <c r="AU90" s="228" t="s">
        <v>81</v>
      </c>
      <c r="AV90" s="12" t="s">
        <v>81</v>
      </c>
      <c r="AW90" s="12" t="s">
        <v>35</v>
      </c>
      <c r="AX90" s="12" t="s">
        <v>79</v>
      </c>
      <c r="AY90" s="228" t="s">
        <v>133</v>
      </c>
    </row>
    <row r="91" spans="2:65" s="1" customFormat="1" ht="16.5" customHeight="1">
      <c r="B91" s="41"/>
      <c r="C91" s="203" t="s">
        <v>88</v>
      </c>
      <c r="D91" s="203" t="s">
        <v>135</v>
      </c>
      <c r="E91" s="204" t="s">
        <v>258</v>
      </c>
      <c r="F91" s="205" t="s">
        <v>259</v>
      </c>
      <c r="G91" s="206" t="s">
        <v>147</v>
      </c>
      <c r="H91" s="207">
        <v>1280.7750000000001</v>
      </c>
      <c r="I91" s="208"/>
      <c r="J91" s="209">
        <f>ROUND(I91*H91,2)</f>
        <v>0</v>
      </c>
      <c r="K91" s="205" t="s">
        <v>139</v>
      </c>
      <c r="L91" s="61"/>
      <c r="M91" s="210" t="s">
        <v>21</v>
      </c>
      <c r="N91" s="211" t="s">
        <v>43</v>
      </c>
      <c r="O91" s="42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4" t="s">
        <v>91</v>
      </c>
      <c r="AT91" s="24" t="s">
        <v>135</v>
      </c>
      <c r="AU91" s="24" t="s">
        <v>81</v>
      </c>
      <c r="AY91" s="24" t="s">
        <v>133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91</v>
      </c>
      <c r="BM91" s="24" t="s">
        <v>260</v>
      </c>
    </row>
    <row r="92" spans="2:65" s="13" customFormat="1" ht="13.5">
      <c r="B92" s="242"/>
      <c r="C92" s="243"/>
      <c r="D92" s="215" t="s">
        <v>143</v>
      </c>
      <c r="E92" s="244" t="s">
        <v>21</v>
      </c>
      <c r="F92" s="245" t="s">
        <v>261</v>
      </c>
      <c r="G92" s="243"/>
      <c r="H92" s="244" t="s">
        <v>21</v>
      </c>
      <c r="I92" s="246"/>
      <c r="J92" s="243"/>
      <c r="K92" s="243"/>
      <c r="L92" s="247"/>
      <c r="M92" s="248"/>
      <c r="N92" s="249"/>
      <c r="O92" s="249"/>
      <c r="P92" s="249"/>
      <c r="Q92" s="249"/>
      <c r="R92" s="249"/>
      <c r="S92" s="249"/>
      <c r="T92" s="250"/>
      <c r="AT92" s="251" t="s">
        <v>143</v>
      </c>
      <c r="AU92" s="251" t="s">
        <v>81</v>
      </c>
      <c r="AV92" s="13" t="s">
        <v>79</v>
      </c>
      <c r="AW92" s="13" t="s">
        <v>35</v>
      </c>
      <c r="AX92" s="13" t="s">
        <v>72</v>
      </c>
      <c r="AY92" s="251" t="s">
        <v>133</v>
      </c>
    </row>
    <row r="93" spans="2:65" s="12" customFormat="1" ht="13.5">
      <c r="B93" s="218"/>
      <c r="C93" s="219"/>
      <c r="D93" s="215" t="s">
        <v>143</v>
      </c>
      <c r="E93" s="220" t="s">
        <v>21</v>
      </c>
      <c r="F93" s="221" t="s">
        <v>262</v>
      </c>
      <c r="G93" s="219"/>
      <c r="H93" s="222">
        <v>513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143</v>
      </c>
      <c r="AU93" s="228" t="s">
        <v>81</v>
      </c>
      <c r="AV93" s="12" t="s">
        <v>81</v>
      </c>
      <c r="AW93" s="12" t="s">
        <v>35</v>
      </c>
      <c r="AX93" s="12" t="s">
        <v>72</v>
      </c>
      <c r="AY93" s="228" t="s">
        <v>133</v>
      </c>
    </row>
    <row r="94" spans="2:65" s="12" customFormat="1" ht="13.5">
      <c r="B94" s="218"/>
      <c r="C94" s="219"/>
      <c r="D94" s="215" t="s">
        <v>143</v>
      </c>
      <c r="E94" s="220" t="s">
        <v>21</v>
      </c>
      <c r="F94" s="221" t="s">
        <v>263</v>
      </c>
      <c r="G94" s="219"/>
      <c r="H94" s="222">
        <v>767.77499999999998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143</v>
      </c>
      <c r="AU94" s="228" t="s">
        <v>81</v>
      </c>
      <c r="AV94" s="12" t="s">
        <v>81</v>
      </c>
      <c r="AW94" s="12" t="s">
        <v>35</v>
      </c>
      <c r="AX94" s="12" t="s">
        <v>72</v>
      </c>
      <c r="AY94" s="228" t="s">
        <v>133</v>
      </c>
    </row>
    <row r="95" spans="2:65" s="14" customFormat="1" ht="13.5">
      <c r="B95" s="252"/>
      <c r="C95" s="253"/>
      <c r="D95" s="215" t="s">
        <v>143</v>
      </c>
      <c r="E95" s="254" t="s">
        <v>21</v>
      </c>
      <c r="F95" s="255" t="s">
        <v>264</v>
      </c>
      <c r="G95" s="253"/>
      <c r="H95" s="256">
        <v>1280.7750000000001</v>
      </c>
      <c r="I95" s="257"/>
      <c r="J95" s="253"/>
      <c r="K95" s="253"/>
      <c r="L95" s="258"/>
      <c r="M95" s="259"/>
      <c r="N95" s="260"/>
      <c r="O95" s="260"/>
      <c r="P95" s="260"/>
      <c r="Q95" s="260"/>
      <c r="R95" s="260"/>
      <c r="S95" s="260"/>
      <c r="T95" s="261"/>
      <c r="AT95" s="262" t="s">
        <v>143</v>
      </c>
      <c r="AU95" s="262" t="s">
        <v>81</v>
      </c>
      <c r="AV95" s="14" t="s">
        <v>91</v>
      </c>
      <c r="AW95" s="14" t="s">
        <v>35</v>
      </c>
      <c r="AX95" s="14" t="s">
        <v>79</v>
      </c>
      <c r="AY95" s="262" t="s">
        <v>133</v>
      </c>
    </row>
    <row r="96" spans="2:65" s="1" customFormat="1" ht="16.5" customHeight="1">
      <c r="B96" s="41"/>
      <c r="C96" s="203" t="s">
        <v>91</v>
      </c>
      <c r="D96" s="203" t="s">
        <v>135</v>
      </c>
      <c r="E96" s="204" t="s">
        <v>265</v>
      </c>
      <c r="F96" s="205" t="s">
        <v>266</v>
      </c>
      <c r="G96" s="206" t="s">
        <v>147</v>
      </c>
      <c r="H96" s="207">
        <v>1280.7750000000001</v>
      </c>
      <c r="I96" s="208"/>
      <c r="J96" s="209">
        <f>ROUND(I96*H96,2)</f>
        <v>0</v>
      </c>
      <c r="K96" s="205" t="s">
        <v>139</v>
      </c>
      <c r="L96" s="61"/>
      <c r="M96" s="210" t="s">
        <v>21</v>
      </c>
      <c r="N96" s="211" t="s">
        <v>43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91</v>
      </c>
      <c r="AT96" s="24" t="s">
        <v>135</v>
      </c>
      <c r="AU96" s="24" t="s">
        <v>81</v>
      </c>
      <c r="AY96" s="24" t="s">
        <v>133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79</v>
      </c>
      <c r="BK96" s="214">
        <f>ROUND(I96*H96,2)</f>
        <v>0</v>
      </c>
      <c r="BL96" s="24" t="s">
        <v>91</v>
      </c>
      <c r="BM96" s="24" t="s">
        <v>267</v>
      </c>
    </row>
    <row r="97" spans="2:65" s="1" customFormat="1" ht="16.5" customHeight="1">
      <c r="B97" s="41"/>
      <c r="C97" s="203" t="s">
        <v>158</v>
      </c>
      <c r="D97" s="203" t="s">
        <v>135</v>
      </c>
      <c r="E97" s="204" t="s">
        <v>268</v>
      </c>
      <c r="F97" s="205" t="s">
        <v>269</v>
      </c>
      <c r="G97" s="206" t="s">
        <v>147</v>
      </c>
      <c r="H97" s="207">
        <v>1231.2550000000001</v>
      </c>
      <c r="I97" s="208"/>
      <c r="J97" s="209">
        <f>ROUND(I97*H97,2)</f>
        <v>0</v>
      </c>
      <c r="K97" s="205" t="s">
        <v>139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91</v>
      </c>
      <c r="AT97" s="24" t="s">
        <v>135</v>
      </c>
      <c r="AU97" s="24" t="s">
        <v>81</v>
      </c>
      <c r="AY97" s="24" t="s">
        <v>133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91</v>
      </c>
      <c r="BM97" s="24" t="s">
        <v>270</v>
      </c>
    </row>
    <row r="98" spans="2:65" s="1" customFormat="1" ht="27">
      <c r="B98" s="41"/>
      <c r="C98" s="63"/>
      <c r="D98" s="215" t="s">
        <v>141</v>
      </c>
      <c r="E98" s="63"/>
      <c r="F98" s="216" t="s">
        <v>271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141</v>
      </c>
      <c r="AU98" s="24" t="s">
        <v>81</v>
      </c>
    </row>
    <row r="99" spans="2:65" s="12" customFormat="1" ht="13.5">
      <c r="B99" s="218"/>
      <c r="C99" s="219"/>
      <c r="D99" s="215" t="s">
        <v>143</v>
      </c>
      <c r="E99" s="220" t="s">
        <v>21</v>
      </c>
      <c r="F99" s="221" t="s">
        <v>272</v>
      </c>
      <c r="G99" s="219"/>
      <c r="H99" s="222">
        <v>1379.7550000000001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143</v>
      </c>
      <c r="AU99" s="228" t="s">
        <v>81</v>
      </c>
      <c r="AV99" s="12" t="s">
        <v>81</v>
      </c>
      <c r="AW99" s="12" t="s">
        <v>35</v>
      </c>
      <c r="AX99" s="12" t="s">
        <v>72</v>
      </c>
      <c r="AY99" s="228" t="s">
        <v>133</v>
      </c>
    </row>
    <row r="100" spans="2:65" s="12" customFormat="1" ht="13.5">
      <c r="B100" s="218"/>
      <c r="C100" s="219"/>
      <c r="D100" s="215" t="s">
        <v>143</v>
      </c>
      <c r="E100" s="220" t="s">
        <v>21</v>
      </c>
      <c r="F100" s="221" t="s">
        <v>273</v>
      </c>
      <c r="G100" s="219"/>
      <c r="H100" s="222">
        <v>-148.5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143</v>
      </c>
      <c r="AU100" s="228" t="s">
        <v>81</v>
      </c>
      <c r="AV100" s="12" t="s">
        <v>81</v>
      </c>
      <c r="AW100" s="12" t="s">
        <v>35</v>
      </c>
      <c r="AX100" s="12" t="s">
        <v>72</v>
      </c>
      <c r="AY100" s="228" t="s">
        <v>133</v>
      </c>
    </row>
    <row r="101" spans="2:65" s="14" customFormat="1" ht="13.5">
      <c r="B101" s="252"/>
      <c r="C101" s="253"/>
      <c r="D101" s="215" t="s">
        <v>143</v>
      </c>
      <c r="E101" s="254" t="s">
        <v>21</v>
      </c>
      <c r="F101" s="255" t="s">
        <v>264</v>
      </c>
      <c r="G101" s="253"/>
      <c r="H101" s="256">
        <v>1231.2550000000001</v>
      </c>
      <c r="I101" s="257"/>
      <c r="J101" s="253"/>
      <c r="K101" s="253"/>
      <c r="L101" s="258"/>
      <c r="M101" s="259"/>
      <c r="N101" s="260"/>
      <c r="O101" s="260"/>
      <c r="P101" s="260"/>
      <c r="Q101" s="260"/>
      <c r="R101" s="260"/>
      <c r="S101" s="260"/>
      <c r="T101" s="261"/>
      <c r="AT101" s="262" t="s">
        <v>143</v>
      </c>
      <c r="AU101" s="262" t="s">
        <v>81</v>
      </c>
      <c r="AV101" s="14" t="s">
        <v>91</v>
      </c>
      <c r="AW101" s="14" t="s">
        <v>35</v>
      </c>
      <c r="AX101" s="14" t="s">
        <v>79</v>
      </c>
      <c r="AY101" s="262" t="s">
        <v>133</v>
      </c>
    </row>
    <row r="102" spans="2:65" s="1" customFormat="1" ht="16.5" customHeight="1">
      <c r="B102" s="41"/>
      <c r="C102" s="203" t="s">
        <v>162</v>
      </c>
      <c r="D102" s="203" t="s">
        <v>135</v>
      </c>
      <c r="E102" s="204" t="s">
        <v>274</v>
      </c>
      <c r="F102" s="205" t="s">
        <v>275</v>
      </c>
      <c r="G102" s="206" t="s">
        <v>147</v>
      </c>
      <c r="H102" s="207">
        <v>1528.2750000000001</v>
      </c>
      <c r="I102" s="208"/>
      <c r="J102" s="209">
        <f>ROUND(I102*H102,2)</f>
        <v>0</v>
      </c>
      <c r="K102" s="205" t="s">
        <v>139</v>
      </c>
      <c r="L102" s="61"/>
      <c r="M102" s="210" t="s">
        <v>21</v>
      </c>
      <c r="N102" s="211" t="s">
        <v>43</v>
      </c>
      <c r="O102" s="42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4" t="s">
        <v>91</v>
      </c>
      <c r="AT102" s="24" t="s">
        <v>135</v>
      </c>
      <c r="AU102" s="24" t="s">
        <v>81</v>
      </c>
      <c r="AY102" s="24" t="s">
        <v>133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4" t="s">
        <v>79</v>
      </c>
      <c r="BK102" s="214">
        <f>ROUND(I102*H102,2)</f>
        <v>0</v>
      </c>
      <c r="BL102" s="24" t="s">
        <v>91</v>
      </c>
      <c r="BM102" s="24" t="s">
        <v>276</v>
      </c>
    </row>
    <row r="103" spans="2:65" s="12" customFormat="1" ht="13.5">
      <c r="B103" s="218"/>
      <c r="C103" s="219"/>
      <c r="D103" s="215" t="s">
        <v>143</v>
      </c>
      <c r="E103" s="220" t="s">
        <v>21</v>
      </c>
      <c r="F103" s="221" t="s">
        <v>277</v>
      </c>
      <c r="G103" s="219"/>
      <c r="H103" s="222">
        <v>148.5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143</v>
      </c>
      <c r="AU103" s="228" t="s">
        <v>81</v>
      </c>
      <c r="AV103" s="12" t="s">
        <v>81</v>
      </c>
      <c r="AW103" s="12" t="s">
        <v>35</v>
      </c>
      <c r="AX103" s="12" t="s">
        <v>72</v>
      </c>
      <c r="AY103" s="228" t="s">
        <v>133</v>
      </c>
    </row>
    <row r="104" spans="2:65" s="12" customFormat="1" ht="13.5">
      <c r="B104" s="218"/>
      <c r="C104" s="219"/>
      <c r="D104" s="215" t="s">
        <v>143</v>
      </c>
      <c r="E104" s="220" t="s">
        <v>21</v>
      </c>
      <c r="F104" s="221" t="s">
        <v>278</v>
      </c>
      <c r="G104" s="219"/>
      <c r="H104" s="222">
        <v>1379.7750000000001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143</v>
      </c>
      <c r="AU104" s="228" t="s">
        <v>81</v>
      </c>
      <c r="AV104" s="12" t="s">
        <v>81</v>
      </c>
      <c r="AW104" s="12" t="s">
        <v>35</v>
      </c>
      <c r="AX104" s="12" t="s">
        <v>72</v>
      </c>
      <c r="AY104" s="228" t="s">
        <v>133</v>
      </c>
    </row>
    <row r="105" spans="2:65" s="14" customFormat="1" ht="13.5">
      <c r="B105" s="252"/>
      <c r="C105" s="253"/>
      <c r="D105" s="215" t="s">
        <v>143</v>
      </c>
      <c r="E105" s="254" t="s">
        <v>21</v>
      </c>
      <c r="F105" s="255" t="s">
        <v>264</v>
      </c>
      <c r="G105" s="253"/>
      <c r="H105" s="256">
        <v>1528.2750000000001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AT105" s="262" t="s">
        <v>143</v>
      </c>
      <c r="AU105" s="262" t="s">
        <v>81</v>
      </c>
      <c r="AV105" s="14" t="s">
        <v>91</v>
      </c>
      <c r="AW105" s="14" t="s">
        <v>35</v>
      </c>
      <c r="AX105" s="14" t="s">
        <v>79</v>
      </c>
      <c r="AY105" s="262" t="s">
        <v>133</v>
      </c>
    </row>
    <row r="106" spans="2:65" s="1" customFormat="1" ht="16.5" customHeight="1">
      <c r="B106" s="41"/>
      <c r="C106" s="203" t="s">
        <v>166</v>
      </c>
      <c r="D106" s="203" t="s">
        <v>135</v>
      </c>
      <c r="E106" s="204" t="s">
        <v>279</v>
      </c>
      <c r="F106" s="205" t="s">
        <v>280</v>
      </c>
      <c r="G106" s="206" t="s">
        <v>138</v>
      </c>
      <c r="H106" s="207">
        <v>446.3</v>
      </c>
      <c r="I106" s="208"/>
      <c r="J106" s="209">
        <f>ROUND(I106*H106,2)</f>
        <v>0</v>
      </c>
      <c r="K106" s="205" t="s">
        <v>139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AR106" s="24" t="s">
        <v>91</v>
      </c>
      <c r="AT106" s="24" t="s">
        <v>135</v>
      </c>
      <c r="AU106" s="24" t="s">
        <v>81</v>
      </c>
      <c r="AY106" s="24" t="s">
        <v>133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91</v>
      </c>
      <c r="BM106" s="24" t="s">
        <v>281</v>
      </c>
    </row>
    <row r="107" spans="2:65" s="1" customFormat="1" ht="16.5" customHeight="1">
      <c r="B107" s="41"/>
      <c r="C107" s="203" t="s">
        <v>171</v>
      </c>
      <c r="D107" s="203" t="s">
        <v>135</v>
      </c>
      <c r="E107" s="204" t="s">
        <v>167</v>
      </c>
      <c r="F107" s="205" t="s">
        <v>168</v>
      </c>
      <c r="G107" s="206" t="s">
        <v>147</v>
      </c>
      <c r="H107" s="207">
        <v>148.5</v>
      </c>
      <c r="I107" s="208"/>
      <c r="J107" s="209">
        <f>ROUND(I107*H107,2)</f>
        <v>0</v>
      </c>
      <c r="K107" s="205" t="s">
        <v>139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4" t="s">
        <v>91</v>
      </c>
      <c r="AT107" s="24" t="s">
        <v>135</v>
      </c>
      <c r="AU107" s="24" t="s">
        <v>81</v>
      </c>
      <c r="AY107" s="24" t="s">
        <v>133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91</v>
      </c>
      <c r="BM107" s="24" t="s">
        <v>282</v>
      </c>
    </row>
    <row r="108" spans="2:65" s="12" customFormat="1" ht="13.5">
      <c r="B108" s="218"/>
      <c r="C108" s="219"/>
      <c r="D108" s="215" t="s">
        <v>143</v>
      </c>
      <c r="E108" s="220" t="s">
        <v>21</v>
      </c>
      <c r="F108" s="221" t="s">
        <v>283</v>
      </c>
      <c r="G108" s="219"/>
      <c r="H108" s="222">
        <v>148.5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143</v>
      </c>
      <c r="AU108" s="228" t="s">
        <v>81</v>
      </c>
      <c r="AV108" s="12" t="s">
        <v>81</v>
      </c>
      <c r="AW108" s="12" t="s">
        <v>35</v>
      </c>
      <c r="AX108" s="12" t="s">
        <v>79</v>
      </c>
      <c r="AY108" s="228" t="s">
        <v>133</v>
      </c>
    </row>
    <row r="109" spans="2:65" s="1" customFormat="1" ht="16.5" customHeight="1">
      <c r="B109" s="41"/>
      <c r="C109" s="203" t="s">
        <v>175</v>
      </c>
      <c r="D109" s="203" t="s">
        <v>135</v>
      </c>
      <c r="E109" s="204" t="s">
        <v>284</v>
      </c>
      <c r="F109" s="205" t="s">
        <v>285</v>
      </c>
      <c r="G109" s="206" t="s">
        <v>223</v>
      </c>
      <c r="H109" s="207">
        <v>2216.259</v>
      </c>
      <c r="I109" s="208"/>
      <c r="J109" s="209">
        <f>ROUND(I109*H109,2)</f>
        <v>0</v>
      </c>
      <c r="K109" s="205" t="s">
        <v>139</v>
      </c>
      <c r="L109" s="61"/>
      <c r="M109" s="210" t="s">
        <v>21</v>
      </c>
      <c r="N109" s="211" t="s">
        <v>43</v>
      </c>
      <c r="O109" s="42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4" t="s">
        <v>91</v>
      </c>
      <c r="AT109" s="24" t="s">
        <v>135</v>
      </c>
      <c r="AU109" s="24" t="s">
        <v>81</v>
      </c>
      <c r="AY109" s="24" t="s">
        <v>133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79</v>
      </c>
      <c r="BK109" s="214">
        <f>ROUND(I109*H109,2)</f>
        <v>0</v>
      </c>
      <c r="BL109" s="24" t="s">
        <v>91</v>
      </c>
      <c r="BM109" s="24" t="s">
        <v>286</v>
      </c>
    </row>
    <row r="110" spans="2:65" s="12" customFormat="1" ht="13.5">
      <c r="B110" s="218"/>
      <c r="C110" s="219"/>
      <c r="D110" s="215" t="s">
        <v>143</v>
      </c>
      <c r="E110" s="220" t="s">
        <v>21</v>
      </c>
      <c r="F110" s="221" t="s">
        <v>287</v>
      </c>
      <c r="G110" s="219"/>
      <c r="H110" s="222">
        <v>2216.259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143</v>
      </c>
      <c r="AU110" s="228" t="s">
        <v>81</v>
      </c>
      <c r="AV110" s="12" t="s">
        <v>81</v>
      </c>
      <c r="AW110" s="12" t="s">
        <v>35</v>
      </c>
      <c r="AX110" s="12" t="s">
        <v>79</v>
      </c>
      <c r="AY110" s="228" t="s">
        <v>133</v>
      </c>
    </row>
    <row r="111" spans="2:65" s="1" customFormat="1" ht="25.5" customHeight="1">
      <c r="B111" s="41"/>
      <c r="C111" s="203" t="s">
        <v>182</v>
      </c>
      <c r="D111" s="203" t="s">
        <v>135</v>
      </c>
      <c r="E111" s="204" t="s">
        <v>288</v>
      </c>
      <c r="F111" s="205" t="s">
        <v>289</v>
      </c>
      <c r="G111" s="206" t="s">
        <v>147</v>
      </c>
      <c r="H111" s="207">
        <v>90</v>
      </c>
      <c r="I111" s="208"/>
      <c r="J111" s="209">
        <f>ROUND(I111*H111,2)</f>
        <v>0</v>
      </c>
      <c r="K111" s="205" t="s">
        <v>139</v>
      </c>
      <c r="L111" s="61"/>
      <c r="M111" s="210" t="s">
        <v>21</v>
      </c>
      <c r="N111" s="211" t="s">
        <v>43</v>
      </c>
      <c r="O111" s="4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4" t="s">
        <v>91</v>
      </c>
      <c r="AT111" s="24" t="s">
        <v>135</v>
      </c>
      <c r="AU111" s="24" t="s">
        <v>81</v>
      </c>
      <c r="AY111" s="24" t="s">
        <v>133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79</v>
      </c>
      <c r="BK111" s="214">
        <f>ROUND(I111*H111,2)</f>
        <v>0</v>
      </c>
      <c r="BL111" s="24" t="s">
        <v>91</v>
      </c>
      <c r="BM111" s="24" t="s">
        <v>290</v>
      </c>
    </row>
    <row r="112" spans="2:65" s="12" customFormat="1" ht="13.5">
      <c r="B112" s="218"/>
      <c r="C112" s="219"/>
      <c r="D112" s="215" t="s">
        <v>143</v>
      </c>
      <c r="E112" s="220" t="s">
        <v>21</v>
      </c>
      <c r="F112" s="221" t="s">
        <v>291</v>
      </c>
      <c r="G112" s="219"/>
      <c r="H112" s="222">
        <v>90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143</v>
      </c>
      <c r="AU112" s="228" t="s">
        <v>81</v>
      </c>
      <c r="AV112" s="12" t="s">
        <v>81</v>
      </c>
      <c r="AW112" s="12" t="s">
        <v>35</v>
      </c>
      <c r="AX112" s="12" t="s">
        <v>79</v>
      </c>
      <c r="AY112" s="228" t="s">
        <v>133</v>
      </c>
    </row>
    <row r="113" spans="2:65" s="1" customFormat="1" ht="25.5" customHeight="1">
      <c r="B113" s="41"/>
      <c r="C113" s="203" t="s">
        <v>187</v>
      </c>
      <c r="D113" s="203" t="s">
        <v>135</v>
      </c>
      <c r="E113" s="204" t="s">
        <v>292</v>
      </c>
      <c r="F113" s="205" t="s">
        <v>293</v>
      </c>
      <c r="G113" s="206" t="s">
        <v>147</v>
      </c>
      <c r="H113" s="207">
        <v>90</v>
      </c>
      <c r="I113" s="208"/>
      <c r="J113" s="209">
        <f>ROUND(I113*H113,2)</f>
        <v>0</v>
      </c>
      <c r="K113" s="205" t="s">
        <v>139</v>
      </c>
      <c r="L113" s="61"/>
      <c r="M113" s="210" t="s">
        <v>21</v>
      </c>
      <c r="N113" s="211" t="s">
        <v>43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91</v>
      </c>
      <c r="AT113" s="24" t="s">
        <v>135</v>
      </c>
      <c r="AU113" s="24" t="s">
        <v>81</v>
      </c>
      <c r="AY113" s="24" t="s">
        <v>133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79</v>
      </c>
      <c r="BK113" s="214">
        <f>ROUND(I113*H113,2)</f>
        <v>0</v>
      </c>
      <c r="BL113" s="24" t="s">
        <v>91</v>
      </c>
      <c r="BM113" s="24" t="s">
        <v>294</v>
      </c>
    </row>
    <row r="114" spans="2:65" s="1" customFormat="1" ht="25.5" customHeight="1">
      <c r="B114" s="41"/>
      <c r="C114" s="203" t="s">
        <v>191</v>
      </c>
      <c r="D114" s="203" t="s">
        <v>135</v>
      </c>
      <c r="E114" s="204" t="s">
        <v>295</v>
      </c>
      <c r="F114" s="205" t="s">
        <v>296</v>
      </c>
      <c r="G114" s="206" t="s">
        <v>138</v>
      </c>
      <c r="H114" s="207">
        <v>900</v>
      </c>
      <c r="I114" s="208"/>
      <c r="J114" s="209">
        <f>ROUND(I114*H114,2)</f>
        <v>0</v>
      </c>
      <c r="K114" s="205" t="s">
        <v>139</v>
      </c>
      <c r="L114" s="61"/>
      <c r="M114" s="210" t="s">
        <v>21</v>
      </c>
      <c r="N114" s="211" t="s">
        <v>43</v>
      </c>
      <c r="O114" s="4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24" t="s">
        <v>91</v>
      </c>
      <c r="AT114" s="24" t="s">
        <v>135</v>
      </c>
      <c r="AU114" s="24" t="s">
        <v>81</v>
      </c>
      <c r="AY114" s="24" t="s">
        <v>133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91</v>
      </c>
      <c r="BM114" s="24" t="s">
        <v>297</v>
      </c>
    </row>
    <row r="115" spans="2:65" s="1" customFormat="1" ht="16.5" customHeight="1">
      <c r="B115" s="41"/>
      <c r="C115" s="203" t="s">
        <v>196</v>
      </c>
      <c r="D115" s="203" t="s">
        <v>135</v>
      </c>
      <c r="E115" s="204" t="s">
        <v>298</v>
      </c>
      <c r="F115" s="205" t="s">
        <v>299</v>
      </c>
      <c r="G115" s="206" t="s">
        <v>138</v>
      </c>
      <c r="H115" s="207">
        <v>990</v>
      </c>
      <c r="I115" s="208"/>
      <c r="J115" s="209">
        <f>ROUND(I115*H115,2)</f>
        <v>0</v>
      </c>
      <c r="K115" s="205" t="s">
        <v>139</v>
      </c>
      <c r="L115" s="61"/>
      <c r="M115" s="210" t="s">
        <v>21</v>
      </c>
      <c r="N115" s="211" t="s">
        <v>43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4" t="s">
        <v>91</v>
      </c>
      <c r="AT115" s="24" t="s">
        <v>135</v>
      </c>
      <c r="AU115" s="24" t="s">
        <v>81</v>
      </c>
      <c r="AY115" s="24" t="s">
        <v>133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79</v>
      </c>
      <c r="BK115" s="214">
        <f>ROUND(I115*H115,2)</f>
        <v>0</v>
      </c>
      <c r="BL115" s="24" t="s">
        <v>91</v>
      </c>
      <c r="BM115" s="24" t="s">
        <v>300</v>
      </c>
    </row>
    <row r="116" spans="2:65" s="1" customFormat="1" ht="16.5" customHeight="1">
      <c r="B116" s="41"/>
      <c r="C116" s="229" t="s">
        <v>201</v>
      </c>
      <c r="D116" s="229" t="s">
        <v>176</v>
      </c>
      <c r="E116" s="230" t="s">
        <v>301</v>
      </c>
      <c r="F116" s="231" t="s">
        <v>302</v>
      </c>
      <c r="G116" s="232" t="s">
        <v>179</v>
      </c>
      <c r="H116" s="233">
        <v>49.5</v>
      </c>
      <c r="I116" s="234"/>
      <c r="J116" s="235">
        <f>ROUND(I116*H116,2)</f>
        <v>0</v>
      </c>
      <c r="K116" s="231" t="s">
        <v>139</v>
      </c>
      <c r="L116" s="236"/>
      <c r="M116" s="237" t="s">
        <v>21</v>
      </c>
      <c r="N116" s="238" t="s">
        <v>43</v>
      </c>
      <c r="O116" s="42"/>
      <c r="P116" s="212">
        <f>O116*H116</f>
        <v>0</v>
      </c>
      <c r="Q116" s="212">
        <v>1E-3</v>
      </c>
      <c r="R116" s="212">
        <f>Q116*H116</f>
        <v>4.9500000000000002E-2</v>
      </c>
      <c r="S116" s="212">
        <v>0</v>
      </c>
      <c r="T116" s="213">
        <f>S116*H116</f>
        <v>0</v>
      </c>
      <c r="AR116" s="24" t="s">
        <v>171</v>
      </c>
      <c r="AT116" s="24" t="s">
        <v>176</v>
      </c>
      <c r="AU116" s="24" t="s">
        <v>81</v>
      </c>
      <c r="AY116" s="24" t="s">
        <v>133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91</v>
      </c>
      <c r="BM116" s="24" t="s">
        <v>303</v>
      </c>
    </row>
    <row r="117" spans="2:65" s="12" customFormat="1" ht="13.5">
      <c r="B117" s="218"/>
      <c r="C117" s="219"/>
      <c r="D117" s="215" t="s">
        <v>143</v>
      </c>
      <c r="E117" s="220" t="s">
        <v>21</v>
      </c>
      <c r="F117" s="221" t="s">
        <v>304</v>
      </c>
      <c r="G117" s="219"/>
      <c r="H117" s="222">
        <v>49.5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143</v>
      </c>
      <c r="AU117" s="228" t="s">
        <v>81</v>
      </c>
      <c r="AV117" s="12" t="s">
        <v>81</v>
      </c>
      <c r="AW117" s="12" t="s">
        <v>35</v>
      </c>
      <c r="AX117" s="12" t="s">
        <v>79</v>
      </c>
      <c r="AY117" s="228" t="s">
        <v>133</v>
      </c>
    </row>
    <row r="118" spans="2:65" s="1" customFormat="1" ht="16.5" customHeight="1">
      <c r="B118" s="41"/>
      <c r="C118" s="203" t="s">
        <v>10</v>
      </c>
      <c r="D118" s="203" t="s">
        <v>135</v>
      </c>
      <c r="E118" s="204" t="s">
        <v>188</v>
      </c>
      <c r="F118" s="205" t="s">
        <v>189</v>
      </c>
      <c r="G118" s="206" t="s">
        <v>138</v>
      </c>
      <c r="H118" s="207">
        <v>990</v>
      </c>
      <c r="I118" s="208"/>
      <c r="J118" s="209">
        <f>ROUND(I118*H118,2)</f>
        <v>0</v>
      </c>
      <c r="K118" s="205" t="s">
        <v>139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91</v>
      </c>
      <c r="AT118" s="24" t="s">
        <v>135</v>
      </c>
      <c r="AU118" s="24" t="s">
        <v>81</v>
      </c>
      <c r="AY118" s="24" t="s">
        <v>133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91</v>
      </c>
      <c r="BM118" s="24" t="s">
        <v>305</v>
      </c>
    </row>
    <row r="119" spans="2:65" s="12" customFormat="1" ht="13.5">
      <c r="B119" s="218"/>
      <c r="C119" s="219"/>
      <c r="D119" s="215" t="s">
        <v>143</v>
      </c>
      <c r="E119" s="220" t="s">
        <v>21</v>
      </c>
      <c r="F119" s="221" t="s">
        <v>306</v>
      </c>
      <c r="G119" s="219"/>
      <c r="H119" s="222">
        <v>990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143</v>
      </c>
      <c r="AU119" s="228" t="s">
        <v>81</v>
      </c>
      <c r="AV119" s="12" t="s">
        <v>81</v>
      </c>
      <c r="AW119" s="12" t="s">
        <v>35</v>
      </c>
      <c r="AX119" s="12" t="s">
        <v>79</v>
      </c>
      <c r="AY119" s="228" t="s">
        <v>133</v>
      </c>
    </row>
    <row r="120" spans="2:65" s="1" customFormat="1" ht="16.5" customHeight="1">
      <c r="B120" s="41"/>
      <c r="C120" s="203" t="s">
        <v>209</v>
      </c>
      <c r="D120" s="203" t="s">
        <v>135</v>
      </c>
      <c r="E120" s="204" t="s">
        <v>307</v>
      </c>
      <c r="F120" s="205" t="s">
        <v>308</v>
      </c>
      <c r="G120" s="206" t="s">
        <v>138</v>
      </c>
      <c r="H120" s="207">
        <v>808.18399999999997</v>
      </c>
      <c r="I120" s="208"/>
      <c r="J120" s="209">
        <f>ROUND(I120*H120,2)</f>
        <v>0</v>
      </c>
      <c r="K120" s="205" t="s">
        <v>139</v>
      </c>
      <c r="L120" s="61"/>
      <c r="M120" s="210" t="s">
        <v>21</v>
      </c>
      <c r="N120" s="211" t="s">
        <v>43</v>
      </c>
      <c r="O120" s="42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24" t="s">
        <v>91</v>
      </c>
      <c r="AT120" s="24" t="s">
        <v>135</v>
      </c>
      <c r="AU120" s="24" t="s">
        <v>81</v>
      </c>
      <c r="AY120" s="24" t="s">
        <v>133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24" t="s">
        <v>79</v>
      </c>
      <c r="BK120" s="214">
        <f>ROUND(I120*H120,2)</f>
        <v>0</v>
      </c>
      <c r="BL120" s="24" t="s">
        <v>91</v>
      </c>
      <c r="BM120" s="24" t="s">
        <v>309</v>
      </c>
    </row>
    <row r="121" spans="2:65" s="12" customFormat="1" ht="13.5">
      <c r="B121" s="218"/>
      <c r="C121" s="219"/>
      <c r="D121" s="215" t="s">
        <v>143</v>
      </c>
      <c r="E121" s="220" t="s">
        <v>21</v>
      </c>
      <c r="F121" s="221" t="s">
        <v>310</v>
      </c>
      <c r="G121" s="219"/>
      <c r="H121" s="222">
        <v>808.18399999999997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143</v>
      </c>
      <c r="AU121" s="228" t="s">
        <v>81</v>
      </c>
      <c r="AV121" s="12" t="s">
        <v>81</v>
      </c>
      <c r="AW121" s="12" t="s">
        <v>35</v>
      </c>
      <c r="AX121" s="12" t="s">
        <v>79</v>
      </c>
      <c r="AY121" s="228" t="s">
        <v>133</v>
      </c>
    </row>
    <row r="122" spans="2:65" s="1" customFormat="1" ht="16.5" customHeight="1">
      <c r="B122" s="41"/>
      <c r="C122" s="203" t="s">
        <v>213</v>
      </c>
      <c r="D122" s="203" t="s">
        <v>135</v>
      </c>
      <c r="E122" s="204" t="s">
        <v>311</v>
      </c>
      <c r="F122" s="205" t="s">
        <v>312</v>
      </c>
      <c r="G122" s="206" t="s">
        <v>138</v>
      </c>
      <c r="H122" s="207">
        <v>900</v>
      </c>
      <c r="I122" s="208"/>
      <c r="J122" s="209">
        <f>ROUND(I122*H122,2)</f>
        <v>0</v>
      </c>
      <c r="K122" s="205" t="s">
        <v>139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91</v>
      </c>
      <c r="AT122" s="24" t="s">
        <v>135</v>
      </c>
      <c r="AU122" s="24" t="s">
        <v>81</v>
      </c>
      <c r="AY122" s="24" t="s">
        <v>133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91</v>
      </c>
      <c r="BM122" s="24" t="s">
        <v>313</v>
      </c>
    </row>
    <row r="123" spans="2:65" s="1" customFormat="1" ht="40.5">
      <c r="B123" s="41"/>
      <c r="C123" s="63"/>
      <c r="D123" s="215" t="s">
        <v>141</v>
      </c>
      <c r="E123" s="63"/>
      <c r="F123" s="216" t="s">
        <v>314</v>
      </c>
      <c r="G123" s="63"/>
      <c r="H123" s="63"/>
      <c r="I123" s="172"/>
      <c r="J123" s="63"/>
      <c r="K123" s="63"/>
      <c r="L123" s="61"/>
      <c r="M123" s="217"/>
      <c r="N123" s="42"/>
      <c r="O123" s="42"/>
      <c r="P123" s="42"/>
      <c r="Q123" s="42"/>
      <c r="R123" s="42"/>
      <c r="S123" s="42"/>
      <c r="T123" s="78"/>
      <c r="AT123" s="24" t="s">
        <v>141</v>
      </c>
      <c r="AU123" s="24" t="s">
        <v>81</v>
      </c>
    </row>
    <row r="124" spans="2:65" s="12" customFormat="1" ht="13.5">
      <c r="B124" s="218"/>
      <c r="C124" s="219"/>
      <c r="D124" s="215" t="s">
        <v>143</v>
      </c>
      <c r="E124" s="220" t="s">
        <v>21</v>
      </c>
      <c r="F124" s="221" t="s">
        <v>315</v>
      </c>
      <c r="G124" s="219"/>
      <c r="H124" s="222">
        <v>900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143</v>
      </c>
      <c r="AU124" s="228" t="s">
        <v>81</v>
      </c>
      <c r="AV124" s="12" t="s">
        <v>81</v>
      </c>
      <c r="AW124" s="12" t="s">
        <v>35</v>
      </c>
      <c r="AX124" s="12" t="s">
        <v>79</v>
      </c>
      <c r="AY124" s="228" t="s">
        <v>133</v>
      </c>
    </row>
    <row r="125" spans="2:65" s="1" customFormat="1" ht="16.5" customHeight="1">
      <c r="B125" s="41"/>
      <c r="C125" s="229" t="s">
        <v>220</v>
      </c>
      <c r="D125" s="229" t="s">
        <v>176</v>
      </c>
      <c r="E125" s="230" t="s">
        <v>316</v>
      </c>
      <c r="F125" s="231" t="s">
        <v>317</v>
      </c>
      <c r="G125" s="232" t="s">
        <v>138</v>
      </c>
      <c r="H125" s="233">
        <v>1080</v>
      </c>
      <c r="I125" s="234"/>
      <c r="J125" s="235">
        <f>ROUND(I125*H125,2)</f>
        <v>0</v>
      </c>
      <c r="K125" s="231" t="s">
        <v>21</v>
      </c>
      <c r="L125" s="236"/>
      <c r="M125" s="237" t="s">
        <v>21</v>
      </c>
      <c r="N125" s="238" t="s">
        <v>43</v>
      </c>
      <c r="O125" s="42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4" t="s">
        <v>171</v>
      </c>
      <c r="AT125" s="24" t="s">
        <v>176</v>
      </c>
      <c r="AU125" s="24" t="s">
        <v>81</v>
      </c>
      <c r="AY125" s="24" t="s">
        <v>133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4" t="s">
        <v>79</v>
      </c>
      <c r="BK125" s="214">
        <f>ROUND(I125*H125,2)</f>
        <v>0</v>
      </c>
      <c r="BL125" s="24" t="s">
        <v>91</v>
      </c>
      <c r="BM125" s="24" t="s">
        <v>318</v>
      </c>
    </row>
    <row r="126" spans="2:65" s="1" customFormat="1" ht="27">
      <c r="B126" s="41"/>
      <c r="C126" s="63"/>
      <c r="D126" s="215" t="s">
        <v>141</v>
      </c>
      <c r="E126" s="63"/>
      <c r="F126" s="216" t="s">
        <v>319</v>
      </c>
      <c r="G126" s="63"/>
      <c r="H126" s="63"/>
      <c r="I126" s="172"/>
      <c r="J126" s="63"/>
      <c r="K126" s="63"/>
      <c r="L126" s="61"/>
      <c r="M126" s="217"/>
      <c r="N126" s="42"/>
      <c r="O126" s="42"/>
      <c r="P126" s="42"/>
      <c r="Q126" s="42"/>
      <c r="R126" s="42"/>
      <c r="S126" s="42"/>
      <c r="T126" s="78"/>
      <c r="AT126" s="24" t="s">
        <v>141</v>
      </c>
      <c r="AU126" s="24" t="s">
        <v>81</v>
      </c>
    </row>
    <row r="127" spans="2:65" s="12" customFormat="1" ht="13.5">
      <c r="B127" s="218"/>
      <c r="C127" s="219"/>
      <c r="D127" s="215" t="s">
        <v>143</v>
      </c>
      <c r="E127" s="220" t="s">
        <v>21</v>
      </c>
      <c r="F127" s="221" t="s">
        <v>320</v>
      </c>
      <c r="G127" s="219"/>
      <c r="H127" s="222">
        <v>1080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143</v>
      </c>
      <c r="AU127" s="228" t="s">
        <v>81</v>
      </c>
      <c r="AV127" s="12" t="s">
        <v>81</v>
      </c>
      <c r="AW127" s="12" t="s">
        <v>35</v>
      </c>
      <c r="AX127" s="12" t="s">
        <v>79</v>
      </c>
      <c r="AY127" s="228" t="s">
        <v>133</v>
      </c>
    </row>
    <row r="128" spans="2:65" s="1" customFormat="1" ht="16.5" customHeight="1">
      <c r="B128" s="41"/>
      <c r="C128" s="203" t="s">
        <v>225</v>
      </c>
      <c r="D128" s="203" t="s">
        <v>135</v>
      </c>
      <c r="E128" s="204" t="s">
        <v>321</v>
      </c>
      <c r="F128" s="205" t="s">
        <v>322</v>
      </c>
      <c r="G128" s="206" t="s">
        <v>138</v>
      </c>
      <c r="H128" s="207">
        <v>446.3</v>
      </c>
      <c r="I128" s="208"/>
      <c r="J128" s="209">
        <f>ROUND(I128*H128,2)</f>
        <v>0</v>
      </c>
      <c r="K128" s="205" t="s">
        <v>139</v>
      </c>
      <c r="L128" s="61"/>
      <c r="M128" s="210" t="s">
        <v>21</v>
      </c>
      <c r="N128" s="211" t="s">
        <v>43</v>
      </c>
      <c r="O128" s="42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4" t="s">
        <v>91</v>
      </c>
      <c r="AT128" s="24" t="s">
        <v>135</v>
      </c>
      <c r="AU128" s="24" t="s">
        <v>81</v>
      </c>
      <c r="AY128" s="24" t="s">
        <v>133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79</v>
      </c>
      <c r="BK128" s="214">
        <f>ROUND(I128*H128,2)</f>
        <v>0</v>
      </c>
      <c r="BL128" s="24" t="s">
        <v>91</v>
      </c>
      <c r="BM128" s="24" t="s">
        <v>323</v>
      </c>
    </row>
    <row r="129" spans="2:65" s="12" customFormat="1" ht="13.5">
      <c r="B129" s="218"/>
      <c r="C129" s="219"/>
      <c r="D129" s="215" t="s">
        <v>143</v>
      </c>
      <c r="E129" s="220" t="s">
        <v>21</v>
      </c>
      <c r="F129" s="221" t="s">
        <v>324</v>
      </c>
      <c r="G129" s="219"/>
      <c r="H129" s="222">
        <v>446.3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143</v>
      </c>
      <c r="AU129" s="228" t="s">
        <v>81</v>
      </c>
      <c r="AV129" s="12" t="s">
        <v>81</v>
      </c>
      <c r="AW129" s="12" t="s">
        <v>35</v>
      </c>
      <c r="AX129" s="12" t="s">
        <v>79</v>
      </c>
      <c r="AY129" s="228" t="s">
        <v>133</v>
      </c>
    </row>
    <row r="130" spans="2:65" s="1" customFormat="1" ht="16.5" customHeight="1">
      <c r="B130" s="41"/>
      <c r="C130" s="229" t="s">
        <v>230</v>
      </c>
      <c r="D130" s="229" t="s">
        <v>176</v>
      </c>
      <c r="E130" s="230" t="s">
        <v>325</v>
      </c>
      <c r="F130" s="231" t="s">
        <v>326</v>
      </c>
      <c r="G130" s="232" t="s">
        <v>223</v>
      </c>
      <c r="H130" s="233">
        <v>241.00200000000001</v>
      </c>
      <c r="I130" s="234"/>
      <c r="J130" s="235">
        <f>ROUND(I130*H130,2)</f>
        <v>0</v>
      </c>
      <c r="K130" s="231" t="s">
        <v>139</v>
      </c>
      <c r="L130" s="236"/>
      <c r="M130" s="237" t="s">
        <v>21</v>
      </c>
      <c r="N130" s="238" t="s">
        <v>43</v>
      </c>
      <c r="O130" s="42"/>
      <c r="P130" s="212">
        <f>O130*H130</f>
        <v>0</v>
      </c>
      <c r="Q130" s="212">
        <v>1</v>
      </c>
      <c r="R130" s="212">
        <f>Q130*H130</f>
        <v>241.00200000000001</v>
      </c>
      <c r="S130" s="212">
        <v>0</v>
      </c>
      <c r="T130" s="213">
        <f>S130*H130</f>
        <v>0</v>
      </c>
      <c r="AR130" s="24" t="s">
        <v>171</v>
      </c>
      <c r="AT130" s="24" t="s">
        <v>176</v>
      </c>
      <c r="AU130" s="24" t="s">
        <v>81</v>
      </c>
      <c r="AY130" s="24" t="s">
        <v>133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4" t="s">
        <v>79</v>
      </c>
      <c r="BK130" s="214">
        <f>ROUND(I130*H130,2)</f>
        <v>0</v>
      </c>
      <c r="BL130" s="24" t="s">
        <v>91</v>
      </c>
      <c r="BM130" s="24" t="s">
        <v>327</v>
      </c>
    </row>
    <row r="131" spans="2:65" s="12" customFormat="1" ht="13.5">
      <c r="B131" s="218"/>
      <c r="C131" s="219"/>
      <c r="D131" s="215" t="s">
        <v>143</v>
      </c>
      <c r="E131" s="220" t="s">
        <v>21</v>
      </c>
      <c r="F131" s="221" t="s">
        <v>328</v>
      </c>
      <c r="G131" s="219"/>
      <c r="H131" s="222">
        <v>241.00200000000001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143</v>
      </c>
      <c r="AU131" s="228" t="s">
        <v>81</v>
      </c>
      <c r="AV131" s="12" t="s">
        <v>81</v>
      </c>
      <c r="AW131" s="12" t="s">
        <v>35</v>
      </c>
      <c r="AX131" s="12" t="s">
        <v>79</v>
      </c>
      <c r="AY131" s="228" t="s">
        <v>133</v>
      </c>
    </row>
    <row r="132" spans="2:65" s="1" customFormat="1" ht="25.5" customHeight="1">
      <c r="B132" s="41"/>
      <c r="C132" s="203" t="s">
        <v>9</v>
      </c>
      <c r="D132" s="203" t="s">
        <v>135</v>
      </c>
      <c r="E132" s="204" t="s">
        <v>329</v>
      </c>
      <c r="F132" s="205" t="s">
        <v>330</v>
      </c>
      <c r="G132" s="206" t="s">
        <v>138</v>
      </c>
      <c r="H132" s="207">
        <v>990</v>
      </c>
      <c r="I132" s="208"/>
      <c r="J132" s="209">
        <f>ROUND(I132*H132,2)</f>
        <v>0</v>
      </c>
      <c r="K132" s="205" t="s">
        <v>139</v>
      </c>
      <c r="L132" s="61"/>
      <c r="M132" s="210" t="s">
        <v>21</v>
      </c>
      <c r="N132" s="211" t="s">
        <v>43</v>
      </c>
      <c r="O132" s="42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24" t="s">
        <v>91</v>
      </c>
      <c r="AT132" s="24" t="s">
        <v>135</v>
      </c>
      <c r="AU132" s="24" t="s">
        <v>81</v>
      </c>
      <c r="AY132" s="24" t="s">
        <v>133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79</v>
      </c>
      <c r="BK132" s="214">
        <f>ROUND(I132*H132,2)</f>
        <v>0</v>
      </c>
      <c r="BL132" s="24" t="s">
        <v>91</v>
      </c>
      <c r="BM132" s="24" t="s">
        <v>331</v>
      </c>
    </row>
    <row r="133" spans="2:65" s="1" customFormat="1" ht="16.5" customHeight="1">
      <c r="B133" s="41"/>
      <c r="C133" s="229" t="s">
        <v>239</v>
      </c>
      <c r="D133" s="229" t="s">
        <v>176</v>
      </c>
      <c r="E133" s="230" t="s">
        <v>332</v>
      </c>
      <c r="F133" s="231" t="s">
        <v>333</v>
      </c>
      <c r="G133" s="232" t="s">
        <v>147</v>
      </c>
      <c r="H133" s="233">
        <v>99</v>
      </c>
      <c r="I133" s="234"/>
      <c r="J133" s="235">
        <f>ROUND(I133*H133,2)</f>
        <v>0</v>
      </c>
      <c r="K133" s="231" t="s">
        <v>139</v>
      </c>
      <c r="L133" s="236"/>
      <c r="M133" s="237" t="s">
        <v>21</v>
      </c>
      <c r="N133" s="238" t="s">
        <v>43</v>
      </c>
      <c r="O133" s="42"/>
      <c r="P133" s="212">
        <f>O133*H133</f>
        <v>0</v>
      </c>
      <c r="Q133" s="212">
        <v>0.21</v>
      </c>
      <c r="R133" s="212">
        <f>Q133*H133</f>
        <v>20.79</v>
      </c>
      <c r="S133" s="212">
        <v>0</v>
      </c>
      <c r="T133" s="213">
        <f>S133*H133</f>
        <v>0</v>
      </c>
      <c r="AR133" s="24" t="s">
        <v>171</v>
      </c>
      <c r="AT133" s="24" t="s">
        <v>176</v>
      </c>
      <c r="AU133" s="24" t="s">
        <v>81</v>
      </c>
      <c r="AY133" s="24" t="s">
        <v>133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4" t="s">
        <v>79</v>
      </c>
      <c r="BK133" s="214">
        <f>ROUND(I133*H133,2)</f>
        <v>0</v>
      </c>
      <c r="BL133" s="24" t="s">
        <v>91</v>
      </c>
      <c r="BM133" s="24" t="s">
        <v>334</v>
      </c>
    </row>
    <row r="134" spans="2:65" s="12" customFormat="1" ht="13.5">
      <c r="B134" s="218"/>
      <c r="C134" s="219"/>
      <c r="D134" s="215" t="s">
        <v>143</v>
      </c>
      <c r="E134" s="220" t="s">
        <v>21</v>
      </c>
      <c r="F134" s="221" t="s">
        <v>335</v>
      </c>
      <c r="G134" s="219"/>
      <c r="H134" s="222">
        <v>99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143</v>
      </c>
      <c r="AU134" s="228" t="s">
        <v>81</v>
      </c>
      <c r="AV134" s="12" t="s">
        <v>81</v>
      </c>
      <c r="AW134" s="12" t="s">
        <v>35</v>
      </c>
      <c r="AX134" s="12" t="s">
        <v>79</v>
      </c>
      <c r="AY134" s="228" t="s">
        <v>133</v>
      </c>
    </row>
    <row r="135" spans="2:65" s="1" customFormat="1" ht="25.5" customHeight="1">
      <c r="B135" s="41"/>
      <c r="C135" s="203" t="s">
        <v>243</v>
      </c>
      <c r="D135" s="203" t="s">
        <v>135</v>
      </c>
      <c r="E135" s="204" t="s">
        <v>336</v>
      </c>
      <c r="F135" s="205" t="s">
        <v>337</v>
      </c>
      <c r="G135" s="206" t="s">
        <v>138</v>
      </c>
      <c r="H135" s="207">
        <v>990</v>
      </c>
      <c r="I135" s="208"/>
      <c r="J135" s="209">
        <f>ROUND(I135*H135,2)</f>
        <v>0</v>
      </c>
      <c r="K135" s="205" t="s">
        <v>139</v>
      </c>
      <c r="L135" s="61"/>
      <c r="M135" s="210" t="s">
        <v>21</v>
      </c>
      <c r="N135" s="211" t="s">
        <v>43</v>
      </c>
      <c r="O135" s="42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AR135" s="24" t="s">
        <v>91</v>
      </c>
      <c r="AT135" s="24" t="s">
        <v>135</v>
      </c>
      <c r="AU135" s="24" t="s">
        <v>81</v>
      </c>
      <c r="AY135" s="24" t="s">
        <v>133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4" t="s">
        <v>79</v>
      </c>
      <c r="BK135" s="214">
        <f>ROUND(I135*H135,2)</f>
        <v>0</v>
      </c>
      <c r="BL135" s="24" t="s">
        <v>91</v>
      </c>
      <c r="BM135" s="24" t="s">
        <v>338</v>
      </c>
    </row>
    <row r="136" spans="2:65" s="12" customFormat="1" ht="13.5">
      <c r="B136" s="218"/>
      <c r="C136" s="219"/>
      <c r="D136" s="215" t="s">
        <v>143</v>
      </c>
      <c r="E136" s="220" t="s">
        <v>21</v>
      </c>
      <c r="F136" s="221" t="s">
        <v>339</v>
      </c>
      <c r="G136" s="219"/>
      <c r="H136" s="222">
        <v>990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143</v>
      </c>
      <c r="AU136" s="228" t="s">
        <v>81</v>
      </c>
      <c r="AV136" s="12" t="s">
        <v>81</v>
      </c>
      <c r="AW136" s="12" t="s">
        <v>35</v>
      </c>
      <c r="AX136" s="12" t="s">
        <v>79</v>
      </c>
      <c r="AY136" s="228" t="s">
        <v>133</v>
      </c>
    </row>
    <row r="137" spans="2:65" s="1" customFormat="1" ht="16.5" customHeight="1">
      <c r="B137" s="41"/>
      <c r="C137" s="203" t="s">
        <v>340</v>
      </c>
      <c r="D137" s="203" t="s">
        <v>135</v>
      </c>
      <c r="E137" s="204" t="s">
        <v>197</v>
      </c>
      <c r="F137" s="205" t="s">
        <v>198</v>
      </c>
      <c r="G137" s="206" t="s">
        <v>138</v>
      </c>
      <c r="H137" s="207">
        <v>990</v>
      </c>
      <c r="I137" s="208"/>
      <c r="J137" s="209">
        <f>ROUND(I137*H137,2)</f>
        <v>0</v>
      </c>
      <c r="K137" s="205" t="s">
        <v>139</v>
      </c>
      <c r="L137" s="61"/>
      <c r="M137" s="210" t="s">
        <v>21</v>
      </c>
      <c r="N137" s="263" t="s">
        <v>43</v>
      </c>
      <c r="O137" s="264"/>
      <c r="P137" s="265">
        <f>O137*H137</f>
        <v>0</v>
      </c>
      <c r="Q137" s="265">
        <v>0</v>
      </c>
      <c r="R137" s="265">
        <f>Q137*H137</f>
        <v>0</v>
      </c>
      <c r="S137" s="265">
        <v>0</v>
      </c>
      <c r="T137" s="266">
        <f>S137*H137</f>
        <v>0</v>
      </c>
      <c r="AR137" s="24" t="s">
        <v>91</v>
      </c>
      <c r="AT137" s="24" t="s">
        <v>135</v>
      </c>
      <c r="AU137" s="24" t="s">
        <v>81</v>
      </c>
      <c r="AY137" s="24" t="s">
        <v>133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4" t="s">
        <v>79</v>
      </c>
      <c r="BK137" s="214">
        <f>ROUND(I137*H137,2)</f>
        <v>0</v>
      </c>
      <c r="BL137" s="24" t="s">
        <v>91</v>
      </c>
      <c r="BM137" s="24" t="s">
        <v>341</v>
      </c>
    </row>
    <row r="138" spans="2:65" s="1" customFormat="1" ht="6.95" customHeight="1">
      <c r="B138" s="56"/>
      <c r="C138" s="57"/>
      <c r="D138" s="57"/>
      <c r="E138" s="57"/>
      <c r="F138" s="57"/>
      <c r="G138" s="57"/>
      <c r="H138" s="57"/>
      <c r="I138" s="148"/>
      <c r="J138" s="57"/>
      <c r="K138" s="57"/>
      <c r="L138" s="61"/>
    </row>
  </sheetData>
  <sheetProtection algorithmName="SHA-512" hashValue="P+aD0h5B17ysitBBjy8fIINC46wD6U/hH861nCPXc0EoNdibIhmkGPzZddnHtjXjE4tXw4H/rWHuxACnKIOdDA==" saltValue="agPswfqThXBYAaiJ+qdErobmttERNajDzNXr9bCapr7jeCU3zKb6GFU+dkL5dZAu8vr1jhkXmsMWcHUgxOe5mQ==" spinCount="100000" sheet="1" objects="1" scenarios="1" formatColumns="0" formatRows="0" autoFilter="0"/>
  <autoFilter ref="C83:K137" xr:uid="{00000000-0009-0000-0000-000002000000}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200-000000000000}"/>
    <hyperlink ref="G1:H1" location="C58" display="2) Rekapitulace" xr:uid="{00000000-0004-0000-0200-000001000000}"/>
    <hyperlink ref="J1" location="C83" display="3) Soupis prací" xr:uid="{00000000-0004-0000-0200-000002000000}"/>
    <hyperlink ref="L1:V1" location="'Rekapitulace stavby'!C2" display="Rekapitulace stavby" xr:uid="{00000000-0004-0000-02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10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97</v>
      </c>
      <c r="G1" s="397" t="s">
        <v>98</v>
      </c>
      <c r="H1" s="397"/>
      <c r="I1" s="124"/>
      <c r="J1" s="123" t="s">
        <v>99</v>
      </c>
      <c r="K1" s="122" t="s">
        <v>100</v>
      </c>
      <c r="L1" s="123" t="s">
        <v>101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90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102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Vodní park Benátky – Česká Třebová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103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104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105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342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25. 2. 2018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tr">
        <f>IF('Rekapitulace stavby'!AN16="","",'Rekapitulace stavby'!AN16)</f>
        <v/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 xml:space="preserve"> </v>
      </c>
      <c r="F23" s="42"/>
      <c r="G23" s="42"/>
      <c r="H23" s="42"/>
      <c r="I23" s="128" t="s">
        <v>30</v>
      </c>
      <c r="J23" s="35" t="str">
        <f>IF('Rekapitulace stavby'!AN17="","",'Rekapitulace stavby'!AN17)</f>
        <v/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4" t="s">
        <v>21</v>
      </c>
      <c r="F26" s="354"/>
      <c r="G26" s="354"/>
      <c r="H26" s="354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ROUND(J86,2)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ROUND(SUM(BE86:BE105), 2)</f>
        <v>0</v>
      </c>
      <c r="G32" s="42"/>
      <c r="H32" s="42"/>
      <c r="I32" s="140">
        <v>0.21</v>
      </c>
      <c r="J32" s="139">
        <f>ROUND(ROUND((SUM(BE86:BE105)),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ROUND(SUM(BF86:BF105), 2)</f>
        <v>0</v>
      </c>
      <c r="G33" s="42"/>
      <c r="H33" s="42"/>
      <c r="I33" s="140">
        <v>0.15</v>
      </c>
      <c r="J33" s="139">
        <f>ROUND(ROUND((SUM(BF86:BF105)),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ROUND(SUM(BG86:BG105),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ROUND(SUM(BH86:BH105),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ROUND(SUM(BI86:BI105),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107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Vodní park Benátky – Česká Třebová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103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104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105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3 - Nátokové koryto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VP- Česká Třebová</v>
      </c>
      <c r="G53" s="42"/>
      <c r="H53" s="42"/>
      <c r="I53" s="128" t="s">
        <v>25</v>
      </c>
      <c r="J53" s="129" t="str">
        <f>IF(J14="","",J14)</f>
        <v>25. 2. 2018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Česká Třebová, Staré náměstí 78, Česká Třebo</v>
      </c>
      <c r="G55" s="42"/>
      <c r="H55" s="42"/>
      <c r="I55" s="128" t="s">
        <v>33</v>
      </c>
      <c r="J55" s="354" t="str">
        <f>E23</f>
        <v xml:space="preserve"> 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108</v>
      </c>
      <c r="D58" s="141"/>
      <c r="E58" s="141"/>
      <c r="F58" s="141"/>
      <c r="G58" s="141"/>
      <c r="H58" s="141"/>
      <c r="I58" s="154"/>
      <c r="J58" s="155" t="s">
        <v>109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110</v>
      </c>
      <c r="D60" s="42"/>
      <c r="E60" s="42"/>
      <c r="F60" s="42"/>
      <c r="G60" s="42"/>
      <c r="H60" s="42"/>
      <c r="I60" s="127"/>
      <c r="J60" s="137">
        <f>J86</f>
        <v>0</v>
      </c>
      <c r="K60" s="45"/>
      <c r="AU60" s="24" t="s">
        <v>111</v>
      </c>
    </row>
    <row r="61" spans="2:47" s="8" customFormat="1" ht="24.95" customHeight="1">
      <c r="B61" s="158"/>
      <c r="C61" s="159"/>
      <c r="D61" s="160" t="s">
        <v>343</v>
      </c>
      <c r="E61" s="161"/>
      <c r="F61" s="161"/>
      <c r="G61" s="161"/>
      <c r="H61" s="161"/>
      <c r="I61" s="162"/>
      <c r="J61" s="163">
        <f>J87</f>
        <v>0</v>
      </c>
      <c r="K61" s="164"/>
    </row>
    <row r="62" spans="2:47" s="9" customFormat="1" ht="19.899999999999999" customHeight="1">
      <c r="B62" s="165"/>
      <c r="C62" s="166"/>
      <c r="D62" s="167" t="s">
        <v>344</v>
      </c>
      <c r="E62" s="168"/>
      <c r="F62" s="168"/>
      <c r="G62" s="168"/>
      <c r="H62" s="168"/>
      <c r="I62" s="169"/>
      <c r="J62" s="170">
        <f>J88</f>
        <v>0</v>
      </c>
      <c r="K62" s="171"/>
    </row>
    <row r="63" spans="2:47" s="9" customFormat="1" ht="19.899999999999999" customHeight="1">
      <c r="B63" s="165"/>
      <c r="C63" s="166"/>
      <c r="D63" s="167" t="s">
        <v>345</v>
      </c>
      <c r="E63" s="168"/>
      <c r="F63" s="168"/>
      <c r="G63" s="168"/>
      <c r="H63" s="168"/>
      <c r="I63" s="169"/>
      <c r="J63" s="170">
        <f>J96</f>
        <v>0</v>
      </c>
      <c r="K63" s="171"/>
    </row>
    <row r="64" spans="2:47" s="9" customFormat="1" ht="19.899999999999999" customHeight="1">
      <c r="B64" s="165"/>
      <c r="C64" s="166"/>
      <c r="D64" s="167" t="s">
        <v>116</v>
      </c>
      <c r="E64" s="168"/>
      <c r="F64" s="168"/>
      <c r="G64" s="168"/>
      <c r="H64" s="168"/>
      <c r="I64" s="169"/>
      <c r="J64" s="170">
        <f>J101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117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6.5" customHeight="1">
      <c r="B74" s="41"/>
      <c r="C74" s="63"/>
      <c r="D74" s="63"/>
      <c r="E74" s="394" t="str">
        <f>E7</f>
        <v>Vodní park Benátky – Česká Třebová</v>
      </c>
      <c r="F74" s="395"/>
      <c r="G74" s="395"/>
      <c r="H74" s="395"/>
      <c r="I74" s="172"/>
      <c r="J74" s="63"/>
      <c r="K74" s="63"/>
      <c r="L74" s="61"/>
    </row>
    <row r="75" spans="2:12">
      <c r="B75" s="28"/>
      <c r="C75" s="65" t="s">
        <v>103</v>
      </c>
      <c r="D75" s="173"/>
      <c r="E75" s="173"/>
      <c r="F75" s="173"/>
      <c r="G75" s="173"/>
      <c r="H75" s="173"/>
      <c r="J75" s="173"/>
      <c r="K75" s="173"/>
      <c r="L75" s="174"/>
    </row>
    <row r="76" spans="2:12" s="1" customFormat="1" ht="16.5" customHeight="1">
      <c r="B76" s="41"/>
      <c r="C76" s="63"/>
      <c r="D76" s="63"/>
      <c r="E76" s="394" t="s">
        <v>104</v>
      </c>
      <c r="F76" s="396"/>
      <c r="G76" s="396"/>
      <c r="H76" s="396"/>
      <c r="I76" s="172"/>
      <c r="J76" s="63"/>
      <c r="K76" s="63"/>
      <c r="L76" s="61"/>
    </row>
    <row r="77" spans="2:12" s="1" customFormat="1" ht="14.45" customHeight="1">
      <c r="B77" s="41"/>
      <c r="C77" s="65" t="s">
        <v>105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7.25" customHeight="1">
      <c r="B78" s="41"/>
      <c r="C78" s="63"/>
      <c r="D78" s="63"/>
      <c r="E78" s="365" t="str">
        <f>E11</f>
        <v>3 - Nátokové koryto</v>
      </c>
      <c r="F78" s="396"/>
      <c r="G78" s="396"/>
      <c r="H78" s="396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8" customHeight="1">
      <c r="B80" s="41"/>
      <c r="C80" s="65" t="s">
        <v>23</v>
      </c>
      <c r="D80" s="63"/>
      <c r="E80" s="63"/>
      <c r="F80" s="175" t="str">
        <f>F14</f>
        <v>VP- Česká Třebová</v>
      </c>
      <c r="G80" s="63"/>
      <c r="H80" s="63"/>
      <c r="I80" s="176" t="s">
        <v>25</v>
      </c>
      <c r="J80" s="73" t="str">
        <f>IF(J14="","",J14)</f>
        <v>25. 2. 2018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>
      <c r="B82" s="41"/>
      <c r="C82" s="65" t="s">
        <v>27</v>
      </c>
      <c r="D82" s="63"/>
      <c r="E82" s="63"/>
      <c r="F82" s="175" t="str">
        <f>E17</f>
        <v>Město Česká Třebová, Staré náměstí 78, Česká Třebo</v>
      </c>
      <c r="G82" s="63"/>
      <c r="H82" s="63"/>
      <c r="I82" s="176" t="s">
        <v>33</v>
      </c>
      <c r="J82" s="175" t="str">
        <f>E23</f>
        <v xml:space="preserve"> </v>
      </c>
      <c r="K82" s="63"/>
      <c r="L82" s="61"/>
    </row>
    <row r="83" spans="2:65" s="1" customFormat="1" ht="14.45" customHeight="1">
      <c r="B83" s="41"/>
      <c r="C83" s="65" t="s">
        <v>31</v>
      </c>
      <c r="D83" s="63"/>
      <c r="E83" s="63"/>
      <c r="F83" s="175" t="str">
        <f>IF(E20="","",E20)</f>
        <v/>
      </c>
      <c r="G83" s="63"/>
      <c r="H83" s="63"/>
      <c r="I83" s="172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0" customFormat="1" ht="29.25" customHeight="1">
      <c r="B85" s="177"/>
      <c r="C85" s="178" t="s">
        <v>118</v>
      </c>
      <c r="D85" s="179" t="s">
        <v>57</v>
      </c>
      <c r="E85" s="179" t="s">
        <v>53</v>
      </c>
      <c r="F85" s="179" t="s">
        <v>119</v>
      </c>
      <c r="G85" s="179" t="s">
        <v>120</v>
      </c>
      <c r="H85" s="179" t="s">
        <v>121</v>
      </c>
      <c r="I85" s="180" t="s">
        <v>122</v>
      </c>
      <c r="J85" s="179" t="s">
        <v>109</v>
      </c>
      <c r="K85" s="181" t="s">
        <v>123</v>
      </c>
      <c r="L85" s="182"/>
      <c r="M85" s="81" t="s">
        <v>124</v>
      </c>
      <c r="N85" s="82" t="s">
        <v>42</v>
      </c>
      <c r="O85" s="82" t="s">
        <v>125</v>
      </c>
      <c r="P85" s="82" t="s">
        <v>126</v>
      </c>
      <c r="Q85" s="82" t="s">
        <v>127</v>
      </c>
      <c r="R85" s="82" t="s">
        <v>128</v>
      </c>
      <c r="S85" s="82" t="s">
        <v>129</v>
      </c>
      <c r="T85" s="83" t="s">
        <v>130</v>
      </c>
    </row>
    <row r="86" spans="2:65" s="1" customFormat="1" ht="29.25" customHeight="1">
      <c r="B86" s="41"/>
      <c r="C86" s="87" t="s">
        <v>110</v>
      </c>
      <c r="D86" s="63"/>
      <c r="E86" s="63"/>
      <c r="F86" s="63"/>
      <c r="G86" s="63"/>
      <c r="H86" s="63"/>
      <c r="I86" s="172"/>
      <c r="J86" s="183">
        <f>BK86</f>
        <v>0</v>
      </c>
      <c r="K86" s="63"/>
      <c r="L86" s="61"/>
      <c r="M86" s="84"/>
      <c r="N86" s="85"/>
      <c r="O86" s="85"/>
      <c r="P86" s="184">
        <f>P87</f>
        <v>0</v>
      </c>
      <c r="Q86" s="85"/>
      <c r="R86" s="184">
        <f>R87</f>
        <v>72.429000000000002</v>
      </c>
      <c r="S86" s="85"/>
      <c r="T86" s="185">
        <f>T87</f>
        <v>0</v>
      </c>
      <c r="AT86" s="24" t="s">
        <v>71</v>
      </c>
      <c r="AU86" s="24" t="s">
        <v>111</v>
      </c>
      <c r="BK86" s="186">
        <f>BK87</f>
        <v>0</v>
      </c>
    </row>
    <row r="87" spans="2:65" s="11" customFormat="1" ht="37.35" customHeight="1">
      <c r="B87" s="187"/>
      <c r="C87" s="188"/>
      <c r="D87" s="189" t="s">
        <v>71</v>
      </c>
      <c r="E87" s="190" t="s">
        <v>131</v>
      </c>
      <c r="F87" s="190" t="s">
        <v>346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P88+P96+P101</f>
        <v>0</v>
      </c>
      <c r="Q87" s="195"/>
      <c r="R87" s="196">
        <f>R88+R96+R101</f>
        <v>72.429000000000002</v>
      </c>
      <c r="S87" s="195"/>
      <c r="T87" s="197">
        <f>T88+T96+T101</f>
        <v>0</v>
      </c>
      <c r="AR87" s="198" t="s">
        <v>79</v>
      </c>
      <c r="AT87" s="199" t="s">
        <v>71</v>
      </c>
      <c r="AU87" s="199" t="s">
        <v>72</v>
      </c>
      <c r="AY87" s="198" t="s">
        <v>133</v>
      </c>
      <c r="BK87" s="200">
        <f>BK88+BK96+BK101</f>
        <v>0</v>
      </c>
    </row>
    <row r="88" spans="2:65" s="11" customFormat="1" ht="19.899999999999999" customHeight="1">
      <c r="B88" s="187"/>
      <c r="C88" s="188"/>
      <c r="D88" s="189" t="s">
        <v>71</v>
      </c>
      <c r="E88" s="201" t="s">
        <v>79</v>
      </c>
      <c r="F88" s="201" t="s">
        <v>347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SUM(P89:P95)</f>
        <v>0</v>
      </c>
      <c r="Q88" s="195"/>
      <c r="R88" s="196">
        <f>SUM(R89:R95)</f>
        <v>0</v>
      </c>
      <c r="S88" s="195"/>
      <c r="T88" s="197">
        <f>SUM(T89:T95)</f>
        <v>0</v>
      </c>
      <c r="AR88" s="198" t="s">
        <v>79</v>
      </c>
      <c r="AT88" s="199" t="s">
        <v>71</v>
      </c>
      <c r="AU88" s="199" t="s">
        <v>79</v>
      </c>
      <c r="AY88" s="198" t="s">
        <v>133</v>
      </c>
      <c r="BK88" s="200">
        <f>SUM(BK89:BK95)</f>
        <v>0</v>
      </c>
    </row>
    <row r="89" spans="2:65" s="1" customFormat="1" ht="16.5" customHeight="1">
      <c r="B89" s="41"/>
      <c r="C89" s="203" t="s">
        <v>79</v>
      </c>
      <c r="D89" s="203" t="s">
        <v>135</v>
      </c>
      <c r="E89" s="204" t="s">
        <v>348</v>
      </c>
      <c r="F89" s="205" t="s">
        <v>349</v>
      </c>
      <c r="G89" s="206" t="s">
        <v>147</v>
      </c>
      <c r="H89" s="207">
        <v>15</v>
      </c>
      <c r="I89" s="208"/>
      <c r="J89" s="209">
        <f>ROUND(I89*H89,2)</f>
        <v>0</v>
      </c>
      <c r="K89" s="205" t="s">
        <v>139</v>
      </c>
      <c r="L89" s="61"/>
      <c r="M89" s="210" t="s">
        <v>21</v>
      </c>
      <c r="N89" s="211" t="s">
        <v>43</v>
      </c>
      <c r="O89" s="4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4" t="s">
        <v>91</v>
      </c>
      <c r="AT89" s="24" t="s">
        <v>135</v>
      </c>
      <c r="AU89" s="24" t="s">
        <v>81</v>
      </c>
      <c r="AY89" s="24" t="s">
        <v>133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79</v>
      </c>
      <c r="BK89" s="214">
        <f>ROUND(I89*H89,2)</f>
        <v>0</v>
      </c>
      <c r="BL89" s="24" t="s">
        <v>91</v>
      </c>
      <c r="BM89" s="24" t="s">
        <v>350</v>
      </c>
    </row>
    <row r="90" spans="2:65" s="12" customFormat="1" ht="13.5">
      <c r="B90" s="218"/>
      <c r="C90" s="219"/>
      <c r="D90" s="215" t="s">
        <v>143</v>
      </c>
      <c r="E90" s="220" t="s">
        <v>21</v>
      </c>
      <c r="F90" s="221" t="s">
        <v>351</v>
      </c>
      <c r="G90" s="219"/>
      <c r="H90" s="222">
        <v>15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143</v>
      </c>
      <c r="AU90" s="228" t="s">
        <v>81</v>
      </c>
      <c r="AV90" s="12" t="s">
        <v>81</v>
      </c>
      <c r="AW90" s="12" t="s">
        <v>35</v>
      </c>
      <c r="AX90" s="12" t="s">
        <v>79</v>
      </c>
      <c r="AY90" s="228" t="s">
        <v>133</v>
      </c>
    </row>
    <row r="91" spans="2:65" s="1" customFormat="1" ht="16.5" customHeight="1">
      <c r="B91" s="41"/>
      <c r="C91" s="203" t="s">
        <v>81</v>
      </c>
      <c r="D91" s="203" t="s">
        <v>135</v>
      </c>
      <c r="E91" s="204" t="s">
        <v>268</v>
      </c>
      <c r="F91" s="205" t="s">
        <v>269</v>
      </c>
      <c r="G91" s="206" t="s">
        <v>147</v>
      </c>
      <c r="H91" s="207">
        <v>15</v>
      </c>
      <c r="I91" s="208"/>
      <c r="J91" s="209">
        <f>ROUND(I91*H91,2)</f>
        <v>0</v>
      </c>
      <c r="K91" s="205" t="s">
        <v>139</v>
      </c>
      <c r="L91" s="61"/>
      <c r="M91" s="210" t="s">
        <v>21</v>
      </c>
      <c r="N91" s="211" t="s">
        <v>43</v>
      </c>
      <c r="O91" s="42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4" t="s">
        <v>91</v>
      </c>
      <c r="AT91" s="24" t="s">
        <v>135</v>
      </c>
      <c r="AU91" s="24" t="s">
        <v>81</v>
      </c>
      <c r="AY91" s="24" t="s">
        <v>133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4" t="s">
        <v>79</v>
      </c>
      <c r="BK91" s="214">
        <f>ROUND(I91*H91,2)</f>
        <v>0</v>
      </c>
      <c r="BL91" s="24" t="s">
        <v>91</v>
      </c>
      <c r="BM91" s="24" t="s">
        <v>352</v>
      </c>
    </row>
    <row r="92" spans="2:65" s="1" customFormat="1" ht="16.5" customHeight="1">
      <c r="B92" s="41"/>
      <c r="C92" s="203" t="s">
        <v>88</v>
      </c>
      <c r="D92" s="203" t="s">
        <v>135</v>
      </c>
      <c r="E92" s="204" t="s">
        <v>159</v>
      </c>
      <c r="F92" s="205" t="s">
        <v>160</v>
      </c>
      <c r="G92" s="206" t="s">
        <v>147</v>
      </c>
      <c r="H92" s="207">
        <v>15</v>
      </c>
      <c r="I92" s="208"/>
      <c r="J92" s="209">
        <f>ROUND(I92*H92,2)</f>
        <v>0</v>
      </c>
      <c r="K92" s="205" t="s">
        <v>21</v>
      </c>
      <c r="L92" s="61"/>
      <c r="M92" s="210" t="s">
        <v>21</v>
      </c>
      <c r="N92" s="211" t="s">
        <v>43</v>
      </c>
      <c r="O92" s="42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24" t="s">
        <v>91</v>
      </c>
      <c r="AT92" s="24" t="s">
        <v>135</v>
      </c>
      <c r="AU92" s="24" t="s">
        <v>81</v>
      </c>
      <c r="AY92" s="24" t="s">
        <v>133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24" t="s">
        <v>79</v>
      </c>
      <c r="BK92" s="214">
        <f>ROUND(I92*H92,2)</f>
        <v>0</v>
      </c>
      <c r="BL92" s="24" t="s">
        <v>91</v>
      </c>
      <c r="BM92" s="24" t="s">
        <v>353</v>
      </c>
    </row>
    <row r="93" spans="2:65" s="1" customFormat="1" ht="16.5" customHeight="1">
      <c r="B93" s="41"/>
      <c r="C93" s="203" t="s">
        <v>91</v>
      </c>
      <c r="D93" s="203" t="s">
        <v>135</v>
      </c>
      <c r="E93" s="204" t="s">
        <v>279</v>
      </c>
      <c r="F93" s="205" t="s">
        <v>280</v>
      </c>
      <c r="G93" s="206" t="s">
        <v>138</v>
      </c>
      <c r="H93" s="207">
        <v>30</v>
      </c>
      <c r="I93" s="208"/>
      <c r="J93" s="209">
        <f>ROUND(I93*H93,2)</f>
        <v>0</v>
      </c>
      <c r="K93" s="205" t="s">
        <v>139</v>
      </c>
      <c r="L93" s="61"/>
      <c r="M93" s="210" t="s">
        <v>21</v>
      </c>
      <c r="N93" s="211" t="s">
        <v>43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91</v>
      </c>
      <c r="AT93" s="24" t="s">
        <v>135</v>
      </c>
      <c r="AU93" s="24" t="s">
        <v>81</v>
      </c>
      <c r="AY93" s="24" t="s">
        <v>133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79</v>
      </c>
      <c r="BK93" s="214">
        <f>ROUND(I93*H93,2)</f>
        <v>0</v>
      </c>
      <c r="BL93" s="24" t="s">
        <v>91</v>
      </c>
      <c r="BM93" s="24" t="s">
        <v>354</v>
      </c>
    </row>
    <row r="94" spans="2:65" s="1" customFormat="1" ht="16.5" customHeight="1">
      <c r="B94" s="41"/>
      <c r="C94" s="203" t="s">
        <v>158</v>
      </c>
      <c r="D94" s="203" t="s">
        <v>135</v>
      </c>
      <c r="E94" s="204" t="s">
        <v>284</v>
      </c>
      <c r="F94" s="205" t="s">
        <v>285</v>
      </c>
      <c r="G94" s="206" t="s">
        <v>223</v>
      </c>
      <c r="H94" s="207">
        <v>27</v>
      </c>
      <c r="I94" s="208"/>
      <c r="J94" s="209">
        <f>ROUND(I94*H94,2)</f>
        <v>0</v>
      </c>
      <c r="K94" s="205" t="s">
        <v>21</v>
      </c>
      <c r="L94" s="61"/>
      <c r="M94" s="210" t="s">
        <v>21</v>
      </c>
      <c r="N94" s="211" t="s">
        <v>43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4" t="s">
        <v>91</v>
      </c>
      <c r="AT94" s="24" t="s">
        <v>135</v>
      </c>
      <c r="AU94" s="24" t="s">
        <v>81</v>
      </c>
      <c r="AY94" s="24" t="s">
        <v>133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79</v>
      </c>
      <c r="BK94" s="214">
        <f>ROUND(I94*H94,2)</f>
        <v>0</v>
      </c>
      <c r="BL94" s="24" t="s">
        <v>91</v>
      </c>
      <c r="BM94" s="24" t="s">
        <v>355</v>
      </c>
    </row>
    <row r="95" spans="2:65" s="12" customFormat="1" ht="13.5">
      <c r="B95" s="218"/>
      <c r="C95" s="219"/>
      <c r="D95" s="215" t="s">
        <v>143</v>
      </c>
      <c r="E95" s="220" t="s">
        <v>21</v>
      </c>
      <c r="F95" s="221" t="s">
        <v>356</v>
      </c>
      <c r="G95" s="219"/>
      <c r="H95" s="222">
        <v>27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143</v>
      </c>
      <c r="AU95" s="228" t="s">
        <v>81</v>
      </c>
      <c r="AV95" s="12" t="s">
        <v>81</v>
      </c>
      <c r="AW95" s="12" t="s">
        <v>35</v>
      </c>
      <c r="AX95" s="12" t="s">
        <v>79</v>
      </c>
      <c r="AY95" s="228" t="s">
        <v>133</v>
      </c>
    </row>
    <row r="96" spans="2:65" s="11" customFormat="1" ht="29.85" customHeight="1">
      <c r="B96" s="187"/>
      <c r="C96" s="188"/>
      <c r="D96" s="189" t="s">
        <v>71</v>
      </c>
      <c r="E96" s="201" t="s">
        <v>91</v>
      </c>
      <c r="F96" s="201" t="s">
        <v>357</v>
      </c>
      <c r="G96" s="188"/>
      <c r="H96" s="188"/>
      <c r="I96" s="191"/>
      <c r="J96" s="202">
        <f>BK96</f>
        <v>0</v>
      </c>
      <c r="K96" s="188"/>
      <c r="L96" s="193"/>
      <c r="M96" s="194"/>
      <c r="N96" s="195"/>
      <c r="O96" s="195"/>
      <c r="P96" s="196">
        <f>SUM(P97:P100)</f>
        <v>0</v>
      </c>
      <c r="Q96" s="195"/>
      <c r="R96" s="196">
        <f>SUM(R97:R100)</f>
        <v>72.429000000000002</v>
      </c>
      <c r="S96" s="195"/>
      <c r="T96" s="197">
        <f>SUM(T97:T100)</f>
        <v>0</v>
      </c>
      <c r="AR96" s="198" t="s">
        <v>79</v>
      </c>
      <c r="AT96" s="199" t="s">
        <v>71</v>
      </c>
      <c r="AU96" s="199" t="s">
        <v>79</v>
      </c>
      <c r="AY96" s="198" t="s">
        <v>133</v>
      </c>
      <c r="BK96" s="200">
        <f>SUM(BK97:BK100)</f>
        <v>0</v>
      </c>
    </row>
    <row r="97" spans="2:65" s="1" customFormat="1" ht="16.5" customHeight="1">
      <c r="B97" s="41"/>
      <c r="C97" s="203" t="s">
        <v>162</v>
      </c>
      <c r="D97" s="203" t="s">
        <v>135</v>
      </c>
      <c r="E97" s="204" t="s">
        <v>358</v>
      </c>
      <c r="F97" s="205" t="s">
        <v>359</v>
      </c>
      <c r="G97" s="206" t="s">
        <v>147</v>
      </c>
      <c r="H97" s="207">
        <v>30</v>
      </c>
      <c r="I97" s="208"/>
      <c r="J97" s="209">
        <f>ROUND(I97*H97,2)</f>
        <v>0</v>
      </c>
      <c r="K97" s="205" t="s">
        <v>139</v>
      </c>
      <c r="L97" s="61"/>
      <c r="M97" s="210" t="s">
        <v>21</v>
      </c>
      <c r="N97" s="211" t="s">
        <v>43</v>
      </c>
      <c r="O97" s="42"/>
      <c r="P97" s="212">
        <f>O97*H97</f>
        <v>0</v>
      </c>
      <c r="Q97" s="212">
        <v>2.4142999999999999</v>
      </c>
      <c r="R97" s="212">
        <f>Q97*H97</f>
        <v>72.429000000000002</v>
      </c>
      <c r="S97" s="212">
        <v>0</v>
      </c>
      <c r="T97" s="213">
        <f>S97*H97</f>
        <v>0</v>
      </c>
      <c r="AR97" s="24" t="s">
        <v>91</v>
      </c>
      <c r="AT97" s="24" t="s">
        <v>135</v>
      </c>
      <c r="AU97" s="24" t="s">
        <v>81</v>
      </c>
      <c r="AY97" s="24" t="s">
        <v>133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79</v>
      </c>
      <c r="BK97" s="214">
        <f>ROUND(I97*H97,2)</f>
        <v>0</v>
      </c>
      <c r="BL97" s="24" t="s">
        <v>91</v>
      </c>
      <c r="BM97" s="24" t="s">
        <v>360</v>
      </c>
    </row>
    <row r="98" spans="2:65" s="1" customFormat="1" ht="81">
      <c r="B98" s="41"/>
      <c r="C98" s="63"/>
      <c r="D98" s="215" t="s">
        <v>141</v>
      </c>
      <c r="E98" s="63"/>
      <c r="F98" s="216" t="s">
        <v>361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141</v>
      </c>
      <c r="AU98" s="24" t="s">
        <v>81</v>
      </c>
    </row>
    <row r="99" spans="2:65" s="12" customFormat="1" ht="13.5">
      <c r="B99" s="218"/>
      <c r="C99" s="219"/>
      <c r="D99" s="215" t="s">
        <v>143</v>
      </c>
      <c r="E99" s="220" t="s">
        <v>21</v>
      </c>
      <c r="F99" s="221" t="s">
        <v>362</v>
      </c>
      <c r="G99" s="219"/>
      <c r="H99" s="222">
        <v>30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143</v>
      </c>
      <c r="AU99" s="228" t="s">
        <v>81</v>
      </c>
      <c r="AV99" s="12" t="s">
        <v>81</v>
      </c>
      <c r="AW99" s="12" t="s">
        <v>35</v>
      </c>
      <c r="AX99" s="12" t="s">
        <v>79</v>
      </c>
      <c r="AY99" s="228" t="s">
        <v>133</v>
      </c>
    </row>
    <row r="100" spans="2:65" s="1" customFormat="1" ht="16.5" customHeight="1">
      <c r="B100" s="41"/>
      <c r="C100" s="203" t="s">
        <v>166</v>
      </c>
      <c r="D100" s="203" t="s">
        <v>135</v>
      </c>
      <c r="E100" s="204" t="s">
        <v>363</v>
      </c>
      <c r="F100" s="205" t="s">
        <v>364</v>
      </c>
      <c r="G100" s="206" t="s">
        <v>138</v>
      </c>
      <c r="H100" s="207">
        <v>30</v>
      </c>
      <c r="I100" s="208"/>
      <c r="J100" s="209">
        <f>ROUND(I100*H100,2)</f>
        <v>0</v>
      </c>
      <c r="K100" s="205" t="s">
        <v>139</v>
      </c>
      <c r="L100" s="61"/>
      <c r="M100" s="210" t="s">
        <v>21</v>
      </c>
      <c r="N100" s="211" t="s">
        <v>43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91</v>
      </c>
      <c r="AT100" s="24" t="s">
        <v>135</v>
      </c>
      <c r="AU100" s="24" t="s">
        <v>81</v>
      </c>
      <c r="AY100" s="24" t="s">
        <v>133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79</v>
      </c>
      <c r="BK100" s="214">
        <f>ROUND(I100*H100,2)</f>
        <v>0</v>
      </c>
      <c r="BL100" s="24" t="s">
        <v>91</v>
      </c>
      <c r="BM100" s="24" t="s">
        <v>365</v>
      </c>
    </row>
    <row r="101" spans="2:65" s="11" customFormat="1" ht="29.85" customHeight="1">
      <c r="B101" s="187"/>
      <c r="C101" s="188"/>
      <c r="D101" s="189" t="s">
        <v>71</v>
      </c>
      <c r="E101" s="201" t="s">
        <v>234</v>
      </c>
      <c r="F101" s="201" t="s">
        <v>235</v>
      </c>
      <c r="G101" s="188"/>
      <c r="H101" s="188"/>
      <c r="I101" s="191"/>
      <c r="J101" s="202">
        <f>BK101</f>
        <v>0</v>
      </c>
      <c r="K101" s="188"/>
      <c r="L101" s="193"/>
      <c r="M101" s="194"/>
      <c r="N101" s="195"/>
      <c r="O101" s="195"/>
      <c r="P101" s="196">
        <f>SUM(P102:P105)</f>
        <v>0</v>
      </c>
      <c r="Q101" s="195"/>
      <c r="R101" s="196">
        <f>SUM(R102:R105)</f>
        <v>0</v>
      </c>
      <c r="S101" s="195"/>
      <c r="T101" s="197">
        <f>SUM(T102:T105)</f>
        <v>0</v>
      </c>
      <c r="AR101" s="198" t="s">
        <v>79</v>
      </c>
      <c r="AT101" s="199" t="s">
        <v>71</v>
      </c>
      <c r="AU101" s="199" t="s">
        <v>79</v>
      </c>
      <c r="AY101" s="198" t="s">
        <v>133</v>
      </c>
      <c r="BK101" s="200">
        <f>SUM(BK102:BK105)</f>
        <v>0</v>
      </c>
    </row>
    <row r="102" spans="2:65" s="1" customFormat="1" ht="16.5" customHeight="1">
      <c r="B102" s="41"/>
      <c r="C102" s="203" t="s">
        <v>171</v>
      </c>
      <c r="D102" s="203" t="s">
        <v>135</v>
      </c>
      <c r="E102" s="204" t="s">
        <v>366</v>
      </c>
      <c r="F102" s="205" t="s">
        <v>367</v>
      </c>
      <c r="G102" s="206" t="s">
        <v>223</v>
      </c>
      <c r="H102" s="207">
        <v>72.429000000000002</v>
      </c>
      <c r="I102" s="208"/>
      <c r="J102" s="209">
        <f>ROUND(I102*H102,2)</f>
        <v>0</v>
      </c>
      <c r="K102" s="205" t="s">
        <v>139</v>
      </c>
      <c r="L102" s="61"/>
      <c r="M102" s="210" t="s">
        <v>21</v>
      </c>
      <c r="N102" s="211" t="s">
        <v>43</v>
      </c>
      <c r="O102" s="42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4" t="s">
        <v>91</v>
      </c>
      <c r="AT102" s="24" t="s">
        <v>135</v>
      </c>
      <c r="AU102" s="24" t="s">
        <v>81</v>
      </c>
      <c r="AY102" s="24" t="s">
        <v>133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4" t="s">
        <v>79</v>
      </c>
      <c r="BK102" s="214">
        <f>ROUND(I102*H102,2)</f>
        <v>0</v>
      </c>
      <c r="BL102" s="24" t="s">
        <v>91</v>
      </c>
      <c r="BM102" s="24" t="s">
        <v>368</v>
      </c>
    </row>
    <row r="103" spans="2:65" s="1" customFormat="1" ht="25.5" customHeight="1">
      <c r="B103" s="41"/>
      <c r="C103" s="203" t="s">
        <v>175</v>
      </c>
      <c r="D103" s="203" t="s">
        <v>135</v>
      </c>
      <c r="E103" s="204" t="s">
        <v>369</v>
      </c>
      <c r="F103" s="205" t="s">
        <v>370</v>
      </c>
      <c r="G103" s="206" t="s">
        <v>223</v>
      </c>
      <c r="H103" s="207">
        <v>72.429000000000002</v>
      </c>
      <c r="I103" s="208"/>
      <c r="J103" s="209">
        <f>ROUND(I103*H103,2)</f>
        <v>0</v>
      </c>
      <c r="K103" s="205" t="s">
        <v>139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91</v>
      </c>
      <c r="AT103" s="24" t="s">
        <v>135</v>
      </c>
      <c r="AU103" s="24" t="s">
        <v>81</v>
      </c>
      <c r="AY103" s="24" t="s">
        <v>133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91</v>
      </c>
      <c r="BM103" s="24" t="s">
        <v>371</v>
      </c>
    </row>
    <row r="104" spans="2:65" s="1" customFormat="1" ht="25.5" customHeight="1">
      <c r="B104" s="41"/>
      <c r="C104" s="203" t="s">
        <v>182</v>
      </c>
      <c r="D104" s="203" t="s">
        <v>135</v>
      </c>
      <c r="E104" s="204" t="s">
        <v>372</v>
      </c>
      <c r="F104" s="205" t="s">
        <v>373</v>
      </c>
      <c r="G104" s="206" t="s">
        <v>223</v>
      </c>
      <c r="H104" s="207">
        <v>144.858</v>
      </c>
      <c r="I104" s="208"/>
      <c r="J104" s="209">
        <f>ROUND(I104*H104,2)</f>
        <v>0</v>
      </c>
      <c r="K104" s="205" t="s">
        <v>139</v>
      </c>
      <c r="L104" s="61"/>
      <c r="M104" s="210" t="s">
        <v>21</v>
      </c>
      <c r="N104" s="211" t="s">
        <v>43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24" t="s">
        <v>91</v>
      </c>
      <c r="AT104" s="24" t="s">
        <v>135</v>
      </c>
      <c r="AU104" s="24" t="s">
        <v>81</v>
      </c>
      <c r="AY104" s="24" t="s">
        <v>133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79</v>
      </c>
      <c r="BK104" s="214">
        <f>ROUND(I104*H104,2)</f>
        <v>0</v>
      </c>
      <c r="BL104" s="24" t="s">
        <v>91</v>
      </c>
      <c r="BM104" s="24" t="s">
        <v>374</v>
      </c>
    </row>
    <row r="105" spans="2:65" s="12" customFormat="1" ht="13.5">
      <c r="B105" s="218"/>
      <c r="C105" s="219"/>
      <c r="D105" s="215" t="s">
        <v>143</v>
      </c>
      <c r="E105" s="219"/>
      <c r="F105" s="221" t="s">
        <v>375</v>
      </c>
      <c r="G105" s="219"/>
      <c r="H105" s="222">
        <v>144.858</v>
      </c>
      <c r="I105" s="223"/>
      <c r="J105" s="219"/>
      <c r="K105" s="219"/>
      <c r="L105" s="224"/>
      <c r="M105" s="239"/>
      <c r="N105" s="240"/>
      <c r="O105" s="240"/>
      <c r="P105" s="240"/>
      <c r="Q105" s="240"/>
      <c r="R105" s="240"/>
      <c r="S105" s="240"/>
      <c r="T105" s="241"/>
      <c r="AT105" s="228" t="s">
        <v>143</v>
      </c>
      <c r="AU105" s="228" t="s">
        <v>81</v>
      </c>
      <c r="AV105" s="12" t="s">
        <v>81</v>
      </c>
      <c r="AW105" s="12" t="s">
        <v>6</v>
      </c>
      <c r="AX105" s="12" t="s">
        <v>79</v>
      </c>
      <c r="AY105" s="228" t="s">
        <v>133</v>
      </c>
    </row>
    <row r="106" spans="2:65" s="1" customFormat="1" ht="6.95" customHeight="1">
      <c r="B106" s="56"/>
      <c r="C106" s="57"/>
      <c r="D106" s="57"/>
      <c r="E106" s="57"/>
      <c r="F106" s="57"/>
      <c r="G106" s="57"/>
      <c r="H106" s="57"/>
      <c r="I106" s="148"/>
      <c r="J106" s="57"/>
      <c r="K106" s="57"/>
      <c r="L106" s="61"/>
    </row>
  </sheetData>
  <sheetProtection algorithmName="SHA-512" hashValue="Pfw4p2bQEcOd2S2eQ9J0hBHeWuO/o6ID8gqb9dIpD50WLbys3hKKUuR5GeJ7wmAr3W3iYZF4tnneZsIAHxNLHQ==" saltValue="8XT8L1x/KEPx1S/2gM38Qq1zDwrwFLgeClOfNKrCi4Dwz+yynL1mAiwk+qwBXp98D2E8Ty/u0yJaxwehzvPxdw==" spinCount="100000" sheet="1" objects="1" scenarios="1" formatColumns="0" formatRows="0" autoFilter="0"/>
  <autoFilter ref="C85:K105" xr:uid="{00000000-0009-0000-0000-000003000000}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300-000000000000}"/>
    <hyperlink ref="G1:H1" location="C58" display="2) Rekapitulace" xr:uid="{00000000-0004-0000-0300-000001000000}"/>
    <hyperlink ref="J1" location="C85" display="3) Soupis prací" xr:uid="{00000000-0004-0000-0300-000002000000}"/>
    <hyperlink ref="L1:V1" location="'Rekapitulace stavby'!C2" display="Rekapitulace stavby" xr:uid="{00000000-0004-0000-03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R18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97</v>
      </c>
      <c r="G1" s="397" t="s">
        <v>98</v>
      </c>
      <c r="H1" s="397"/>
      <c r="I1" s="124"/>
      <c r="J1" s="123" t="s">
        <v>99</v>
      </c>
      <c r="K1" s="122" t="s">
        <v>100</v>
      </c>
      <c r="L1" s="123" t="s">
        <v>101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93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102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Vodní park Benátky – Česká Třebová</v>
      </c>
      <c r="F7" s="390"/>
      <c r="G7" s="390"/>
      <c r="H7" s="390"/>
      <c r="I7" s="126"/>
      <c r="J7" s="29"/>
      <c r="K7" s="31"/>
    </row>
    <row r="8" spans="1:70">
      <c r="B8" s="28"/>
      <c r="C8" s="29"/>
      <c r="D8" s="37" t="s">
        <v>103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>
      <c r="B9" s="41"/>
      <c r="C9" s="42"/>
      <c r="D9" s="42"/>
      <c r="E9" s="389" t="s">
        <v>104</v>
      </c>
      <c r="F9" s="391"/>
      <c r="G9" s="391"/>
      <c r="H9" s="391"/>
      <c r="I9" s="127"/>
      <c r="J9" s="42"/>
      <c r="K9" s="45"/>
    </row>
    <row r="10" spans="1:70" s="1" customFormat="1">
      <c r="B10" s="41"/>
      <c r="C10" s="42"/>
      <c r="D10" s="37" t="s">
        <v>105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392" t="s">
        <v>376</v>
      </c>
      <c r="F11" s="391"/>
      <c r="G11" s="391"/>
      <c r="H11" s="391"/>
      <c r="I11" s="127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stavby'!AN8</f>
        <v>25. 2. 2018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21</v>
      </c>
      <c r="K16" s="45"/>
    </row>
    <row r="17" spans="2:11" s="1" customFormat="1" ht="18" customHeight="1">
      <c r="B17" s="41"/>
      <c r="C17" s="42"/>
      <c r="D17" s="42"/>
      <c r="E17" s="35" t="s">
        <v>29</v>
      </c>
      <c r="F17" s="42"/>
      <c r="G17" s="42"/>
      <c r="H17" s="42"/>
      <c r="I17" s="128" t="s">
        <v>30</v>
      </c>
      <c r="J17" s="35" t="s">
        <v>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7" t="s">
        <v>31</v>
      </c>
      <c r="E19" s="42"/>
      <c r="F19" s="42"/>
      <c r="G19" s="42"/>
      <c r="H19" s="42"/>
      <c r="I19" s="128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30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7" t="s">
        <v>33</v>
      </c>
      <c r="E22" s="42"/>
      <c r="F22" s="42"/>
      <c r="G22" s="42"/>
      <c r="H22" s="42"/>
      <c r="I22" s="128" t="s">
        <v>28</v>
      </c>
      <c r="J22" s="35" t="str">
        <f>IF('Rekapitulace stavby'!AN16="","",'Rekapitulace stavby'!AN16)</f>
        <v/>
      </c>
      <c r="K22" s="45"/>
    </row>
    <row r="23" spans="2:11" s="1" customFormat="1" ht="18" customHeight="1">
      <c r="B23" s="41"/>
      <c r="C23" s="42"/>
      <c r="D23" s="42"/>
      <c r="E23" s="35" t="str">
        <f>IF('Rekapitulace stavby'!E17="","",'Rekapitulace stavby'!E17)</f>
        <v xml:space="preserve"> </v>
      </c>
      <c r="F23" s="42"/>
      <c r="G23" s="42"/>
      <c r="H23" s="42"/>
      <c r="I23" s="128" t="s">
        <v>30</v>
      </c>
      <c r="J23" s="35" t="str">
        <f>IF('Rekapitulace stavby'!AN17="","",'Rekapitulace stavby'!AN17)</f>
        <v/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7" t="s">
        <v>36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>
      <c r="B26" s="130"/>
      <c r="C26" s="131"/>
      <c r="D26" s="131"/>
      <c r="E26" s="354" t="s">
        <v>21</v>
      </c>
      <c r="F26" s="354"/>
      <c r="G26" s="354"/>
      <c r="H26" s="354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38</v>
      </c>
      <c r="E29" s="42"/>
      <c r="F29" s="42"/>
      <c r="G29" s="42"/>
      <c r="H29" s="42"/>
      <c r="I29" s="127"/>
      <c r="J29" s="137">
        <f>ROUND(J91,2)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40</v>
      </c>
      <c r="G31" s="42"/>
      <c r="H31" s="42"/>
      <c r="I31" s="138" t="s">
        <v>39</v>
      </c>
      <c r="J31" s="46" t="s">
        <v>41</v>
      </c>
      <c r="K31" s="45"/>
    </row>
    <row r="32" spans="2:11" s="1" customFormat="1" ht="14.45" customHeight="1">
      <c r="B32" s="41"/>
      <c r="C32" s="42"/>
      <c r="D32" s="49" t="s">
        <v>42</v>
      </c>
      <c r="E32" s="49" t="s">
        <v>43</v>
      </c>
      <c r="F32" s="139">
        <f>ROUND(SUM(BE91:BE180), 2)</f>
        <v>0</v>
      </c>
      <c r="G32" s="42"/>
      <c r="H32" s="42"/>
      <c r="I32" s="140">
        <v>0.21</v>
      </c>
      <c r="J32" s="139">
        <f>ROUND(ROUND((SUM(BE91:BE180)),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44</v>
      </c>
      <c r="F33" s="139">
        <f>ROUND(SUM(BF91:BF180), 2)</f>
        <v>0</v>
      </c>
      <c r="G33" s="42"/>
      <c r="H33" s="42"/>
      <c r="I33" s="140">
        <v>0.15</v>
      </c>
      <c r="J33" s="139">
        <f>ROUND(ROUND((SUM(BF91:BF180)),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9">
        <f>ROUND(SUM(BG91:BG180),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46</v>
      </c>
      <c r="F35" s="139">
        <f>ROUND(SUM(BH91:BH180),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47</v>
      </c>
      <c r="F36" s="139">
        <f>ROUND(SUM(BI91:BI180),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48</v>
      </c>
      <c r="E38" s="79"/>
      <c r="F38" s="79"/>
      <c r="G38" s="143" t="s">
        <v>49</v>
      </c>
      <c r="H38" s="144" t="s">
        <v>50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0" t="s">
        <v>107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>
      <c r="B47" s="41"/>
      <c r="C47" s="42"/>
      <c r="D47" s="42"/>
      <c r="E47" s="389" t="str">
        <f>E7</f>
        <v>Vodní park Benátky – Česká Třebová</v>
      </c>
      <c r="F47" s="390"/>
      <c r="G47" s="390"/>
      <c r="H47" s="390"/>
      <c r="I47" s="127"/>
      <c r="J47" s="42"/>
      <c r="K47" s="45"/>
    </row>
    <row r="48" spans="2:11">
      <c r="B48" s="28"/>
      <c r="C48" s="37" t="s">
        <v>103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>
      <c r="B49" s="41"/>
      <c r="C49" s="42"/>
      <c r="D49" s="42"/>
      <c r="E49" s="389" t="s">
        <v>104</v>
      </c>
      <c r="F49" s="391"/>
      <c r="G49" s="391"/>
      <c r="H49" s="391"/>
      <c r="I49" s="127"/>
      <c r="J49" s="42"/>
      <c r="K49" s="45"/>
    </row>
    <row r="50" spans="2:47" s="1" customFormat="1" ht="14.45" customHeight="1">
      <c r="B50" s="41"/>
      <c r="C50" s="37" t="s">
        <v>105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>
      <c r="B51" s="41"/>
      <c r="C51" s="42"/>
      <c r="D51" s="42"/>
      <c r="E51" s="392" t="str">
        <f>E11</f>
        <v>4 - Vypouštěcí šachta - požerák</v>
      </c>
      <c r="F51" s="391"/>
      <c r="G51" s="391"/>
      <c r="H51" s="391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VP- Česká Třebová</v>
      </c>
      <c r="G53" s="42"/>
      <c r="H53" s="42"/>
      <c r="I53" s="128" t="s">
        <v>25</v>
      </c>
      <c r="J53" s="129" t="str">
        <f>IF(J14="","",J14)</f>
        <v>25. 2. 2018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Česká Třebová, Staré náměstí 78, Česká Třebo</v>
      </c>
      <c r="G55" s="42"/>
      <c r="H55" s="42"/>
      <c r="I55" s="128" t="s">
        <v>33</v>
      </c>
      <c r="J55" s="354" t="str">
        <f>E23</f>
        <v xml:space="preserve"> </v>
      </c>
      <c r="K55" s="45"/>
    </row>
    <row r="56" spans="2:47" s="1" customFormat="1" ht="14.45" customHeight="1">
      <c r="B56" s="41"/>
      <c r="C56" s="37" t="s">
        <v>31</v>
      </c>
      <c r="D56" s="42"/>
      <c r="E56" s="42"/>
      <c r="F56" s="35" t="str">
        <f>IF(E20="","",E20)</f>
        <v/>
      </c>
      <c r="G56" s="42"/>
      <c r="H56" s="42"/>
      <c r="I56" s="127"/>
      <c r="J56" s="393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108</v>
      </c>
      <c r="D58" s="141"/>
      <c r="E58" s="141"/>
      <c r="F58" s="141"/>
      <c r="G58" s="141"/>
      <c r="H58" s="141"/>
      <c r="I58" s="154"/>
      <c r="J58" s="155" t="s">
        <v>109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110</v>
      </c>
      <c r="D60" s="42"/>
      <c r="E60" s="42"/>
      <c r="F60" s="42"/>
      <c r="G60" s="42"/>
      <c r="H60" s="42"/>
      <c r="I60" s="127"/>
      <c r="J60" s="137">
        <f>J91</f>
        <v>0</v>
      </c>
      <c r="K60" s="45"/>
      <c r="AU60" s="24" t="s">
        <v>111</v>
      </c>
    </row>
    <row r="61" spans="2:47" s="8" customFormat="1" ht="24.95" customHeight="1">
      <c r="B61" s="158"/>
      <c r="C61" s="159"/>
      <c r="D61" s="160" t="s">
        <v>343</v>
      </c>
      <c r="E61" s="161"/>
      <c r="F61" s="161"/>
      <c r="G61" s="161"/>
      <c r="H61" s="161"/>
      <c r="I61" s="162"/>
      <c r="J61" s="163">
        <f>J92</f>
        <v>0</v>
      </c>
      <c r="K61" s="164"/>
    </row>
    <row r="62" spans="2:47" s="9" customFormat="1" ht="19.899999999999999" customHeight="1">
      <c r="B62" s="165"/>
      <c r="C62" s="166"/>
      <c r="D62" s="167" t="s">
        <v>344</v>
      </c>
      <c r="E62" s="168"/>
      <c r="F62" s="168"/>
      <c r="G62" s="168"/>
      <c r="H62" s="168"/>
      <c r="I62" s="169"/>
      <c r="J62" s="170">
        <f>J93</f>
        <v>0</v>
      </c>
      <c r="K62" s="171"/>
    </row>
    <row r="63" spans="2:47" s="9" customFormat="1" ht="19.899999999999999" customHeight="1">
      <c r="B63" s="165"/>
      <c r="C63" s="166"/>
      <c r="D63" s="167" t="s">
        <v>377</v>
      </c>
      <c r="E63" s="168"/>
      <c r="F63" s="168"/>
      <c r="G63" s="168"/>
      <c r="H63" s="168"/>
      <c r="I63" s="169"/>
      <c r="J63" s="170">
        <f>J126</f>
        <v>0</v>
      </c>
      <c r="K63" s="171"/>
    </row>
    <row r="64" spans="2:47" s="9" customFormat="1" ht="19.899999999999999" customHeight="1">
      <c r="B64" s="165"/>
      <c r="C64" s="166"/>
      <c r="D64" s="167" t="s">
        <v>378</v>
      </c>
      <c r="E64" s="168"/>
      <c r="F64" s="168"/>
      <c r="G64" s="168"/>
      <c r="H64" s="168"/>
      <c r="I64" s="169"/>
      <c r="J64" s="170">
        <f>J138</f>
        <v>0</v>
      </c>
      <c r="K64" s="171"/>
    </row>
    <row r="65" spans="2:12" s="9" customFormat="1" ht="19.899999999999999" customHeight="1">
      <c r="B65" s="165"/>
      <c r="C65" s="166"/>
      <c r="D65" s="167" t="s">
        <v>379</v>
      </c>
      <c r="E65" s="168"/>
      <c r="F65" s="168"/>
      <c r="G65" s="168"/>
      <c r="H65" s="168"/>
      <c r="I65" s="169"/>
      <c r="J65" s="170">
        <f>J156</f>
        <v>0</v>
      </c>
      <c r="K65" s="171"/>
    </row>
    <row r="66" spans="2:12" s="9" customFormat="1" ht="19.899999999999999" customHeight="1">
      <c r="B66" s="165"/>
      <c r="C66" s="166"/>
      <c r="D66" s="167" t="s">
        <v>380</v>
      </c>
      <c r="E66" s="168"/>
      <c r="F66" s="168"/>
      <c r="G66" s="168"/>
      <c r="H66" s="168"/>
      <c r="I66" s="169"/>
      <c r="J66" s="170">
        <f>J161</f>
        <v>0</v>
      </c>
      <c r="K66" s="171"/>
    </row>
    <row r="67" spans="2:12" s="9" customFormat="1" ht="19.899999999999999" customHeight="1">
      <c r="B67" s="165"/>
      <c r="C67" s="166"/>
      <c r="D67" s="167" t="s">
        <v>381</v>
      </c>
      <c r="E67" s="168"/>
      <c r="F67" s="168"/>
      <c r="G67" s="168"/>
      <c r="H67" s="168"/>
      <c r="I67" s="169"/>
      <c r="J67" s="170">
        <f>J165</f>
        <v>0</v>
      </c>
      <c r="K67" s="171"/>
    </row>
    <row r="68" spans="2:12" s="8" customFormat="1" ht="24.95" customHeight="1">
      <c r="B68" s="158"/>
      <c r="C68" s="159"/>
      <c r="D68" s="160" t="s">
        <v>382</v>
      </c>
      <c r="E68" s="161"/>
      <c r="F68" s="161"/>
      <c r="G68" s="161"/>
      <c r="H68" s="161"/>
      <c r="I68" s="162"/>
      <c r="J68" s="163">
        <f>J170</f>
        <v>0</v>
      </c>
      <c r="K68" s="164"/>
    </row>
    <row r="69" spans="2:12" s="9" customFormat="1" ht="19.899999999999999" customHeight="1">
      <c r="B69" s="165"/>
      <c r="C69" s="166"/>
      <c r="D69" s="167" t="s">
        <v>383</v>
      </c>
      <c r="E69" s="168"/>
      <c r="F69" s="168"/>
      <c r="G69" s="168"/>
      <c r="H69" s="168"/>
      <c r="I69" s="169"/>
      <c r="J69" s="170">
        <f>J171</f>
        <v>0</v>
      </c>
      <c r="K69" s="171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27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8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51"/>
      <c r="J75" s="60"/>
      <c r="K75" s="60"/>
      <c r="L75" s="61"/>
    </row>
    <row r="76" spans="2:12" s="1" customFormat="1" ht="36.950000000000003" customHeight="1">
      <c r="B76" s="41"/>
      <c r="C76" s="62" t="s">
        <v>117</v>
      </c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6.5" customHeight="1">
      <c r="B79" s="41"/>
      <c r="C79" s="63"/>
      <c r="D79" s="63"/>
      <c r="E79" s="394" t="str">
        <f>E7</f>
        <v>Vodní park Benátky – Česká Třebová</v>
      </c>
      <c r="F79" s="395"/>
      <c r="G79" s="395"/>
      <c r="H79" s="395"/>
      <c r="I79" s="172"/>
      <c r="J79" s="63"/>
      <c r="K79" s="63"/>
      <c r="L79" s="61"/>
    </row>
    <row r="80" spans="2:12">
      <c r="B80" s="28"/>
      <c r="C80" s="65" t="s">
        <v>103</v>
      </c>
      <c r="D80" s="173"/>
      <c r="E80" s="173"/>
      <c r="F80" s="173"/>
      <c r="G80" s="173"/>
      <c r="H80" s="173"/>
      <c r="J80" s="173"/>
      <c r="K80" s="173"/>
      <c r="L80" s="174"/>
    </row>
    <row r="81" spans="2:65" s="1" customFormat="1" ht="16.5" customHeight="1">
      <c r="B81" s="41"/>
      <c r="C81" s="63"/>
      <c r="D81" s="63"/>
      <c r="E81" s="394" t="s">
        <v>104</v>
      </c>
      <c r="F81" s="396"/>
      <c r="G81" s="396"/>
      <c r="H81" s="396"/>
      <c r="I81" s="172"/>
      <c r="J81" s="63"/>
      <c r="K81" s="63"/>
      <c r="L81" s="61"/>
    </row>
    <row r="82" spans="2:65" s="1" customFormat="1" ht="14.45" customHeight="1">
      <c r="B82" s="41"/>
      <c r="C82" s="65" t="s">
        <v>105</v>
      </c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" customFormat="1" ht="17.25" customHeight="1">
      <c r="B83" s="41"/>
      <c r="C83" s="63"/>
      <c r="D83" s="63"/>
      <c r="E83" s="365" t="str">
        <f>E11</f>
        <v>4 - Vypouštěcí šachta - požerák</v>
      </c>
      <c r="F83" s="396"/>
      <c r="G83" s="396"/>
      <c r="H83" s="396"/>
      <c r="I83" s="172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75" t="str">
        <f>F14</f>
        <v>VP- Česká Třebová</v>
      </c>
      <c r="G85" s="63"/>
      <c r="H85" s="63"/>
      <c r="I85" s="176" t="s">
        <v>25</v>
      </c>
      <c r="J85" s="73" t="str">
        <f>IF(J14="","",J14)</f>
        <v>25. 2. 2018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75" t="str">
        <f>E17</f>
        <v>Město Česká Třebová, Staré náměstí 78, Česká Třebo</v>
      </c>
      <c r="G87" s="63"/>
      <c r="H87" s="63"/>
      <c r="I87" s="176" t="s">
        <v>33</v>
      </c>
      <c r="J87" s="175" t="str">
        <f>E23</f>
        <v xml:space="preserve"> 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75" t="str">
        <f>IF(E20="","",E20)</f>
        <v/>
      </c>
      <c r="G88" s="63"/>
      <c r="H88" s="63"/>
      <c r="I88" s="172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72"/>
      <c r="J89" s="63"/>
      <c r="K89" s="63"/>
      <c r="L89" s="61"/>
    </row>
    <row r="90" spans="2:65" s="10" customFormat="1" ht="29.25" customHeight="1">
      <c r="B90" s="177"/>
      <c r="C90" s="178" t="s">
        <v>118</v>
      </c>
      <c r="D90" s="179" t="s">
        <v>57</v>
      </c>
      <c r="E90" s="179" t="s">
        <v>53</v>
      </c>
      <c r="F90" s="179" t="s">
        <v>119</v>
      </c>
      <c r="G90" s="179" t="s">
        <v>120</v>
      </c>
      <c r="H90" s="179" t="s">
        <v>121</v>
      </c>
      <c r="I90" s="180" t="s">
        <v>122</v>
      </c>
      <c r="J90" s="179" t="s">
        <v>109</v>
      </c>
      <c r="K90" s="181" t="s">
        <v>123</v>
      </c>
      <c r="L90" s="182"/>
      <c r="M90" s="81" t="s">
        <v>124</v>
      </c>
      <c r="N90" s="82" t="s">
        <v>42</v>
      </c>
      <c r="O90" s="82" t="s">
        <v>125</v>
      </c>
      <c r="P90" s="82" t="s">
        <v>126</v>
      </c>
      <c r="Q90" s="82" t="s">
        <v>127</v>
      </c>
      <c r="R90" s="82" t="s">
        <v>128</v>
      </c>
      <c r="S90" s="82" t="s">
        <v>129</v>
      </c>
      <c r="T90" s="83" t="s">
        <v>130</v>
      </c>
    </row>
    <row r="91" spans="2:65" s="1" customFormat="1" ht="29.25" customHeight="1">
      <c r="B91" s="41"/>
      <c r="C91" s="87" t="s">
        <v>110</v>
      </c>
      <c r="D91" s="63"/>
      <c r="E91" s="63"/>
      <c r="F91" s="63"/>
      <c r="G91" s="63"/>
      <c r="H91" s="63"/>
      <c r="I91" s="172"/>
      <c r="J91" s="183">
        <f>BK91</f>
        <v>0</v>
      </c>
      <c r="K91" s="63"/>
      <c r="L91" s="61"/>
      <c r="M91" s="84"/>
      <c r="N91" s="85"/>
      <c r="O91" s="85"/>
      <c r="P91" s="184">
        <f>P92+P170</f>
        <v>0</v>
      </c>
      <c r="Q91" s="85"/>
      <c r="R91" s="184">
        <f>R92+R170</f>
        <v>53.156602460000002</v>
      </c>
      <c r="S91" s="85"/>
      <c r="T91" s="185">
        <f>T92+T170</f>
        <v>0</v>
      </c>
      <c r="AT91" s="24" t="s">
        <v>71</v>
      </c>
      <c r="AU91" s="24" t="s">
        <v>111</v>
      </c>
      <c r="BK91" s="186">
        <f>BK92+BK170</f>
        <v>0</v>
      </c>
    </row>
    <row r="92" spans="2:65" s="11" customFormat="1" ht="37.35" customHeight="1">
      <c r="B92" s="187"/>
      <c r="C92" s="188"/>
      <c r="D92" s="189" t="s">
        <v>71</v>
      </c>
      <c r="E92" s="190" t="s">
        <v>131</v>
      </c>
      <c r="F92" s="190" t="s">
        <v>346</v>
      </c>
      <c r="G92" s="188"/>
      <c r="H92" s="188"/>
      <c r="I92" s="191"/>
      <c r="J92" s="192">
        <f>BK92</f>
        <v>0</v>
      </c>
      <c r="K92" s="188"/>
      <c r="L92" s="193"/>
      <c r="M92" s="194"/>
      <c r="N92" s="195"/>
      <c r="O92" s="195"/>
      <c r="P92" s="196">
        <f>P93+P126+P138+P156+P161+P165</f>
        <v>0</v>
      </c>
      <c r="Q92" s="195"/>
      <c r="R92" s="196">
        <f>R93+R126+R138+R156+R161+R165</f>
        <v>53.15552246</v>
      </c>
      <c r="S92" s="195"/>
      <c r="T92" s="197">
        <f>T93+T126+T138+T156+T161+T165</f>
        <v>0</v>
      </c>
      <c r="AR92" s="198" t="s">
        <v>79</v>
      </c>
      <c r="AT92" s="199" t="s">
        <v>71</v>
      </c>
      <c r="AU92" s="199" t="s">
        <v>72</v>
      </c>
      <c r="AY92" s="198" t="s">
        <v>133</v>
      </c>
      <c r="BK92" s="200">
        <f>BK93+BK126+BK138+BK156+BK161+BK165</f>
        <v>0</v>
      </c>
    </row>
    <row r="93" spans="2:65" s="11" customFormat="1" ht="19.899999999999999" customHeight="1">
      <c r="B93" s="187"/>
      <c r="C93" s="188"/>
      <c r="D93" s="189" t="s">
        <v>71</v>
      </c>
      <c r="E93" s="201" t="s">
        <v>79</v>
      </c>
      <c r="F93" s="201" t="s">
        <v>347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SUM(P94:P125)</f>
        <v>0</v>
      </c>
      <c r="Q93" s="195"/>
      <c r="R93" s="196">
        <f>SUM(R94:R125)</f>
        <v>25.56934</v>
      </c>
      <c r="S93" s="195"/>
      <c r="T93" s="197">
        <f>SUM(T94:T125)</f>
        <v>0</v>
      </c>
      <c r="AR93" s="198" t="s">
        <v>79</v>
      </c>
      <c r="AT93" s="199" t="s">
        <v>71</v>
      </c>
      <c r="AU93" s="199" t="s">
        <v>79</v>
      </c>
      <c r="AY93" s="198" t="s">
        <v>133</v>
      </c>
      <c r="BK93" s="200">
        <f>SUM(BK94:BK125)</f>
        <v>0</v>
      </c>
    </row>
    <row r="94" spans="2:65" s="1" customFormat="1" ht="25.5" customHeight="1">
      <c r="B94" s="41"/>
      <c r="C94" s="203" t="s">
        <v>79</v>
      </c>
      <c r="D94" s="203" t="s">
        <v>135</v>
      </c>
      <c r="E94" s="204" t="s">
        <v>384</v>
      </c>
      <c r="F94" s="205" t="s">
        <v>385</v>
      </c>
      <c r="G94" s="206" t="s">
        <v>216</v>
      </c>
      <c r="H94" s="207">
        <v>2</v>
      </c>
      <c r="I94" s="208"/>
      <c r="J94" s="209">
        <f t="shared" ref="J94:J100" si="0">ROUND(I94*H94,2)</f>
        <v>0</v>
      </c>
      <c r="K94" s="205" t="s">
        <v>139</v>
      </c>
      <c r="L94" s="61"/>
      <c r="M94" s="210" t="s">
        <v>21</v>
      </c>
      <c r="N94" s="211" t="s">
        <v>43</v>
      </c>
      <c r="O94" s="42"/>
      <c r="P94" s="212">
        <f t="shared" ref="P94:P100" si="1">O94*H94</f>
        <v>0</v>
      </c>
      <c r="Q94" s="212">
        <v>6.4999999999999997E-4</v>
      </c>
      <c r="R94" s="212">
        <f t="shared" ref="R94:R100" si="2">Q94*H94</f>
        <v>1.2999999999999999E-3</v>
      </c>
      <c r="S94" s="212">
        <v>0</v>
      </c>
      <c r="T94" s="213">
        <f t="shared" ref="T94:T100" si="3">S94*H94</f>
        <v>0</v>
      </c>
      <c r="AR94" s="24" t="s">
        <v>91</v>
      </c>
      <c r="AT94" s="24" t="s">
        <v>135</v>
      </c>
      <c r="AU94" s="24" t="s">
        <v>81</v>
      </c>
      <c r="AY94" s="24" t="s">
        <v>133</v>
      </c>
      <c r="BE94" s="214">
        <f t="shared" ref="BE94:BE100" si="4">IF(N94="základní",J94,0)</f>
        <v>0</v>
      </c>
      <c r="BF94" s="214">
        <f t="shared" ref="BF94:BF100" si="5">IF(N94="snížená",J94,0)</f>
        <v>0</v>
      </c>
      <c r="BG94" s="214">
        <f t="shared" ref="BG94:BG100" si="6">IF(N94="zákl. přenesená",J94,0)</f>
        <v>0</v>
      </c>
      <c r="BH94" s="214">
        <f t="shared" ref="BH94:BH100" si="7">IF(N94="sníž. přenesená",J94,0)</f>
        <v>0</v>
      </c>
      <c r="BI94" s="214">
        <f t="shared" ref="BI94:BI100" si="8">IF(N94="nulová",J94,0)</f>
        <v>0</v>
      </c>
      <c r="BJ94" s="24" t="s">
        <v>79</v>
      </c>
      <c r="BK94" s="214">
        <f t="shared" ref="BK94:BK100" si="9">ROUND(I94*H94,2)</f>
        <v>0</v>
      </c>
      <c r="BL94" s="24" t="s">
        <v>91</v>
      </c>
      <c r="BM94" s="24" t="s">
        <v>386</v>
      </c>
    </row>
    <row r="95" spans="2:65" s="1" customFormat="1" ht="25.5" customHeight="1">
      <c r="B95" s="41"/>
      <c r="C95" s="203" t="s">
        <v>81</v>
      </c>
      <c r="D95" s="203" t="s">
        <v>135</v>
      </c>
      <c r="E95" s="204" t="s">
        <v>387</v>
      </c>
      <c r="F95" s="205" t="s">
        <v>388</v>
      </c>
      <c r="G95" s="206" t="s">
        <v>216</v>
      </c>
      <c r="H95" s="207">
        <v>2</v>
      </c>
      <c r="I95" s="208"/>
      <c r="J95" s="209">
        <f t="shared" si="0"/>
        <v>0</v>
      </c>
      <c r="K95" s="205" t="s">
        <v>139</v>
      </c>
      <c r="L95" s="61"/>
      <c r="M95" s="210" t="s">
        <v>21</v>
      </c>
      <c r="N95" s="211" t="s">
        <v>43</v>
      </c>
      <c r="O95" s="42"/>
      <c r="P95" s="212">
        <f t="shared" si="1"/>
        <v>0</v>
      </c>
      <c r="Q95" s="212">
        <v>0</v>
      </c>
      <c r="R95" s="212">
        <f t="shared" si="2"/>
        <v>0</v>
      </c>
      <c r="S95" s="212">
        <v>0</v>
      </c>
      <c r="T95" s="213">
        <f t="shared" si="3"/>
        <v>0</v>
      </c>
      <c r="AR95" s="24" t="s">
        <v>91</v>
      </c>
      <c r="AT95" s="24" t="s">
        <v>135</v>
      </c>
      <c r="AU95" s="24" t="s">
        <v>81</v>
      </c>
      <c r="AY95" s="24" t="s">
        <v>133</v>
      </c>
      <c r="BE95" s="214">
        <f t="shared" si="4"/>
        <v>0</v>
      </c>
      <c r="BF95" s="214">
        <f t="shared" si="5"/>
        <v>0</v>
      </c>
      <c r="BG95" s="214">
        <f t="shared" si="6"/>
        <v>0</v>
      </c>
      <c r="BH95" s="214">
        <f t="shared" si="7"/>
        <v>0</v>
      </c>
      <c r="BI95" s="214">
        <f t="shared" si="8"/>
        <v>0</v>
      </c>
      <c r="BJ95" s="24" t="s">
        <v>79</v>
      </c>
      <c r="BK95" s="214">
        <f t="shared" si="9"/>
        <v>0</v>
      </c>
      <c r="BL95" s="24" t="s">
        <v>91</v>
      </c>
      <c r="BM95" s="24" t="s">
        <v>389</v>
      </c>
    </row>
    <row r="96" spans="2:65" s="1" customFormat="1" ht="25.5" customHeight="1">
      <c r="B96" s="41"/>
      <c r="C96" s="203" t="s">
        <v>88</v>
      </c>
      <c r="D96" s="203" t="s">
        <v>135</v>
      </c>
      <c r="E96" s="204" t="s">
        <v>390</v>
      </c>
      <c r="F96" s="205" t="s">
        <v>391</v>
      </c>
      <c r="G96" s="206" t="s">
        <v>392</v>
      </c>
      <c r="H96" s="207">
        <v>60</v>
      </c>
      <c r="I96" s="208"/>
      <c r="J96" s="209">
        <f t="shared" si="0"/>
        <v>0</v>
      </c>
      <c r="K96" s="205" t="s">
        <v>139</v>
      </c>
      <c r="L96" s="61"/>
      <c r="M96" s="210" t="s">
        <v>21</v>
      </c>
      <c r="N96" s="211" t="s">
        <v>43</v>
      </c>
      <c r="O96" s="42"/>
      <c r="P96" s="212">
        <f t="shared" si="1"/>
        <v>0</v>
      </c>
      <c r="Q96" s="212">
        <v>1.3999999999999999E-4</v>
      </c>
      <c r="R96" s="212">
        <f t="shared" si="2"/>
        <v>8.3999999999999995E-3</v>
      </c>
      <c r="S96" s="212">
        <v>0</v>
      </c>
      <c r="T96" s="213">
        <f t="shared" si="3"/>
        <v>0</v>
      </c>
      <c r="AR96" s="24" t="s">
        <v>91</v>
      </c>
      <c r="AT96" s="24" t="s">
        <v>135</v>
      </c>
      <c r="AU96" s="24" t="s">
        <v>81</v>
      </c>
      <c r="AY96" s="24" t="s">
        <v>133</v>
      </c>
      <c r="BE96" s="214">
        <f t="shared" si="4"/>
        <v>0</v>
      </c>
      <c r="BF96" s="214">
        <f t="shared" si="5"/>
        <v>0</v>
      </c>
      <c r="BG96" s="214">
        <f t="shared" si="6"/>
        <v>0</v>
      </c>
      <c r="BH96" s="214">
        <f t="shared" si="7"/>
        <v>0</v>
      </c>
      <c r="BI96" s="214">
        <f t="shared" si="8"/>
        <v>0</v>
      </c>
      <c r="BJ96" s="24" t="s">
        <v>79</v>
      </c>
      <c r="BK96" s="214">
        <f t="shared" si="9"/>
        <v>0</v>
      </c>
      <c r="BL96" s="24" t="s">
        <v>91</v>
      </c>
      <c r="BM96" s="24" t="s">
        <v>393</v>
      </c>
    </row>
    <row r="97" spans="2:65" s="1" customFormat="1" ht="25.5" customHeight="1">
      <c r="B97" s="41"/>
      <c r="C97" s="203" t="s">
        <v>91</v>
      </c>
      <c r="D97" s="203" t="s">
        <v>135</v>
      </c>
      <c r="E97" s="204" t="s">
        <v>394</v>
      </c>
      <c r="F97" s="205" t="s">
        <v>395</v>
      </c>
      <c r="G97" s="206" t="s">
        <v>392</v>
      </c>
      <c r="H97" s="207">
        <v>60</v>
      </c>
      <c r="I97" s="208"/>
      <c r="J97" s="209">
        <f t="shared" si="0"/>
        <v>0</v>
      </c>
      <c r="K97" s="205" t="s">
        <v>139</v>
      </c>
      <c r="L97" s="61"/>
      <c r="M97" s="210" t="s">
        <v>21</v>
      </c>
      <c r="N97" s="211" t="s">
        <v>43</v>
      </c>
      <c r="O97" s="42"/>
      <c r="P97" s="212">
        <f t="shared" si="1"/>
        <v>0</v>
      </c>
      <c r="Q97" s="212">
        <v>0</v>
      </c>
      <c r="R97" s="212">
        <f t="shared" si="2"/>
        <v>0</v>
      </c>
      <c r="S97" s="212">
        <v>0</v>
      </c>
      <c r="T97" s="213">
        <f t="shared" si="3"/>
        <v>0</v>
      </c>
      <c r="AR97" s="24" t="s">
        <v>91</v>
      </c>
      <c r="AT97" s="24" t="s">
        <v>135</v>
      </c>
      <c r="AU97" s="24" t="s">
        <v>81</v>
      </c>
      <c r="AY97" s="24" t="s">
        <v>133</v>
      </c>
      <c r="BE97" s="214">
        <f t="shared" si="4"/>
        <v>0</v>
      </c>
      <c r="BF97" s="214">
        <f t="shared" si="5"/>
        <v>0</v>
      </c>
      <c r="BG97" s="214">
        <f t="shared" si="6"/>
        <v>0</v>
      </c>
      <c r="BH97" s="214">
        <f t="shared" si="7"/>
        <v>0</v>
      </c>
      <c r="BI97" s="214">
        <f t="shared" si="8"/>
        <v>0</v>
      </c>
      <c r="BJ97" s="24" t="s">
        <v>79</v>
      </c>
      <c r="BK97" s="214">
        <f t="shared" si="9"/>
        <v>0</v>
      </c>
      <c r="BL97" s="24" t="s">
        <v>91</v>
      </c>
      <c r="BM97" s="24" t="s">
        <v>396</v>
      </c>
    </row>
    <row r="98" spans="2:65" s="1" customFormat="1" ht="16.5" customHeight="1">
      <c r="B98" s="41"/>
      <c r="C98" s="203" t="s">
        <v>158</v>
      </c>
      <c r="D98" s="203" t="s">
        <v>135</v>
      </c>
      <c r="E98" s="204" t="s">
        <v>397</v>
      </c>
      <c r="F98" s="205" t="s">
        <v>398</v>
      </c>
      <c r="G98" s="206" t="s">
        <v>392</v>
      </c>
      <c r="H98" s="207">
        <v>2</v>
      </c>
      <c r="I98" s="208"/>
      <c r="J98" s="209">
        <f t="shared" si="0"/>
        <v>0</v>
      </c>
      <c r="K98" s="205" t="s">
        <v>139</v>
      </c>
      <c r="L98" s="61"/>
      <c r="M98" s="210" t="s">
        <v>21</v>
      </c>
      <c r="N98" s="211" t="s">
        <v>43</v>
      </c>
      <c r="O98" s="42"/>
      <c r="P98" s="212">
        <f t="shared" si="1"/>
        <v>0</v>
      </c>
      <c r="Q98" s="212">
        <v>1.1820000000000001E-2</v>
      </c>
      <c r="R98" s="212">
        <f t="shared" si="2"/>
        <v>2.3640000000000001E-2</v>
      </c>
      <c r="S98" s="212">
        <v>0</v>
      </c>
      <c r="T98" s="213">
        <f t="shared" si="3"/>
        <v>0</v>
      </c>
      <c r="AR98" s="24" t="s">
        <v>91</v>
      </c>
      <c r="AT98" s="24" t="s">
        <v>135</v>
      </c>
      <c r="AU98" s="24" t="s">
        <v>81</v>
      </c>
      <c r="AY98" s="24" t="s">
        <v>133</v>
      </c>
      <c r="BE98" s="214">
        <f t="shared" si="4"/>
        <v>0</v>
      </c>
      <c r="BF98" s="214">
        <f t="shared" si="5"/>
        <v>0</v>
      </c>
      <c r="BG98" s="214">
        <f t="shared" si="6"/>
        <v>0</v>
      </c>
      <c r="BH98" s="214">
        <f t="shared" si="7"/>
        <v>0</v>
      </c>
      <c r="BI98" s="214">
        <f t="shared" si="8"/>
        <v>0</v>
      </c>
      <c r="BJ98" s="24" t="s">
        <v>79</v>
      </c>
      <c r="BK98" s="214">
        <f t="shared" si="9"/>
        <v>0</v>
      </c>
      <c r="BL98" s="24" t="s">
        <v>91</v>
      </c>
      <c r="BM98" s="24" t="s">
        <v>399</v>
      </c>
    </row>
    <row r="99" spans="2:65" s="1" customFormat="1" ht="16.5" customHeight="1">
      <c r="B99" s="41"/>
      <c r="C99" s="203" t="s">
        <v>162</v>
      </c>
      <c r="D99" s="203" t="s">
        <v>135</v>
      </c>
      <c r="E99" s="204" t="s">
        <v>400</v>
      </c>
      <c r="F99" s="205" t="s">
        <v>401</v>
      </c>
      <c r="G99" s="206" t="s">
        <v>392</v>
      </c>
      <c r="H99" s="207">
        <v>2</v>
      </c>
      <c r="I99" s="208"/>
      <c r="J99" s="209">
        <f t="shared" si="0"/>
        <v>0</v>
      </c>
      <c r="K99" s="205" t="s">
        <v>139</v>
      </c>
      <c r="L99" s="61"/>
      <c r="M99" s="210" t="s">
        <v>21</v>
      </c>
      <c r="N99" s="211" t="s">
        <v>43</v>
      </c>
      <c r="O99" s="42"/>
      <c r="P99" s="212">
        <f t="shared" si="1"/>
        <v>0</v>
      </c>
      <c r="Q99" s="212">
        <v>0</v>
      </c>
      <c r="R99" s="212">
        <f t="shared" si="2"/>
        <v>0</v>
      </c>
      <c r="S99" s="212">
        <v>0</v>
      </c>
      <c r="T99" s="213">
        <f t="shared" si="3"/>
        <v>0</v>
      </c>
      <c r="AR99" s="24" t="s">
        <v>91</v>
      </c>
      <c r="AT99" s="24" t="s">
        <v>135</v>
      </c>
      <c r="AU99" s="24" t="s">
        <v>81</v>
      </c>
      <c r="AY99" s="24" t="s">
        <v>133</v>
      </c>
      <c r="BE99" s="214">
        <f t="shared" si="4"/>
        <v>0</v>
      </c>
      <c r="BF99" s="214">
        <f t="shared" si="5"/>
        <v>0</v>
      </c>
      <c r="BG99" s="214">
        <f t="shared" si="6"/>
        <v>0</v>
      </c>
      <c r="BH99" s="214">
        <f t="shared" si="7"/>
        <v>0</v>
      </c>
      <c r="BI99" s="214">
        <f t="shared" si="8"/>
        <v>0</v>
      </c>
      <c r="BJ99" s="24" t="s">
        <v>79</v>
      </c>
      <c r="BK99" s="214">
        <f t="shared" si="9"/>
        <v>0</v>
      </c>
      <c r="BL99" s="24" t="s">
        <v>91</v>
      </c>
      <c r="BM99" s="24" t="s">
        <v>402</v>
      </c>
    </row>
    <row r="100" spans="2:65" s="1" customFormat="1" ht="16.5" customHeight="1">
      <c r="B100" s="41"/>
      <c r="C100" s="203" t="s">
        <v>166</v>
      </c>
      <c r="D100" s="203" t="s">
        <v>135</v>
      </c>
      <c r="E100" s="204" t="s">
        <v>403</v>
      </c>
      <c r="F100" s="205" t="s">
        <v>404</v>
      </c>
      <c r="G100" s="206" t="s">
        <v>147</v>
      </c>
      <c r="H100" s="207">
        <v>39.6</v>
      </c>
      <c r="I100" s="208"/>
      <c r="J100" s="209">
        <f t="shared" si="0"/>
        <v>0</v>
      </c>
      <c r="K100" s="205" t="s">
        <v>139</v>
      </c>
      <c r="L100" s="61"/>
      <c r="M100" s="210" t="s">
        <v>21</v>
      </c>
      <c r="N100" s="211" t="s">
        <v>43</v>
      </c>
      <c r="O100" s="42"/>
      <c r="P100" s="212">
        <f t="shared" si="1"/>
        <v>0</v>
      </c>
      <c r="Q100" s="212">
        <v>0</v>
      </c>
      <c r="R100" s="212">
        <f t="shared" si="2"/>
        <v>0</v>
      </c>
      <c r="S100" s="212">
        <v>0</v>
      </c>
      <c r="T100" s="213">
        <f t="shared" si="3"/>
        <v>0</v>
      </c>
      <c r="AR100" s="24" t="s">
        <v>91</v>
      </c>
      <c r="AT100" s="24" t="s">
        <v>135</v>
      </c>
      <c r="AU100" s="24" t="s">
        <v>81</v>
      </c>
      <c r="AY100" s="24" t="s">
        <v>133</v>
      </c>
      <c r="BE100" s="214">
        <f t="shared" si="4"/>
        <v>0</v>
      </c>
      <c r="BF100" s="214">
        <f t="shared" si="5"/>
        <v>0</v>
      </c>
      <c r="BG100" s="214">
        <f t="shared" si="6"/>
        <v>0</v>
      </c>
      <c r="BH100" s="214">
        <f t="shared" si="7"/>
        <v>0</v>
      </c>
      <c r="BI100" s="214">
        <f t="shared" si="8"/>
        <v>0</v>
      </c>
      <c r="BJ100" s="24" t="s">
        <v>79</v>
      </c>
      <c r="BK100" s="214">
        <f t="shared" si="9"/>
        <v>0</v>
      </c>
      <c r="BL100" s="24" t="s">
        <v>91</v>
      </c>
      <c r="BM100" s="24" t="s">
        <v>405</v>
      </c>
    </row>
    <row r="101" spans="2:65" s="12" customFormat="1" ht="13.5">
      <c r="B101" s="218"/>
      <c r="C101" s="219"/>
      <c r="D101" s="215" t="s">
        <v>143</v>
      </c>
      <c r="E101" s="220" t="s">
        <v>21</v>
      </c>
      <c r="F101" s="221" t="s">
        <v>406</v>
      </c>
      <c r="G101" s="219"/>
      <c r="H101" s="222">
        <v>39.6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143</v>
      </c>
      <c r="AU101" s="228" t="s">
        <v>81</v>
      </c>
      <c r="AV101" s="12" t="s">
        <v>81</v>
      </c>
      <c r="AW101" s="12" t="s">
        <v>35</v>
      </c>
      <c r="AX101" s="12" t="s">
        <v>79</v>
      </c>
      <c r="AY101" s="228" t="s">
        <v>133</v>
      </c>
    </row>
    <row r="102" spans="2:65" s="1" customFormat="1" ht="16.5" customHeight="1">
      <c r="B102" s="41"/>
      <c r="C102" s="203" t="s">
        <v>171</v>
      </c>
      <c r="D102" s="203" t="s">
        <v>135</v>
      </c>
      <c r="E102" s="204" t="s">
        <v>407</v>
      </c>
      <c r="F102" s="205" t="s">
        <v>408</v>
      </c>
      <c r="G102" s="206" t="s">
        <v>147</v>
      </c>
      <c r="H102" s="207">
        <v>39.6</v>
      </c>
      <c r="I102" s="208"/>
      <c r="J102" s="209">
        <f>ROUND(I102*H102,2)</f>
        <v>0</v>
      </c>
      <c r="K102" s="205" t="s">
        <v>139</v>
      </c>
      <c r="L102" s="61"/>
      <c r="M102" s="210" t="s">
        <v>21</v>
      </c>
      <c r="N102" s="211" t="s">
        <v>43</v>
      </c>
      <c r="O102" s="42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4" t="s">
        <v>91</v>
      </c>
      <c r="AT102" s="24" t="s">
        <v>135</v>
      </c>
      <c r="AU102" s="24" t="s">
        <v>81</v>
      </c>
      <c r="AY102" s="24" t="s">
        <v>133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4" t="s">
        <v>79</v>
      </c>
      <c r="BK102" s="214">
        <f>ROUND(I102*H102,2)</f>
        <v>0</v>
      </c>
      <c r="BL102" s="24" t="s">
        <v>91</v>
      </c>
      <c r="BM102" s="24" t="s">
        <v>409</v>
      </c>
    </row>
    <row r="103" spans="2:65" s="1" customFormat="1" ht="16.5" customHeight="1">
      <c r="B103" s="41"/>
      <c r="C103" s="203" t="s">
        <v>175</v>
      </c>
      <c r="D103" s="203" t="s">
        <v>135</v>
      </c>
      <c r="E103" s="204" t="s">
        <v>348</v>
      </c>
      <c r="F103" s="205" t="s">
        <v>349</v>
      </c>
      <c r="G103" s="206" t="s">
        <v>147</v>
      </c>
      <c r="H103" s="207">
        <v>52.8</v>
      </c>
      <c r="I103" s="208"/>
      <c r="J103" s="209">
        <f>ROUND(I103*H103,2)</f>
        <v>0</v>
      </c>
      <c r="K103" s="205" t="s">
        <v>139</v>
      </c>
      <c r="L103" s="61"/>
      <c r="M103" s="210" t="s">
        <v>21</v>
      </c>
      <c r="N103" s="211" t="s">
        <v>43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91</v>
      </c>
      <c r="AT103" s="24" t="s">
        <v>135</v>
      </c>
      <c r="AU103" s="24" t="s">
        <v>81</v>
      </c>
      <c r="AY103" s="24" t="s">
        <v>133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79</v>
      </c>
      <c r="BK103" s="214">
        <f>ROUND(I103*H103,2)</f>
        <v>0</v>
      </c>
      <c r="BL103" s="24" t="s">
        <v>91</v>
      </c>
      <c r="BM103" s="24" t="s">
        <v>410</v>
      </c>
    </row>
    <row r="104" spans="2:65" s="12" customFormat="1" ht="13.5">
      <c r="B104" s="218"/>
      <c r="C104" s="219"/>
      <c r="D104" s="215" t="s">
        <v>143</v>
      </c>
      <c r="E104" s="220" t="s">
        <v>21</v>
      </c>
      <c r="F104" s="221" t="s">
        <v>411</v>
      </c>
      <c r="G104" s="219"/>
      <c r="H104" s="222">
        <v>52.8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143</v>
      </c>
      <c r="AU104" s="228" t="s">
        <v>81</v>
      </c>
      <c r="AV104" s="12" t="s">
        <v>81</v>
      </c>
      <c r="AW104" s="12" t="s">
        <v>35</v>
      </c>
      <c r="AX104" s="12" t="s">
        <v>79</v>
      </c>
      <c r="AY104" s="228" t="s">
        <v>133</v>
      </c>
    </row>
    <row r="105" spans="2:65" s="1" customFormat="1" ht="16.5" customHeight="1">
      <c r="B105" s="41"/>
      <c r="C105" s="203" t="s">
        <v>182</v>
      </c>
      <c r="D105" s="203" t="s">
        <v>135</v>
      </c>
      <c r="E105" s="204" t="s">
        <v>412</v>
      </c>
      <c r="F105" s="205" t="s">
        <v>413</v>
      </c>
      <c r="G105" s="206" t="s">
        <v>147</v>
      </c>
      <c r="H105" s="207">
        <v>52.8</v>
      </c>
      <c r="I105" s="208"/>
      <c r="J105" s="209">
        <f>ROUND(I105*H105,2)</f>
        <v>0</v>
      </c>
      <c r="K105" s="205" t="s">
        <v>139</v>
      </c>
      <c r="L105" s="61"/>
      <c r="M105" s="210" t="s">
        <v>21</v>
      </c>
      <c r="N105" s="211" t="s">
        <v>43</v>
      </c>
      <c r="O105" s="42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4" t="s">
        <v>91</v>
      </c>
      <c r="AT105" s="24" t="s">
        <v>135</v>
      </c>
      <c r="AU105" s="24" t="s">
        <v>81</v>
      </c>
      <c r="AY105" s="24" t="s">
        <v>133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79</v>
      </c>
      <c r="BK105" s="214">
        <f>ROUND(I105*H105,2)</f>
        <v>0</v>
      </c>
      <c r="BL105" s="24" t="s">
        <v>91</v>
      </c>
      <c r="BM105" s="24" t="s">
        <v>414</v>
      </c>
    </row>
    <row r="106" spans="2:65" s="1" customFormat="1" ht="16.5" customHeight="1">
      <c r="B106" s="41"/>
      <c r="C106" s="203" t="s">
        <v>187</v>
      </c>
      <c r="D106" s="203" t="s">
        <v>135</v>
      </c>
      <c r="E106" s="204" t="s">
        <v>415</v>
      </c>
      <c r="F106" s="205" t="s">
        <v>416</v>
      </c>
      <c r="G106" s="206" t="s">
        <v>147</v>
      </c>
      <c r="H106" s="207">
        <v>52.8</v>
      </c>
      <c r="I106" s="208"/>
      <c r="J106" s="209">
        <f>ROUND(I106*H106,2)</f>
        <v>0</v>
      </c>
      <c r="K106" s="205" t="s">
        <v>139</v>
      </c>
      <c r="L106" s="61"/>
      <c r="M106" s="210" t="s">
        <v>21</v>
      </c>
      <c r="N106" s="211" t="s">
        <v>43</v>
      </c>
      <c r="O106" s="42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AR106" s="24" t="s">
        <v>91</v>
      </c>
      <c r="AT106" s="24" t="s">
        <v>135</v>
      </c>
      <c r="AU106" s="24" t="s">
        <v>81</v>
      </c>
      <c r="AY106" s="24" t="s">
        <v>133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79</v>
      </c>
      <c r="BK106" s="214">
        <f>ROUND(I106*H106,2)</f>
        <v>0</v>
      </c>
      <c r="BL106" s="24" t="s">
        <v>91</v>
      </c>
      <c r="BM106" s="24" t="s">
        <v>417</v>
      </c>
    </row>
    <row r="107" spans="2:65" s="1" customFormat="1" ht="16.5" customHeight="1">
      <c r="B107" s="41"/>
      <c r="C107" s="203" t="s">
        <v>191</v>
      </c>
      <c r="D107" s="203" t="s">
        <v>135</v>
      </c>
      <c r="E107" s="204" t="s">
        <v>268</v>
      </c>
      <c r="F107" s="205" t="s">
        <v>269</v>
      </c>
      <c r="G107" s="206" t="s">
        <v>147</v>
      </c>
      <c r="H107" s="207">
        <v>16.399999999999999</v>
      </c>
      <c r="I107" s="208"/>
      <c r="J107" s="209">
        <f>ROUND(I107*H107,2)</f>
        <v>0</v>
      </c>
      <c r="K107" s="205" t="s">
        <v>139</v>
      </c>
      <c r="L107" s="61"/>
      <c r="M107" s="210" t="s">
        <v>21</v>
      </c>
      <c r="N107" s="211" t="s">
        <v>43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4" t="s">
        <v>91</v>
      </c>
      <c r="AT107" s="24" t="s">
        <v>135</v>
      </c>
      <c r="AU107" s="24" t="s">
        <v>81</v>
      </c>
      <c r="AY107" s="24" t="s">
        <v>133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79</v>
      </c>
      <c r="BK107" s="214">
        <f>ROUND(I107*H107,2)</f>
        <v>0</v>
      </c>
      <c r="BL107" s="24" t="s">
        <v>91</v>
      </c>
      <c r="BM107" s="24" t="s">
        <v>418</v>
      </c>
    </row>
    <row r="108" spans="2:65" s="12" customFormat="1" ht="13.5">
      <c r="B108" s="218"/>
      <c r="C108" s="219"/>
      <c r="D108" s="215" t="s">
        <v>143</v>
      </c>
      <c r="E108" s="220" t="s">
        <v>21</v>
      </c>
      <c r="F108" s="221" t="s">
        <v>419</v>
      </c>
      <c r="G108" s="219"/>
      <c r="H108" s="222">
        <v>92.4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143</v>
      </c>
      <c r="AU108" s="228" t="s">
        <v>81</v>
      </c>
      <c r="AV108" s="12" t="s">
        <v>81</v>
      </c>
      <c r="AW108" s="12" t="s">
        <v>35</v>
      </c>
      <c r="AX108" s="12" t="s">
        <v>72</v>
      </c>
      <c r="AY108" s="228" t="s">
        <v>133</v>
      </c>
    </row>
    <row r="109" spans="2:65" s="12" customFormat="1" ht="13.5">
      <c r="B109" s="218"/>
      <c r="C109" s="219"/>
      <c r="D109" s="215" t="s">
        <v>143</v>
      </c>
      <c r="E109" s="220" t="s">
        <v>21</v>
      </c>
      <c r="F109" s="221" t="s">
        <v>420</v>
      </c>
      <c r="G109" s="219"/>
      <c r="H109" s="222">
        <v>-36.4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143</v>
      </c>
      <c r="AU109" s="228" t="s">
        <v>81</v>
      </c>
      <c r="AV109" s="12" t="s">
        <v>81</v>
      </c>
      <c r="AW109" s="12" t="s">
        <v>35</v>
      </c>
      <c r="AX109" s="12" t="s">
        <v>72</v>
      </c>
      <c r="AY109" s="228" t="s">
        <v>133</v>
      </c>
    </row>
    <row r="110" spans="2:65" s="12" customFormat="1" ht="13.5">
      <c r="B110" s="218"/>
      <c r="C110" s="219"/>
      <c r="D110" s="215" t="s">
        <v>143</v>
      </c>
      <c r="E110" s="220" t="s">
        <v>21</v>
      </c>
      <c r="F110" s="221" t="s">
        <v>421</v>
      </c>
      <c r="G110" s="219"/>
      <c r="H110" s="222">
        <v>-39.6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143</v>
      </c>
      <c r="AU110" s="228" t="s">
        <v>81</v>
      </c>
      <c r="AV110" s="12" t="s">
        <v>81</v>
      </c>
      <c r="AW110" s="12" t="s">
        <v>35</v>
      </c>
      <c r="AX110" s="12" t="s">
        <v>72</v>
      </c>
      <c r="AY110" s="228" t="s">
        <v>133</v>
      </c>
    </row>
    <row r="111" spans="2:65" s="14" customFormat="1" ht="13.5">
      <c r="B111" s="252"/>
      <c r="C111" s="253"/>
      <c r="D111" s="215" t="s">
        <v>143</v>
      </c>
      <c r="E111" s="254" t="s">
        <v>21</v>
      </c>
      <c r="F111" s="255" t="s">
        <v>264</v>
      </c>
      <c r="G111" s="253"/>
      <c r="H111" s="256">
        <v>16.399999999999999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1"/>
      <c r="AT111" s="262" t="s">
        <v>143</v>
      </c>
      <c r="AU111" s="262" t="s">
        <v>81</v>
      </c>
      <c r="AV111" s="14" t="s">
        <v>91</v>
      </c>
      <c r="AW111" s="14" t="s">
        <v>35</v>
      </c>
      <c r="AX111" s="14" t="s">
        <v>79</v>
      </c>
      <c r="AY111" s="262" t="s">
        <v>133</v>
      </c>
    </row>
    <row r="112" spans="2:65" s="1" customFormat="1" ht="16.5" customHeight="1">
      <c r="B112" s="41"/>
      <c r="C112" s="203" t="s">
        <v>196</v>
      </c>
      <c r="D112" s="203" t="s">
        <v>135</v>
      </c>
      <c r="E112" s="204" t="s">
        <v>159</v>
      </c>
      <c r="F112" s="205" t="s">
        <v>160</v>
      </c>
      <c r="G112" s="206" t="s">
        <v>147</v>
      </c>
      <c r="H112" s="207">
        <v>92.4</v>
      </c>
      <c r="I112" s="208"/>
      <c r="J112" s="209">
        <f>ROUND(I112*H112,2)</f>
        <v>0</v>
      </c>
      <c r="K112" s="205" t="s">
        <v>139</v>
      </c>
      <c r="L112" s="61"/>
      <c r="M112" s="210" t="s">
        <v>21</v>
      </c>
      <c r="N112" s="211" t="s">
        <v>43</v>
      </c>
      <c r="O112" s="42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AR112" s="24" t="s">
        <v>91</v>
      </c>
      <c r="AT112" s="24" t="s">
        <v>135</v>
      </c>
      <c r="AU112" s="24" t="s">
        <v>81</v>
      </c>
      <c r="AY112" s="24" t="s">
        <v>133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79</v>
      </c>
      <c r="BK112" s="214">
        <f>ROUND(I112*H112,2)</f>
        <v>0</v>
      </c>
      <c r="BL112" s="24" t="s">
        <v>91</v>
      </c>
      <c r="BM112" s="24" t="s">
        <v>422</v>
      </c>
    </row>
    <row r="113" spans="2:65" s="12" customFormat="1" ht="13.5">
      <c r="B113" s="218"/>
      <c r="C113" s="219"/>
      <c r="D113" s="215" t="s">
        <v>143</v>
      </c>
      <c r="E113" s="220" t="s">
        <v>21</v>
      </c>
      <c r="F113" s="221" t="s">
        <v>419</v>
      </c>
      <c r="G113" s="219"/>
      <c r="H113" s="222">
        <v>92.4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143</v>
      </c>
      <c r="AU113" s="228" t="s">
        <v>81</v>
      </c>
      <c r="AV113" s="12" t="s">
        <v>81</v>
      </c>
      <c r="AW113" s="12" t="s">
        <v>35</v>
      </c>
      <c r="AX113" s="12" t="s">
        <v>79</v>
      </c>
      <c r="AY113" s="228" t="s">
        <v>133</v>
      </c>
    </row>
    <row r="114" spans="2:65" s="1" customFormat="1" ht="16.5" customHeight="1">
      <c r="B114" s="41"/>
      <c r="C114" s="203" t="s">
        <v>201</v>
      </c>
      <c r="D114" s="203" t="s">
        <v>135</v>
      </c>
      <c r="E114" s="204" t="s">
        <v>167</v>
      </c>
      <c r="F114" s="205" t="s">
        <v>168</v>
      </c>
      <c r="G114" s="206" t="s">
        <v>147</v>
      </c>
      <c r="H114" s="207">
        <v>76</v>
      </c>
      <c r="I114" s="208"/>
      <c r="J114" s="209">
        <f>ROUND(I114*H114,2)</f>
        <v>0</v>
      </c>
      <c r="K114" s="205" t="s">
        <v>139</v>
      </c>
      <c r="L114" s="61"/>
      <c r="M114" s="210" t="s">
        <v>21</v>
      </c>
      <c r="N114" s="211" t="s">
        <v>43</v>
      </c>
      <c r="O114" s="42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24" t="s">
        <v>91</v>
      </c>
      <c r="AT114" s="24" t="s">
        <v>135</v>
      </c>
      <c r="AU114" s="24" t="s">
        <v>81</v>
      </c>
      <c r="AY114" s="24" t="s">
        <v>133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79</v>
      </c>
      <c r="BK114" s="214">
        <f>ROUND(I114*H114,2)</f>
        <v>0</v>
      </c>
      <c r="BL114" s="24" t="s">
        <v>91</v>
      </c>
      <c r="BM114" s="24" t="s">
        <v>423</v>
      </c>
    </row>
    <row r="115" spans="2:65" s="12" customFormat="1" ht="13.5">
      <c r="B115" s="218"/>
      <c r="C115" s="219"/>
      <c r="D115" s="215" t="s">
        <v>143</v>
      </c>
      <c r="E115" s="220" t="s">
        <v>21</v>
      </c>
      <c r="F115" s="221" t="s">
        <v>424</v>
      </c>
      <c r="G115" s="219"/>
      <c r="H115" s="222">
        <v>76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143</v>
      </c>
      <c r="AU115" s="228" t="s">
        <v>81</v>
      </c>
      <c r="AV115" s="12" t="s">
        <v>81</v>
      </c>
      <c r="AW115" s="12" t="s">
        <v>35</v>
      </c>
      <c r="AX115" s="12" t="s">
        <v>79</v>
      </c>
      <c r="AY115" s="228" t="s">
        <v>133</v>
      </c>
    </row>
    <row r="116" spans="2:65" s="1" customFormat="1" ht="16.5" customHeight="1">
      <c r="B116" s="41"/>
      <c r="C116" s="203" t="s">
        <v>10</v>
      </c>
      <c r="D116" s="203" t="s">
        <v>135</v>
      </c>
      <c r="E116" s="204" t="s">
        <v>284</v>
      </c>
      <c r="F116" s="205" t="s">
        <v>285</v>
      </c>
      <c r="G116" s="206" t="s">
        <v>223</v>
      </c>
      <c r="H116" s="207">
        <v>29.52</v>
      </c>
      <c r="I116" s="208"/>
      <c r="J116" s="209">
        <f>ROUND(I116*H116,2)</f>
        <v>0</v>
      </c>
      <c r="K116" s="205" t="s">
        <v>139</v>
      </c>
      <c r="L116" s="61"/>
      <c r="M116" s="210" t="s">
        <v>21</v>
      </c>
      <c r="N116" s="211" t="s">
        <v>43</v>
      </c>
      <c r="O116" s="42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AR116" s="24" t="s">
        <v>91</v>
      </c>
      <c r="AT116" s="24" t="s">
        <v>135</v>
      </c>
      <c r="AU116" s="24" t="s">
        <v>81</v>
      </c>
      <c r="AY116" s="24" t="s">
        <v>133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24" t="s">
        <v>79</v>
      </c>
      <c r="BK116" s="214">
        <f>ROUND(I116*H116,2)</f>
        <v>0</v>
      </c>
      <c r="BL116" s="24" t="s">
        <v>91</v>
      </c>
      <c r="BM116" s="24" t="s">
        <v>425</v>
      </c>
    </row>
    <row r="117" spans="2:65" s="12" customFormat="1" ht="13.5">
      <c r="B117" s="218"/>
      <c r="C117" s="219"/>
      <c r="D117" s="215" t="s">
        <v>143</v>
      </c>
      <c r="E117" s="220" t="s">
        <v>21</v>
      </c>
      <c r="F117" s="221" t="s">
        <v>426</v>
      </c>
      <c r="G117" s="219"/>
      <c r="H117" s="222">
        <v>29.52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143</v>
      </c>
      <c r="AU117" s="228" t="s">
        <v>81</v>
      </c>
      <c r="AV117" s="12" t="s">
        <v>81</v>
      </c>
      <c r="AW117" s="12" t="s">
        <v>35</v>
      </c>
      <c r="AX117" s="12" t="s">
        <v>79</v>
      </c>
      <c r="AY117" s="228" t="s">
        <v>133</v>
      </c>
    </row>
    <row r="118" spans="2:65" s="1" customFormat="1" ht="16.5" customHeight="1">
      <c r="B118" s="41"/>
      <c r="C118" s="203" t="s">
        <v>209</v>
      </c>
      <c r="D118" s="203" t="s">
        <v>135</v>
      </c>
      <c r="E118" s="204" t="s">
        <v>427</v>
      </c>
      <c r="F118" s="205" t="s">
        <v>428</v>
      </c>
      <c r="G118" s="206" t="s">
        <v>147</v>
      </c>
      <c r="H118" s="207">
        <v>36.4</v>
      </c>
      <c r="I118" s="208"/>
      <c r="J118" s="209">
        <f>ROUND(I118*H118,2)</f>
        <v>0</v>
      </c>
      <c r="K118" s="205" t="s">
        <v>139</v>
      </c>
      <c r="L118" s="61"/>
      <c r="M118" s="210" t="s">
        <v>21</v>
      </c>
      <c r="N118" s="211" t="s">
        <v>43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91</v>
      </c>
      <c r="AT118" s="24" t="s">
        <v>135</v>
      </c>
      <c r="AU118" s="24" t="s">
        <v>81</v>
      </c>
      <c r="AY118" s="24" t="s">
        <v>133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79</v>
      </c>
      <c r="BK118" s="214">
        <f>ROUND(I118*H118,2)</f>
        <v>0</v>
      </c>
      <c r="BL118" s="24" t="s">
        <v>91</v>
      </c>
      <c r="BM118" s="24" t="s">
        <v>429</v>
      </c>
    </row>
    <row r="119" spans="2:65" s="12" customFormat="1" ht="13.5">
      <c r="B119" s="218"/>
      <c r="C119" s="219"/>
      <c r="D119" s="215" t="s">
        <v>143</v>
      </c>
      <c r="E119" s="220" t="s">
        <v>21</v>
      </c>
      <c r="F119" s="221" t="s">
        <v>430</v>
      </c>
      <c r="G119" s="219"/>
      <c r="H119" s="222">
        <v>39.6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143</v>
      </c>
      <c r="AU119" s="228" t="s">
        <v>81</v>
      </c>
      <c r="AV119" s="12" t="s">
        <v>81</v>
      </c>
      <c r="AW119" s="12" t="s">
        <v>35</v>
      </c>
      <c r="AX119" s="12" t="s">
        <v>72</v>
      </c>
      <c r="AY119" s="228" t="s">
        <v>133</v>
      </c>
    </row>
    <row r="120" spans="2:65" s="12" customFormat="1" ht="13.5">
      <c r="B120" s="218"/>
      <c r="C120" s="219"/>
      <c r="D120" s="215" t="s">
        <v>143</v>
      </c>
      <c r="E120" s="220" t="s">
        <v>21</v>
      </c>
      <c r="F120" s="221" t="s">
        <v>431</v>
      </c>
      <c r="G120" s="219"/>
      <c r="H120" s="222">
        <v>-3.2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143</v>
      </c>
      <c r="AU120" s="228" t="s">
        <v>81</v>
      </c>
      <c r="AV120" s="12" t="s">
        <v>81</v>
      </c>
      <c r="AW120" s="12" t="s">
        <v>35</v>
      </c>
      <c r="AX120" s="12" t="s">
        <v>72</v>
      </c>
      <c r="AY120" s="228" t="s">
        <v>133</v>
      </c>
    </row>
    <row r="121" spans="2:65" s="14" customFormat="1" ht="13.5">
      <c r="B121" s="252"/>
      <c r="C121" s="253"/>
      <c r="D121" s="215" t="s">
        <v>143</v>
      </c>
      <c r="E121" s="254" t="s">
        <v>21</v>
      </c>
      <c r="F121" s="255" t="s">
        <v>264</v>
      </c>
      <c r="G121" s="253"/>
      <c r="H121" s="256">
        <v>36.4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AT121" s="262" t="s">
        <v>143</v>
      </c>
      <c r="AU121" s="262" t="s">
        <v>81</v>
      </c>
      <c r="AV121" s="14" t="s">
        <v>91</v>
      </c>
      <c r="AW121" s="14" t="s">
        <v>35</v>
      </c>
      <c r="AX121" s="14" t="s">
        <v>79</v>
      </c>
      <c r="AY121" s="262" t="s">
        <v>133</v>
      </c>
    </row>
    <row r="122" spans="2:65" s="1" customFormat="1" ht="16.5" customHeight="1">
      <c r="B122" s="41"/>
      <c r="C122" s="203" t="s">
        <v>213</v>
      </c>
      <c r="D122" s="203" t="s">
        <v>135</v>
      </c>
      <c r="E122" s="204" t="s">
        <v>432</v>
      </c>
      <c r="F122" s="205" t="s">
        <v>433</v>
      </c>
      <c r="G122" s="206" t="s">
        <v>147</v>
      </c>
      <c r="H122" s="207">
        <v>39.6</v>
      </c>
      <c r="I122" s="208"/>
      <c r="J122" s="209">
        <f>ROUND(I122*H122,2)</f>
        <v>0</v>
      </c>
      <c r="K122" s="205" t="s">
        <v>139</v>
      </c>
      <c r="L122" s="61"/>
      <c r="M122" s="210" t="s">
        <v>21</v>
      </c>
      <c r="N122" s="211" t="s">
        <v>43</v>
      </c>
      <c r="O122" s="42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4" t="s">
        <v>91</v>
      </c>
      <c r="AT122" s="24" t="s">
        <v>135</v>
      </c>
      <c r="AU122" s="24" t="s">
        <v>81</v>
      </c>
      <c r="AY122" s="24" t="s">
        <v>133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79</v>
      </c>
      <c r="BK122" s="214">
        <f>ROUND(I122*H122,2)</f>
        <v>0</v>
      </c>
      <c r="BL122" s="24" t="s">
        <v>91</v>
      </c>
      <c r="BM122" s="24" t="s">
        <v>434</v>
      </c>
    </row>
    <row r="123" spans="2:65" s="12" customFormat="1" ht="13.5">
      <c r="B123" s="218"/>
      <c r="C123" s="219"/>
      <c r="D123" s="215" t="s">
        <v>143</v>
      </c>
      <c r="E123" s="220" t="s">
        <v>21</v>
      </c>
      <c r="F123" s="221" t="s">
        <v>435</v>
      </c>
      <c r="G123" s="219"/>
      <c r="H123" s="222">
        <v>39.6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143</v>
      </c>
      <c r="AU123" s="228" t="s">
        <v>81</v>
      </c>
      <c r="AV123" s="12" t="s">
        <v>81</v>
      </c>
      <c r="AW123" s="12" t="s">
        <v>35</v>
      </c>
      <c r="AX123" s="12" t="s">
        <v>79</v>
      </c>
      <c r="AY123" s="228" t="s">
        <v>133</v>
      </c>
    </row>
    <row r="124" spans="2:65" s="1" customFormat="1" ht="16.5" customHeight="1">
      <c r="B124" s="41"/>
      <c r="C124" s="229" t="s">
        <v>220</v>
      </c>
      <c r="D124" s="229" t="s">
        <v>176</v>
      </c>
      <c r="E124" s="230" t="s">
        <v>325</v>
      </c>
      <c r="F124" s="231" t="s">
        <v>326</v>
      </c>
      <c r="G124" s="232" t="s">
        <v>223</v>
      </c>
      <c r="H124" s="233">
        <v>25.536000000000001</v>
      </c>
      <c r="I124" s="234"/>
      <c r="J124" s="235">
        <f>ROUND(I124*H124,2)</f>
        <v>0</v>
      </c>
      <c r="K124" s="231" t="s">
        <v>139</v>
      </c>
      <c r="L124" s="236"/>
      <c r="M124" s="237" t="s">
        <v>21</v>
      </c>
      <c r="N124" s="238" t="s">
        <v>43</v>
      </c>
      <c r="O124" s="42"/>
      <c r="P124" s="212">
        <f>O124*H124</f>
        <v>0</v>
      </c>
      <c r="Q124" s="212">
        <v>1</v>
      </c>
      <c r="R124" s="212">
        <f>Q124*H124</f>
        <v>25.536000000000001</v>
      </c>
      <c r="S124" s="212">
        <v>0</v>
      </c>
      <c r="T124" s="213">
        <f>S124*H124</f>
        <v>0</v>
      </c>
      <c r="AR124" s="24" t="s">
        <v>171</v>
      </c>
      <c r="AT124" s="24" t="s">
        <v>176</v>
      </c>
      <c r="AU124" s="24" t="s">
        <v>81</v>
      </c>
      <c r="AY124" s="24" t="s">
        <v>133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79</v>
      </c>
      <c r="BK124" s="214">
        <f>ROUND(I124*H124,2)</f>
        <v>0</v>
      </c>
      <c r="BL124" s="24" t="s">
        <v>91</v>
      </c>
      <c r="BM124" s="24" t="s">
        <v>436</v>
      </c>
    </row>
    <row r="125" spans="2:65" s="12" customFormat="1" ht="13.5">
      <c r="B125" s="218"/>
      <c r="C125" s="219"/>
      <c r="D125" s="215" t="s">
        <v>143</v>
      </c>
      <c r="E125" s="220" t="s">
        <v>21</v>
      </c>
      <c r="F125" s="221" t="s">
        <v>437</v>
      </c>
      <c r="G125" s="219"/>
      <c r="H125" s="222">
        <v>25.536000000000001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143</v>
      </c>
      <c r="AU125" s="228" t="s">
        <v>81</v>
      </c>
      <c r="AV125" s="12" t="s">
        <v>81</v>
      </c>
      <c r="AW125" s="12" t="s">
        <v>35</v>
      </c>
      <c r="AX125" s="12" t="s">
        <v>79</v>
      </c>
      <c r="AY125" s="228" t="s">
        <v>133</v>
      </c>
    </row>
    <row r="126" spans="2:65" s="11" customFormat="1" ht="29.85" customHeight="1">
      <c r="B126" s="187"/>
      <c r="C126" s="188"/>
      <c r="D126" s="189" t="s">
        <v>71</v>
      </c>
      <c r="E126" s="201" t="s">
        <v>88</v>
      </c>
      <c r="F126" s="201" t="s">
        <v>438</v>
      </c>
      <c r="G126" s="188"/>
      <c r="H126" s="188"/>
      <c r="I126" s="191"/>
      <c r="J126" s="202">
        <f>BK126</f>
        <v>0</v>
      </c>
      <c r="K126" s="188"/>
      <c r="L126" s="193"/>
      <c r="M126" s="194"/>
      <c r="N126" s="195"/>
      <c r="O126" s="195"/>
      <c r="P126" s="196">
        <f>SUM(P127:P137)</f>
        <v>0</v>
      </c>
      <c r="Q126" s="195"/>
      <c r="R126" s="196">
        <f>SUM(R127:R137)</f>
        <v>7.2976708600000002</v>
      </c>
      <c r="S126" s="195"/>
      <c r="T126" s="197">
        <f>SUM(T127:T137)</f>
        <v>0</v>
      </c>
      <c r="AR126" s="198" t="s">
        <v>79</v>
      </c>
      <c r="AT126" s="199" t="s">
        <v>71</v>
      </c>
      <c r="AU126" s="199" t="s">
        <v>79</v>
      </c>
      <c r="AY126" s="198" t="s">
        <v>133</v>
      </c>
      <c r="BK126" s="200">
        <f>SUM(BK127:BK137)</f>
        <v>0</v>
      </c>
    </row>
    <row r="127" spans="2:65" s="1" customFormat="1" ht="16.5" customHeight="1">
      <c r="B127" s="41"/>
      <c r="C127" s="203" t="s">
        <v>225</v>
      </c>
      <c r="D127" s="203" t="s">
        <v>135</v>
      </c>
      <c r="E127" s="204" t="s">
        <v>439</v>
      </c>
      <c r="F127" s="205" t="s">
        <v>440</v>
      </c>
      <c r="G127" s="206" t="s">
        <v>147</v>
      </c>
      <c r="H127" s="207">
        <v>2.48</v>
      </c>
      <c r="I127" s="208"/>
      <c r="J127" s="209">
        <f>ROUND(I127*H127,2)</f>
        <v>0</v>
      </c>
      <c r="K127" s="205" t="s">
        <v>139</v>
      </c>
      <c r="L127" s="61"/>
      <c r="M127" s="210" t="s">
        <v>21</v>
      </c>
      <c r="N127" s="211" t="s">
        <v>43</v>
      </c>
      <c r="O127" s="42"/>
      <c r="P127" s="212">
        <f>O127*H127</f>
        <v>0</v>
      </c>
      <c r="Q127" s="212">
        <v>2.8089400000000002</v>
      </c>
      <c r="R127" s="212">
        <f>Q127*H127</f>
        <v>6.9661712000000007</v>
      </c>
      <c r="S127" s="212">
        <v>0</v>
      </c>
      <c r="T127" s="213">
        <f>S127*H127</f>
        <v>0</v>
      </c>
      <c r="AR127" s="24" t="s">
        <v>91</v>
      </c>
      <c r="AT127" s="24" t="s">
        <v>135</v>
      </c>
      <c r="AU127" s="24" t="s">
        <v>81</v>
      </c>
      <c r="AY127" s="24" t="s">
        <v>133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4" t="s">
        <v>79</v>
      </c>
      <c r="BK127" s="214">
        <f>ROUND(I127*H127,2)</f>
        <v>0</v>
      </c>
      <c r="BL127" s="24" t="s">
        <v>91</v>
      </c>
      <c r="BM127" s="24" t="s">
        <v>441</v>
      </c>
    </row>
    <row r="128" spans="2:65" s="12" customFormat="1" ht="13.5">
      <c r="B128" s="218"/>
      <c r="C128" s="219"/>
      <c r="D128" s="215" t="s">
        <v>143</v>
      </c>
      <c r="E128" s="220" t="s">
        <v>21</v>
      </c>
      <c r="F128" s="221" t="s">
        <v>442</v>
      </c>
      <c r="G128" s="219"/>
      <c r="H128" s="222">
        <v>0.4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143</v>
      </c>
      <c r="AU128" s="228" t="s">
        <v>81</v>
      </c>
      <c r="AV128" s="12" t="s">
        <v>81</v>
      </c>
      <c r="AW128" s="12" t="s">
        <v>35</v>
      </c>
      <c r="AX128" s="12" t="s">
        <v>72</v>
      </c>
      <c r="AY128" s="228" t="s">
        <v>133</v>
      </c>
    </row>
    <row r="129" spans="2:65" s="12" customFormat="1" ht="13.5">
      <c r="B129" s="218"/>
      <c r="C129" s="219"/>
      <c r="D129" s="215" t="s">
        <v>143</v>
      </c>
      <c r="E129" s="220" t="s">
        <v>21</v>
      </c>
      <c r="F129" s="221" t="s">
        <v>443</v>
      </c>
      <c r="G129" s="219"/>
      <c r="H129" s="222">
        <v>2.08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143</v>
      </c>
      <c r="AU129" s="228" t="s">
        <v>81</v>
      </c>
      <c r="AV129" s="12" t="s">
        <v>81</v>
      </c>
      <c r="AW129" s="12" t="s">
        <v>35</v>
      </c>
      <c r="AX129" s="12" t="s">
        <v>72</v>
      </c>
      <c r="AY129" s="228" t="s">
        <v>133</v>
      </c>
    </row>
    <row r="130" spans="2:65" s="14" customFormat="1" ht="13.5">
      <c r="B130" s="252"/>
      <c r="C130" s="253"/>
      <c r="D130" s="215" t="s">
        <v>143</v>
      </c>
      <c r="E130" s="254" t="s">
        <v>21</v>
      </c>
      <c r="F130" s="255" t="s">
        <v>264</v>
      </c>
      <c r="G130" s="253"/>
      <c r="H130" s="256">
        <v>2.48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AT130" s="262" t="s">
        <v>143</v>
      </c>
      <c r="AU130" s="262" t="s">
        <v>81</v>
      </c>
      <c r="AV130" s="14" t="s">
        <v>91</v>
      </c>
      <c r="AW130" s="14" t="s">
        <v>35</v>
      </c>
      <c r="AX130" s="14" t="s">
        <v>79</v>
      </c>
      <c r="AY130" s="262" t="s">
        <v>133</v>
      </c>
    </row>
    <row r="131" spans="2:65" s="1" customFormat="1" ht="16.5" customHeight="1">
      <c r="B131" s="41"/>
      <c r="C131" s="203" t="s">
        <v>230</v>
      </c>
      <c r="D131" s="203" t="s">
        <v>135</v>
      </c>
      <c r="E131" s="204" t="s">
        <v>444</v>
      </c>
      <c r="F131" s="205" t="s">
        <v>445</v>
      </c>
      <c r="G131" s="206" t="s">
        <v>138</v>
      </c>
      <c r="H131" s="207">
        <v>21.12</v>
      </c>
      <c r="I131" s="208"/>
      <c r="J131" s="209">
        <f>ROUND(I131*H131,2)</f>
        <v>0</v>
      </c>
      <c r="K131" s="205" t="s">
        <v>139</v>
      </c>
      <c r="L131" s="61"/>
      <c r="M131" s="210" t="s">
        <v>21</v>
      </c>
      <c r="N131" s="211" t="s">
        <v>43</v>
      </c>
      <c r="O131" s="42"/>
      <c r="P131" s="212">
        <f>O131*H131</f>
        <v>0</v>
      </c>
      <c r="Q131" s="212">
        <v>7.6499999999999997E-3</v>
      </c>
      <c r="R131" s="212">
        <f>Q131*H131</f>
        <v>0.16156799999999999</v>
      </c>
      <c r="S131" s="212">
        <v>0</v>
      </c>
      <c r="T131" s="213">
        <f>S131*H131</f>
        <v>0</v>
      </c>
      <c r="AR131" s="24" t="s">
        <v>91</v>
      </c>
      <c r="AT131" s="24" t="s">
        <v>135</v>
      </c>
      <c r="AU131" s="24" t="s">
        <v>81</v>
      </c>
      <c r="AY131" s="24" t="s">
        <v>133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4" t="s">
        <v>79</v>
      </c>
      <c r="BK131" s="214">
        <f>ROUND(I131*H131,2)</f>
        <v>0</v>
      </c>
      <c r="BL131" s="24" t="s">
        <v>91</v>
      </c>
      <c r="BM131" s="24" t="s">
        <v>446</v>
      </c>
    </row>
    <row r="132" spans="2:65" s="12" customFormat="1" ht="13.5">
      <c r="B132" s="218"/>
      <c r="C132" s="219"/>
      <c r="D132" s="215" t="s">
        <v>143</v>
      </c>
      <c r="E132" s="220" t="s">
        <v>21</v>
      </c>
      <c r="F132" s="221" t="s">
        <v>447</v>
      </c>
      <c r="G132" s="219"/>
      <c r="H132" s="222">
        <v>8.64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143</v>
      </c>
      <c r="AU132" s="228" t="s">
        <v>81</v>
      </c>
      <c r="AV132" s="12" t="s">
        <v>81</v>
      </c>
      <c r="AW132" s="12" t="s">
        <v>35</v>
      </c>
      <c r="AX132" s="12" t="s">
        <v>72</v>
      </c>
      <c r="AY132" s="228" t="s">
        <v>133</v>
      </c>
    </row>
    <row r="133" spans="2:65" s="12" customFormat="1" ht="13.5">
      <c r="B133" s="218"/>
      <c r="C133" s="219"/>
      <c r="D133" s="215" t="s">
        <v>143</v>
      </c>
      <c r="E133" s="220" t="s">
        <v>21</v>
      </c>
      <c r="F133" s="221" t="s">
        <v>448</v>
      </c>
      <c r="G133" s="219"/>
      <c r="H133" s="222">
        <v>12.48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143</v>
      </c>
      <c r="AU133" s="228" t="s">
        <v>81</v>
      </c>
      <c r="AV133" s="12" t="s">
        <v>81</v>
      </c>
      <c r="AW133" s="12" t="s">
        <v>35</v>
      </c>
      <c r="AX133" s="12" t="s">
        <v>72</v>
      </c>
      <c r="AY133" s="228" t="s">
        <v>133</v>
      </c>
    </row>
    <row r="134" spans="2:65" s="14" customFormat="1" ht="13.5">
      <c r="B134" s="252"/>
      <c r="C134" s="253"/>
      <c r="D134" s="215" t="s">
        <v>143</v>
      </c>
      <c r="E134" s="254" t="s">
        <v>21</v>
      </c>
      <c r="F134" s="255" t="s">
        <v>264</v>
      </c>
      <c r="G134" s="253"/>
      <c r="H134" s="256">
        <v>21.12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AT134" s="262" t="s">
        <v>143</v>
      </c>
      <c r="AU134" s="262" t="s">
        <v>81</v>
      </c>
      <c r="AV134" s="14" t="s">
        <v>91</v>
      </c>
      <c r="AW134" s="14" t="s">
        <v>35</v>
      </c>
      <c r="AX134" s="14" t="s">
        <v>79</v>
      </c>
      <c r="AY134" s="262" t="s">
        <v>133</v>
      </c>
    </row>
    <row r="135" spans="2:65" s="1" customFormat="1" ht="16.5" customHeight="1">
      <c r="B135" s="41"/>
      <c r="C135" s="203" t="s">
        <v>9</v>
      </c>
      <c r="D135" s="203" t="s">
        <v>135</v>
      </c>
      <c r="E135" s="204" t="s">
        <v>449</v>
      </c>
      <c r="F135" s="205" t="s">
        <v>450</v>
      </c>
      <c r="G135" s="206" t="s">
        <v>138</v>
      </c>
      <c r="H135" s="207">
        <v>21.12</v>
      </c>
      <c r="I135" s="208"/>
      <c r="J135" s="209">
        <f>ROUND(I135*H135,2)</f>
        <v>0</v>
      </c>
      <c r="K135" s="205" t="s">
        <v>139</v>
      </c>
      <c r="L135" s="61"/>
      <c r="M135" s="210" t="s">
        <v>21</v>
      </c>
      <c r="N135" s="211" t="s">
        <v>43</v>
      </c>
      <c r="O135" s="42"/>
      <c r="P135" s="212">
        <f>O135*H135</f>
        <v>0</v>
      </c>
      <c r="Q135" s="212">
        <v>8.5999999999999998E-4</v>
      </c>
      <c r="R135" s="212">
        <f>Q135*H135</f>
        <v>1.8163200000000001E-2</v>
      </c>
      <c r="S135" s="212">
        <v>0</v>
      </c>
      <c r="T135" s="213">
        <f>S135*H135</f>
        <v>0</v>
      </c>
      <c r="AR135" s="24" t="s">
        <v>91</v>
      </c>
      <c r="AT135" s="24" t="s">
        <v>135</v>
      </c>
      <c r="AU135" s="24" t="s">
        <v>81</v>
      </c>
      <c r="AY135" s="24" t="s">
        <v>133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4" t="s">
        <v>79</v>
      </c>
      <c r="BK135" s="214">
        <f>ROUND(I135*H135,2)</f>
        <v>0</v>
      </c>
      <c r="BL135" s="24" t="s">
        <v>91</v>
      </c>
      <c r="BM135" s="24" t="s">
        <v>451</v>
      </c>
    </row>
    <row r="136" spans="2:65" s="1" customFormat="1" ht="16.5" customHeight="1">
      <c r="B136" s="41"/>
      <c r="C136" s="203" t="s">
        <v>239</v>
      </c>
      <c r="D136" s="203" t="s">
        <v>135</v>
      </c>
      <c r="E136" s="204" t="s">
        <v>452</v>
      </c>
      <c r="F136" s="205" t="s">
        <v>453</v>
      </c>
      <c r="G136" s="206" t="s">
        <v>223</v>
      </c>
      <c r="H136" s="207">
        <v>0.14599999999999999</v>
      </c>
      <c r="I136" s="208"/>
      <c r="J136" s="209">
        <f>ROUND(I136*H136,2)</f>
        <v>0</v>
      </c>
      <c r="K136" s="205" t="s">
        <v>139</v>
      </c>
      <c r="L136" s="61"/>
      <c r="M136" s="210" t="s">
        <v>21</v>
      </c>
      <c r="N136" s="211" t="s">
        <v>43</v>
      </c>
      <c r="O136" s="42"/>
      <c r="P136" s="212">
        <f>O136*H136</f>
        <v>0</v>
      </c>
      <c r="Q136" s="212">
        <v>1.0395099999999999</v>
      </c>
      <c r="R136" s="212">
        <f>Q136*H136</f>
        <v>0.15176845999999999</v>
      </c>
      <c r="S136" s="212">
        <v>0</v>
      </c>
      <c r="T136" s="213">
        <f>S136*H136</f>
        <v>0</v>
      </c>
      <c r="AR136" s="24" t="s">
        <v>91</v>
      </c>
      <c r="AT136" s="24" t="s">
        <v>135</v>
      </c>
      <c r="AU136" s="24" t="s">
        <v>81</v>
      </c>
      <c r="AY136" s="24" t="s">
        <v>133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79</v>
      </c>
      <c r="BK136" s="214">
        <f>ROUND(I136*H136,2)</f>
        <v>0</v>
      </c>
      <c r="BL136" s="24" t="s">
        <v>91</v>
      </c>
      <c r="BM136" s="24" t="s">
        <v>454</v>
      </c>
    </row>
    <row r="137" spans="2:65" s="12" customFormat="1" ht="13.5">
      <c r="B137" s="218"/>
      <c r="C137" s="219"/>
      <c r="D137" s="215" t="s">
        <v>143</v>
      </c>
      <c r="E137" s="220" t="s">
        <v>21</v>
      </c>
      <c r="F137" s="221" t="s">
        <v>455</v>
      </c>
      <c r="G137" s="219"/>
      <c r="H137" s="222">
        <v>0.14599999999999999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143</v>
      </c>
      <c r="AU137" s="228" t="s">
        <v>81</v>
      </c>
      <c r="AV137" s="12" t="s">
        <v>81</v>
      </c>
      <c r="AW137" s="12" t="s">
        <v>35</v>
      </c>
      <c r="AX137" s="12" t="s">
        <v>79</v>
      </c>
      <c r="AY137" s="228" t="s">
        <v>133</v>
      </c>
    </row>
    <row r="138" spans="2:65" s="11" customFormat="1" ht="29.85" customHeight="1">
      <c r="B138" s="187"/>
      <c r="C138" s="188"/>
      <c r="D138" s="189" t="s">
        <v>71</v>
      </c>
      <c r="E138" s="201" t="s">
        <v>91</v>
      </c>
      <c r="F138" s="201" t="s">
        <v>456</v>
      </c>
      <c r="G138" s="188"/>
      <c r="H138" s="188"/>
      <c r="I138" s="191"/>
      <c r="J138" s="202">
        <f>BK138</f>
        <v>0</v>
      </c>
      <c r="K138" s="188"/>
      <c r="L138" s="193"/>
      <c r="M138" s="194"/>
      <c r="N138" s="195"/>
      <c r="O138" s="195"/>
      <c r="P138" s="196">
        <f>SUM(P139:P155)</f>
        <v>0</v>
      </c>
      <c r="Q138" s="195"/>
      <c r="R138" s="196">
        <f>SUM(R139:R155)</f>
        <v>19.519495599999999</v>
      </c>
      <c r="S138" s="195"/>
      <c r="T138" s="197">
        <f>SUM(T139:T155)</f>
        <v>0</v>
      </c>
      <c r="AR138" s="198" t="s">
        <v>79</v>
      </c>
      <c r="AT138" s="199" t="s">
        <v>71</v>
      </c>
      <c r="AU138" s="199" t="s">
        <v>79</v>
      </c>
      <c r="AY138" s="198" t="s">
        <v>133</v>
      </c>
      <c r="BK138" s="200">
        <f>SUM(BK139:BK155)</f>
        <v>0</v>
      </c>
    </row>
    <row r="139" spans="2:65" s="1" customFormat="1" ht="16.5" customHeight="1">
      <c r="B139" s="41"/>
      <c r="C139" s="203" t="s">
        <v>243</v>
      </c>
      <c r="D139" s="203" t="s">
        <v>135</v>
      </c>
      <c r="E139" s="204" t="s">
        <v>457</v>
      </c>
      <c r="F139" s="205" t="s">
        <v>458</v>
      </c>
      <c r="G139" s="206" t="s">
        <v>147</v>
      </c>
      <c r="H139" s="207">
        <v>3.36</v>
      </c>
      <c r="I139" s="208"/>
      <c r="J139" s="209">
        <f>ROUND(I139*H139,2)</f>
        <v>0</v>
      </c>
      <c r="K139" s="205" t="s">
        <v>139</v>
      </c>
      <c r="L139" s="61"/>
      <c r="M139" s="210" t="s">
        <v>21</v>
      </c>
      <c r="N139" s="211" t="s">
        <v>43</v>
      </c>
      <c r="O139" s="42"/>
      <c r="P139" s="212">
        <f>O139*H139</f>
        <v>0</v>
      </c>
      <c r="Q139" s="212">
        <v>1.8907700000000001</v>
      </c>
      <c r="R139" s="212">
        <f>Q139*H139</f>
        <v>6.3529872000000003</v>
      </c>
      <c r="S139" s="212">
        <v>0</v>
      </c>
      <c r="T139" s="213">
        <f>S139*H139</f>
        <v>0</v>
      </c>
      <c r="AR139" s="24" t="s">
        <v>91</v>
      </c>
      <c r="AT139" s="24" t="s">
        <v>135</v>
      </c>
      <c r="AU139" s="24" t="s">
        <v>81</v>
      </c>
      <c r="AY139" s="24" t="s">
        <v>133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24" t="s">
        <v>79</v>
      </c>
      <c r="BK139" s="214">
        <f>ROUND(I139*H139,2)</f>
        <v>0</v>
      </c>
      <c r="BL139" s="24" t="s">
        <v>91</v>
      </c>
      <c r="BM139" s="24" t="s">
        <v>459</v>
      </c>
    </row>
    <row r="140" spans="2:65" s="12" customFormat="1" ht="13.5">
      <c r="B140" s="218"/>
      <c r="C140" s="219"/>
      <c r="D140" s="215" t="s">
        <v>143</v>
      </c>
      <c r="E140" s="220" t="s">
        <v>21</v>
      </c>
      <c r="F140" s="221" t="s">
        <v>460</v>
      </c>
      <c r="G140" s="219"/>
      <c r="H140" s="222">
        <v>3.36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143</v>
      </c>
      <c r="AU140" s="228" t="s">
        <v>81</v>
      </c>
      <c r="AV140" s="12" t="s">
        <v>81</v>
      </c>
      <c r="AW140" s="12" t="s">
        <v>35</v>
      </c>
      <c r="AX140" s="12" t="s">
        <v>79</v>
      </c>
      <c r="AY140" s="228" t="s">
        <v>133</v>
      </c>
    </row>
    <row r="141" spans="2:65" s="1" customFormat="1" ht="16.5" customHeight="1">
      <c r="B141" s="41"/>
      <c r="C141" s="203" t="s">
        <v>340</v>
      </c>
      <c r="D141" s="203" t="s">
        <v>135</v>
      </c>
      <c r="E141" s="204" t="s">
        <v>461</v>
      </c>
      <c r="F141" s="205" t="s">
        <v>462</v>
      </c>
      <c r="G141" s="206" t="s">
        <v>147</v>
      </c>
      <c r="H141" s="207">
        <v>1.1160000000000001</v>
      </c>
      <c r="I141" s="208"/>
      <c r="J141" s="209">
        <f>ROUND(I141*H141,2)</f>
        <v>0</v>
      </c>
      <c r="K141" s="205" t="s">
        <v>139</v>
      </c>
      <c r="L141" s="61"/>
      <c r="M141" s="210" t="s">
        <v>21</v>
      </c>
      <c r="N141" s="211" t="s">
        <v>43</v>
      </c>
      <c r="O141" s="42"/>
      <c r="P141" s="212">
        <f>O141*H141</f>
        <v>0</v>
      </c>
      <c r="Q141" s="212">
        <v>2.234</v>
      </c>
      <c r="R141" s="212">
        <f>Q141*H141</f>
        <v>2.493144</v>
      </c>
      <c r="S141" s="212">
        <v>0</v>
      </c>
      <c r="T141" s="213">
        <f>S141*H141</f>
        <v>0</v>
      </c>
      <c r="AR141" s="24" t="s">
        <v>91</v>
      </c>
      <c r="AT141" s="24" t="s">
        <v>135</v>
      </c>
      <c r="AU141" s="24" t="s">
        <v>81</v>
      </c>
      <c r="AY141" s="24" t="s">
        <v>133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4" t="s">
        <v>79</v>
      </c>
      <c r="BK141" s="214">
        <f>ROUND(I141*H141,2)</f>
        <v>0</v>
      </c>
      <c r="BL141" s="24" t="s">
        <v>91</v>
      </c>
      <c r="BM141" s="24" t="s">
        <v>463</v>
      </c>
    </row>
    <row r="142" spans="2:65" s="12" customFormat="1" ht="13.5">
      <c r="B142" s="218"/>
      <c r="C142" s="219"/>
      <c r="D142" s="215" t="s">
        <v>143</v>
      </c>
      <c r="E142" s="220" t="s">
        <v>21</v>
      </c>
      <c r="F142" s="221" t="s">
        <v>464</v>
      </c>
      <c r="G142" s="219"/>
      <c r="H142" s="222">
        <v>0.216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143</v>
      </c>
      <c r="AU142" s="228" t="s">
        <v>81</v>
      </c>
      <c r="AV142" s="12" t="s">
        <v>81</v>
      </c>
      <c r="AW142" s="12" t="s">
        <v>35</v>
      </c>
      <c r="AX142" s="12" t="s">
        <v>72</v>
      </c>
      <c r="AY142" s="228" t="s">
        <v>133</v>
      </c>
    </row>
    <row r="143" spans="2:65" s="12" customFormat="1" ht="13.5">
      <c r="B143" s="218"/>
      <c r="C143" s="219"/>
      <c r="D143" s="215" t="s">
        <v>143</v>
      </c>
      <c r="E143" s="220" t="s">
        <v>21</v>
      </c>
      <c r="F143" s="221" t="s">
        <v>465</v>
      </c>
      <c r="G143" s="219"/>
      <c r="H143" s="222">
        <v>0.42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143</v>
      </c>
      <c r="AU143" s="228" t="s">
        <v>81</v>
      </c>
      <c r="AV143" s="12" t="s">
        <v>81</v>
      </c>
      <c r="AW143" s="12" t="s">
        <v>35</v>
      </c>
      <c r="AX143" s="12" t="s">
        <v>72</v>
      </c>
      <c r="AY143" s="228" t="s">
        <v>133</v>
      </c>
    </row>
    <row r="144" spans="2:65" s="12" customFormat="1" ht="13.5">
      <c r="B144" s="218"/>
      <c r="C144" s="219"/>
      <c r="D144" s="215" t="s">
        <v>143</v>
      </c>
      <c r="E144" s="220" t="s">
        <v>21</v>
      </c>
      <c r="F144" s="221" t="s">
        <v>466</v>
      </c>
      <c r="G144" s="219"/>
      <c r="H144" s="222">
        <v>0.48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143</v>
      </c>
      <c r="AU144" s="228" t="s">
        <v>81</v>
      </c>
      <c r="AV144" s="12" t="s">
        <v>81</v>
      </c>
      <c r="AW144" s="12" t="s">
        <v>35</v>
      </c>
      <c r="AX144" s="12" t="s">
        <v>72</v>
      </c>
      <c r="AY144" s="228" t="s">
        <v>133</v>
      </c>
    </row>
    <row r="145" spans="2:65" s="14" customFormat="1" ht="13.5">
      <c r="B145" s="252"/>
      <c r="C145" s="253"/>
      <c r="D145" s="215" t="s">
        <v>143</v>
      </c>
      <c r="E145" s="254" t="s">
        <v>21</v>
      </c>
      <c r="F145" s="255" t="s">
        <v>264</v>
      </c>
      <c r="G145" s="253"/>
      <c r="H145" s="256">
        <v>1.1160000000000001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AT145" s="262" t="s">
        <v>143</v>
      </c>
      <c r="AU145" s="262" t="s">
        <v>81</v>
      </c>
      <c r="AV145" s="14" t="s">
        <v>91</v>
      </c>
      <c r="AW145" s="14" t="s">
        <v>35</v>
      </c>
      <c r="AX145" s="14" t="s">
        <v>79</v>
      </c>
      <c r="AY145" s="262" t="s">
        <v>133</v>
      </c>
    </row>
    <row r="146" spans="2:65" s="1" customFormat="1" ht="16.5" customHeight="1">
      <c r="B146" s="41"/>
      <c r="C146" s="203" t="s">
        <v>467</v>
      </c>
      <c r="D146" s="203" t="s">
        <v>135</v>
      </c>
      <c r="E146" s="204" t="s">
        <v>468</v>
      </c>
      <c r="F146" s="205" t="s">
        <v>469</v>
      </c>
      <c r="G146" s="206" t="s">
        <v>138</v>
      </c>
      <c r="H146" s="207">
        <v>5.0999999999999996</v>
      </c>
      <c r="I146" s="208"/>
      <c r="J146" s="209">
        <f>ROUND(I146*H146,2)</f>
        <v>0</v>
      </c>
      <c r="K146" s="205" t="s">
        <v>139</v>
      </c>
      <c r="L146" s="61"/>
      <c r="M146" s="210" t="s">
        <v>21</v>
      </c>
      <c r="N146" s="211" t="s">
        <v>43</v>
      </c>
      <c r="O146" s="42"/>
      <c r="P146" s="212">
        <f>O146*H146</f>
        <v>0</v>
      </c>
      <c r="Q146" s="212">
        <v>6.3899999999999998E-3</v>
      </c>
      <c r="R146" s="212">
        <f>Q146*H146</f>
        <v>3.2589E-2</v>
      </c>
      <c r="S146" s="212">
        <v>0</v>
      </c>
      <c r="T146" s="213">
        <f>S146*H146</f>
        <v>0</v>
      </c>
      <c r="AR146" s="24" t="s">
        <v>91</v>
      </c>
      <c r="AT146" s="24" t="s">
        <v>135</v>
      </c>
      <c r="AU146" s="24" t="s">
        <v>81</v>
      </c>
      <c r="AY146" s="24" t="s">
        <v>133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4" t="s">
        <v>79</v>
      </c>
      <c r="BK146" s="214">
        <f>ROUND(I146*H146,2)</f>
        <v>0</v>
      </c>
      <c r="BL146" s="24" t="s">
        <v>91</v>
      </c>
      <c r="BM146" s="24" t="s">
        <v>470</v>
      </c>
    </row>
    <row r="147" spans="2:65" s="12" customFormat="1" ht="13.5">
      <c r="B147" s="218"/>
      <c r="C147" s="219"/>
      <c r="D147" s="215" t="s">
        <v>143</v>
      </c>
      <c r="E147" s="220" t="s">
        <v>21</v>
      </c>
      <c r="F147" s="221" t="s">
        <v>471</v>
      </c>
      <c r="G147" s="219"/>
      <c r="H147" s="222">
        <v>1.2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143</v>
      </c>
      <c r="AU147" s="228" t="s">
        <v>81</v>
      </c>
      <c r="AV147" s="12" t="s">
        <v>81</v>
      </c>
      <c r="AW147" s="12" t="s">
        <v>35</v>
      </c>
      <c r="AX147" s="12" t="s">
        <v>72</v>
      </c>
      <c r="AY147" s="228" t="s">
        <v>133</v>
      </c>
    </row>
    <row r="148" spans="2:65" s="12" customFormat="1" ht="13.5">
      <c r="B148" s="218"/>
      <c r="C148" s="219"/>
      <c r="D148" s="215" t="s">
        <v>143</v>
      </c>
      <c r="E148" s="220" t="s">
        <v>21</v>
      </c>
      <c r="F148" s="221" t="s">
        <v>472</v>
      </c>
      <c r="G148" s="219"/>
      <c r="H148" s="222">
        <v>2.1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143</v>
      </c>
      <c r="AU148" s="228" t="s">
        <v>81</v>
      </c>
      <c r="AV148" s="12" t="s">
        <v>81</v>
      </c>
      <c r="AW148" s="12" t="s">
        <v>35</v>
      </c>
      <c r="AX148" s="12" t="s">
        <v>72</v>
      </c>
      <c r="AY148" s="228" t="s">
        <v>133</v>
      </c>
    </row>
    <row r="149" spans="2:65" s="12" customFormat="1" ht="13.5">
      <c r="B149" s="218"/>
      <c r="C149" s="219"/>
      <c r="D149" s="215" t="s">
        <v>143</v>
      </c>
      <c r="E149" s="220" t="s">
        <v>21</v>
      </c>
      <c r="F149" s="221" t="s">
        <v>473</v>
      </c>
      <c r="G149" s="219"/>
      <c r="H149" s="222">
        <v>1.8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143</v>
      </c>
      <c r="AU149" s="228" t="s">
        <v>81</v>
      </c>
      <c r="AV149" s="12" t="s">
        <v>81</v>
      </c>
      <c r="AW149" s="12" t="s">
        <v>35</v>
      </c>
      <c r="AX149" s="12" t="s">
        <v>72</v>
      </c>
      <c r="AY149" s="228" t="s">
        <v>133</v>
      </c>
    </row>
    <row r="150" spans="2:65" s="14" customFormat="1" ht="13.5">
      <c r="B150" s="252"/>
      <c r="C150" s="253"/>
      <c r="D150" s="215" t="s">
        <v>143</v>
      </c>
      <c r="E150" s="254" t="s">
        <v>21</v>
      </c>
      <c r="F150" s="255" t="s">
        <v>264</v>
      </c>
      <c r="G150" s="253"/>
      <c r="H150" s="256">
        <v>5.0999999999999996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AT150" s="262" t="s">
        <v>143</v>
      </c>
      <c r="AU150" s="262" t="s">
        <v>81</v>
      </c>
      <c r="AV150" s="14" t="s">
        <v>91</v>
      </c>
      <c r="AW150" s="14" t="s">
        <v>35</v>
      </c>
      <c r="AX150" s="14" t="s">
        <v>79</v>
      </c>
      <c r="AY150" s="262" t="s">
        <v>133</v>
      </c>
    </row>
    <row r="151" spans="2:65" s="1" customFormat="1" ht="16.5" customHeight="1">
      <c r="B151" s="41"/>
      <c r="C151" s="203" t="s">
        <v>474</v>
      </c>
      <c r="D151" s="203" t="s">
        <v>135</v>
      </c>
      <c r="E151" s="204" t="s">
        <v>358</v>
      </c>
      <c r="F151" s="205" t="s">
        <v>359</v>
      </c>
      <c r="G151" s="206" t="s">
        <v>147</v>
      </c>
      <c r="H151" s="207">
        <v>3.75</v>
      </c>
      <c r="I151" s="208"/>
      <c r="J151" s="209">
        <f>ROUND(I151*H151,2)</f>
        <v>0</v>
      </c>
      <c r="K151" s="205" t="s">
        <v>139</v>
      </c>
      <c r="L151" s="61"/>
      <c r="M151" s="210" t="s">
        <v>21</v>
      </c>
      <c r="N151" s="211" t="s">
        <v>43</v>
      </c>
      <c r="O151" s="42"/>
      <c r="P151" s="212">
        <f>O151*H151</f>
        <v>0</v>
      </c>
      <c r="Q151" s="212">
        <v>2.4142999999999999</v>
      </c>
      <c r="R151" s="212">
        <f>Q151*H151</f>
        <v>9.0536250000000003</v>
      </c>
      <c r="S151" s="212">
        <v>0</v>
      </c>
      <c r="T151" s="213">
        <f>S151*H151</f>
        <v>0</v>
      </c>
      <c r="AR151" s="24" t="s">
        <v>91</v>
      </c>
      <c r="AT151" s="24" t="s">
        <v>135</v>
      </c>
      <c r="AU151" s="24" t="s">
        <v>81</v>
      </c>
      <c r="AY151" s="24" t="s">
        <v>133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4" t="s">
        <v>79</v>
      </c>
      <c r="BK151" s="214">
        <f>ROUND(I151*H151,2)</f>
        <v>0</v>
      </c>
      <c r="BL151" s="24" t="s">
        <v>91</v>
      </c>
      <c r="BM151" s="24" t="s">
        <v>475</v>
      </c>
    </row>
    <row r="152" spans="2:65" s="12" customFormat="1" ht="13.5">
      <c r="B152" s="218"/>
      <c r="C152" s="219"/>
      <c r="D152" s="215" t="s">
        <v>143</v>
      </c>
      <c r="E152" s="220" t="s">
        <v>21</v>
      </c>
      <c r="F152" s="221" t="s">
        <v>476</v>
      </c>
      <c r="G152" s="219"/>
      <c r="H152" s="222">
        <v>3.75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143</v>
      </c>
      <c r="AU152" s="228" t="s">
        <v>81</v>
      </c>
      <c r="AV152" s="12" t="s">
        <v>81</v>
      </c>
      <c r="AW152" s="12" t="s">
        <v>35</v>
      </c>
      <c r="AX152" s="12" t="s">
        <v>79</v>
      </c>
      <c r="AY152" s="228" t="s">
        <v>133</v>
      </c>
    </row>
    <row r="153" spans="2:65" s="1" customFormat="1" ht="16.5" customHeight="1">
      <c r="B153" s="41"/>
      <c r="C153" s="203" t="s">
        <v>477</v>
      </c>
      <c r="D153" s="203" t="s">
        <v>135</v>
      </c>
      <c r="E153" s="204" t="s">
        <v>363</v>
      </c>
      <c r="F153" s="205" t="s">
        <v>364</v>
      </c>
      <c r="G153" s="206" t="s">
        <v>138</v>
      </c>
      <c r="H153" s="207">
        <v>5</v>
      </c>
      <c r="I153" s="208"/>
      <c r="J153" s="209">
        <f>ROUND(I153*H153,2)</f>
        <v>0</v>
      </c>
      <c r="K153" s="205" t="s">
        <v>139</v>
      </c>
      <c r="L153" s="61"/>
      <c r="M153" s="210" t="s">
        <v>21</v>
      </c>
      <c r="N153" s="211" t="s">
        <v>43</v>
      </c>
      <c r="O153" s="42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AR153" s="24" t="s">
        <v>91</v>
      </c>
      <c r="AT153" s="24" t="s">
        <v>135</v>
      </c>
      <c r="AU153" s="24" t="s">
        <v>81</v>
      </c>
      <c r="AY153" s="24" t="s">
        <v>133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4" t="s">
        <v>79</v>
      </c>
      <c r="BK153" s="214">
        <f>ROUND(I153*H153,2)</f>
        <v>0</v>
      </c>
      <c r="BL153" s="24" t="s">
        <v>91</v>
      </c>
      <c r="BM153" s="24" t="s">
        <v>478</v>
      </c>
    </row>
    <row r="154" spans="2:65" s="1" customFormat="1" ht="25.5" customHeight="1">
      <c r="B154" s="41"/>
      <c r="C154" s="203" t="s">
        <v>479</v>
      </c>
      <c r="D154" s="203" t="s">
        <v>135</v>
      </c>
      <c r="E154" s="204" t="s">
        <v>480</v>
      </c>
      <c r="F154" s="205" t="s">
        <v>481</v>
      </c>
      <c r="G154" s="206" t="s">
        <v>138</v>
      </c>
      <c r="H154" s="207">
        <v>1.76</v>
      </c>
      <c r="I154" s="208"/>
      <c r="J154" s="209">
        <f>ROUND(I154*H154,2)</f>
        <v>0</v>
      </c>
      <c r="K154" s="205" t="s">
        <v>139</v>
      </c>
      <c r="L154" s="61"/>
      <c r="M154" s="210" t="s">
        <v>21</v>
      </c>
      <c r="N154" s="211" t="s">
        <v>43</v>
      </c>
      <c r="O154" s="42"/>
      <c r="P154" s="212">
        <f>O154*H154</f>
        <v>0</v>
      </c>
      <c r="Q154" s="212">
        <v>0.90178999999999998</v>
      </c>
      <c r="R154" s="212">
        <f>Q154*H154</f>
        <v>1.5871504000000001</v>
      </c>
      <c r="S154" s="212">
        <v>0</v>
      </c>
      <c r="T154" s="213">
        <f>S154*H154</f>
        <v>0</v>
      </c>
      <c r="AR154" s="24" t="s">
        <v>91</v>
      </c>
      <c r="AT154" s="24" t="s">
        <v>135</v>
      </c>
      <c r="AU154" s="24" t="s">
        <v>81</v>
      </c>
      <c r="AY154" s="24" t="s">
        <v>133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79</v>
      </c>
      <c r="BK154" s="214">
        <f>ROUND(I154*H154,2)</f>
        <v>0</v>
      </c>
      <c r="BL154" s="24" t="s">
        <v>91</v>
      </c>
      <c r="BM154" s="24" t="s">
        <v>482</v>
      </c>
    </row>
    <row r="155" spans="2:65" s="12" customFormat="1" ht="13.5">
      <c r="B155" s="218"/>
      <c r="C155" s="219"/>
      <c r="D155" s="215" t="s">
        <v>143</v>
      </c>
      <c r="E155" s="220" t="s">
        <v>21</v>
      </c>
      <c r="F155" s="221" t="s">
        <v>483</v>
      </c>
      <c r="G155" s="219"/>
      <c r="H155" s="222">
        <v>1.76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143</v>
      </c>
      <c r="AU155" s="228" t="s">
        <v>81</v>
      </c>
      <c r="AV155" s="12" t="s">
        <v>81</v>
      </c>
      <c r="AW155" s="12" t="s">
        <v>35</v>
      </c>
      <c r="AX155" s="12" t="s">
        <v>79</v>
      </c>
      <c r="AY155" s="228" t="s">
        <v>133</v>
      </c>
    </row>
    <row r="156" spans="2:65" s="11" customFormat="1" ht="29.85" customHeight="1">
      <c r="B156" s="187"/>
      <c r="C156" s="188"/>
      <c r="D156" s="189" t="s">
        <v>71</v>
      </c>
      <c r="E156" s="201" t="s">
        <v>171</v>
      </c>
      <c r="F156" s="201" t="s">
        <v>484</v>
      </c>
      <c r="G156" s="188"/>
      <c r="H156" s="188"/>
      <c r="I156" s="191"/>
      <c r="J156" s="202">
        <f>BK156</f>
        <v>0</v>
      </c>
      <c r="K156" s="188"/>
      <c r="L156" s="193"/>
      <c r="M156" s="194"/>
      <c r="N156" s="195"/>
      <c r="O156" s="195"/>
      <c r="P156" s="196">
        <f>SUM(P157:P160)</f>
        <v>0</v>
      </c>
      <c r="Q156" s="195"/>
      <c r="R156" s="196">
        <f>SUM(R157:R160)</f>
        <v>0.72016000000000002</v>
      </c>
      <c r="S156" s="195"/>
      <c r="T156" s="197">
        <f>SUM(T157:T160)</f>
        <v>0</v>
      </c>
      <c r="AR156" s="198" t="s">
        <v>79</v>
      </c>
      <c r="AT156" s="199" t="s">
        <v>71</v>
      </c>
      <c r="AU156" s="199" t="s">
        <v>79</v>
      </c>
      <c r="AY156" s="198" t="s">
        <v>133</v>
      </c>
      <c r="BK156" s="200">
        <f>SUM(BK157:BK160)</f>
        <v>0</v>
      </c>
    </row>
    <row r="157" spans="2:65" s="1" customFormat="1" ht="16.5" customHeight="1">
      <c r="B157" s="41"/>
      <c r="C157" s="203" t="s">
        <v>485</v>
      </c>
      <c r="D157" s="203" t="s">
        <v>135</v>
      </c>
      <c r="E157" s="204" t="s">
        <v>486</v>
      </c>
      <c r="F157" s="205" t="s">
        <v>487</v>
      </c>
      <c r="G157" s="206" t="s">
        <v>392</v>
      </c>
      <c r="H157" s="207">
        <v>28</v>
      </c>
      <c r="I157" s="208"/>
      <c r="J157" s="209">
        <f>ROUND(I157*H157,2)</f>
        <v>0</v>
      </c>
      <c r="K157" s="205" t="s">
        <v>139</v>
      </c>
      <c r="L157" s="61"/>
      <c r="M157" s="210" t="s">
        <v>21</v>
      </c>
      <c r="N157" s="211" t="s">
        <v>43</v>
      </c>
      <c r="O157" s="42"/>
      <c r="P157" s="212">
        <f>O157*H157</f>
        <v>0</v>
      </c>
      <c r="Q157" s="212">
        <v>2.572E-2</v>
      </c>
      <c r="R157" s="212">
        <f>Q157*H157</f>
        <v>0.72016000000000002</v>
      </c>
      <c r="S157" s="212">
        <v>0</v>
      </c>
      <c r="T157" s="213">
        <f>S157*H157</f>
        <v>0</v>
      </c>
      <c r="AR157" s="24" t="s">
        <v>91</v>
      </c>
      <c r="AT157" s="24" t="s">
        <v>135</v>
      </c>
      <c r="AU157" s="24" t="s">
        <v>81</v>
      </c>
      <c r="AY157" s="24" t="s">
        <v>133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4" t="s">
        <v>79</v>
      </c>
      <c r="BK157" s="214">
        <f>ROUND(I157*H157,2)</f>
        <v>0</v>
      </c>
      <c r="BL157" s="24" t="s">
        <v>91</v>
      </c>
      <c r="BM157" s="24" t="s">
        <v>488</v>
      </c>
    </row>
    <row r="158" spans="2:65" s="1" customFormat="1" ht="40.5">
      <c r="B158" s="41"/>
      <c r="C158" s="63"/>
      <c r="D158" s="215" t="s">
        <v>141</v>
      </c>
      <c r="E158" s="63"/>
      <c r="F158" s="216" t="s">
        <v>489</v>
      </c>
      <c r="G158" s="63"/>
      <c r="H158" s="63"/>
      <c r="I158" s="172"/>
      <c r="J158" s="63"/>
      <c r="K158" s="63"/>
      <c r="L158" s="61"/>
      <c r="M158" s="217"/>
      <c r="N158" s="42"/>
      <c r="O158" s="42"/>
      <c r="P158" s="42"/>
      <c r="Q158" s="42"/>
      <c r="R158" s="42"/>
      <c r="S158" s="42"/>
      <c r="T158" s="78"/>
      <c r="AT158" s="24" t="s">
        <v>141</v>
      </c>
      <c r="AU158" s="24" t="s">
        <v>81</v>
      </c>
    </row>
    <row r="159" spans="2:65" s="12" customFormat="1" ht="13.5">
      <c r="B159" s="218"/>
      <c r="C159" s="219"/>
      <c r="D159" s="215" t="s">
        <v>143</v>
      </c>
      <c r="E159" s="220" t="s">
        <v>21</v>
      </c>
      <c r="F159" s="221" t="s">
        <v>479</v>
      </c>
      <c r="G159" s="219"/>
      <c r="H159" s="222">
        <v>28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143</v>
      </c>
      <c r="AU159" s="228" t="s">
        <v>81</v>
      </c>
      <c r="AV159" s="12" t="s">
        <v>81</v>
      </c>
      <c r="AW159" s="12" t="s">
        <v>35</v>
      </c>
      <c r="AX159" s="12" t="s">
        <v>79</v>
      </c>
      <c r="AY159" s="228" t="s">
        <v>133</v>
      </c>
    </row>
    <row r="160" spans="2:65" s="1" customFormat="1" ht="16.5" customHeight="1">
      <c r="B160" s="41"/>
      <c r="C160" s="203" t="s">
        <v>362</v>
      </c>
      <c r="D160" s="203" t="s">
        <v>135</v>
      </c>
      <c r="E160" s="204" t="s">
        <v>490</v>
      </c>
      <c r="F160" s="205" t="s">
        <v>491</v>
      </c>
      <c r="G160" s="206" t="s">
        <v>216</v>
      </c>
      <c r="H160" s="207">
        <v>1</v>
      </c>
      <c r="I160" s="208"/>
      <c r="J160" s="209">
        <f>ROUND(I160*H160,2)</f>
        <v>0</v>
      </c>
      <c r="K160" s="205" t="s">
        <v>21</v>
      </c>
      <c r="L160" s="61"/>
      <c r="M160" s="210" t="s">
        <v>21</v>
      </c>
      <c r="N160" s="211" t="s">
        <v>43</v>
      </c>
      <c r="O160" s="42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4" t="s">
        <v>91</v>
      </c>
      <c r="AT160" s="24" t="s">
        <v>135</v>
      </c>
      <c r="AU160" s="24" t="s">
        <v>81</v>
      </c>
      <c r="AY160" s="24" t="s">
        <v>133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4" t="s">
        <v>79</v>
      </c>
      <c r="BK160" s="214">
        <f>ROUND(I160*H160,2)</f>
        <v>0</v>
      </c>
      <c r="BL160" s="24" t="s">
        <v>91</v>
      </c>
      <c r="BM160" s="24" t="s">
        <v>492</v>
      </c>
    </row>
    <row r="161" spans="2:65" s="11" customFormat="1" ht="29.85" customHeight="1">
      <c r="B161" s="187"/>
      <c r="C161" s="188"/>
      <c r="D161" s="189" t="s">
        <v>71</v>
      </c>
      <c r="E161" s="201" t="s">
        <v>175</v>
      </c>
      <c r="F161" s="201" t="s">
        <v>493</v>
      </c>
      <c r="G161" s="188"/>
      <c r="H161" s="188"/>
      <c r="I161" s="191"/>
      <c r="J161" s="202">
        <f>BK161</f>
        <v>0</v>
      </c>
      <c r="K161" s="188"/>
      <c r="L161" s="193"/>
      <c r="M161" s="194"/>
      <c r="N161" s="195"/>
      <c r="O161" s="195"/>
      <c r="P161" s="196">
        <f>SUM(P162:P164)</f>
        <v>0</v>
      </c>
      <c r="Q161" s="195"/>
      <c r="R161" s="196">
        <f>SUM(R162:R164)</f>
        <v>4.8855999999999997E-2</v>
      </c>
      <c r="S161" s="195"/>
      <c r="T161" s="197">
        <f>SUM(T162:T164)</f>
        <v>0</v>
      </c>
      <c r="AR161" s="198" t="s">
        <v>79</v>
      </c>
      <c r="AT161" s="199" t="s">
        <v>71</v>
      </c>
      <c r="AU161" s="199" t="s">
        <v>79</v>
      </c>
      <c r="AY161" s="198" t="s">
        <v>133</v>
      </c>
      <c r="BK161" s="200">
        <f>SUM(BK162:BK164)</f>
        <v>0</v>
      </c>
    </row>
    <row r="162" spans="2:65" s="1" customFormat="1" ht="16.5" customHeight="1">
      <c r="B162" s="41"/>
      <c r="C162" s="203" t="s">
        <v>494</v>
      </c>
      <c r="D162" s="203" t="s">
        <v>135</v>
      </c>
      <c r="E162" s="204" t="s">
        <v>495</v>
      </c>
      <c r="F162" s="205" t="s">
        <v>496</v>
      </c>
      <c r="G162" s="206" t="s">
        <v>138</v>
      </c>
      <c r="H162" s="207">
        <v>1.24</v>
      </c>
      <c r="I162" s="208"/>
      <c r="J162" s="209">
        <f>ROUND(I162*H162,2)</f>
        <v>0</v>
      </c>
      <c r="K162" s="205" t="s">
        <v>139</v>
      </c>
      <c r="L162" s="61"/>
      <c r="M162" s="210" t="s">
        <v>21</v>
      </c>
      <c r="N162" s="211" t="s">
        <v>43</v>
      </c>
      <c r="O162" s="42"/>
      <c r="P162" s="212">
        <f>O162*H162</f>
        <v>0</v>
      </c>
      <c r="Q162" s="212">
        <v>3.9399999999999998E-2</v>
      </c>
      <c r="R162" s="212">
        <f>Q162*H162</f>
        <v>4.8855999999999997E-2</v>
      </c>
      <c r="S162" s="212">
        <v>0</v>
      </c>
      <c r="T162" s="213">
        <f>S162*H162</f>
        <v>0</v>
      </c>
      <c r="AR162" s="24" t="s">
        <v>91</v>
      </c>
      <c r="AT162" s="24" t="s">
        <v>135</v>
      </c>
      <c r="AU162" s="24" t="s">
        <v>81</v>
      </c>
      <c r="AY162" s="24" t="s">
        <v>133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24" t="s">
        <v>79</v>
      </c>
      <c r="BK162" s="214">
        <f>ROUND(I162*H162,2)</f>
        <v>0</v>
      </c>
      <c r="BL162" s="24" t="s">
        <v>91</v>
      </c>
      <c r="BM162" s="24" t="s">
        <v>497</v>
      </c>
    </row>
    <row r="163" spans="2:65" s="1" customFormat="1" ht="67.5">
      <c r="B163" s="41"/>
      <c r="C163" s="63"/>
      <c r="D163" s="215" t="s">
        <v>141</v>
      </c>
      <c r="E163" s="63"/>
      <c r="F163" s="216" t="s">
        <v>498</v>
      </c>
      <c r="G163" s="63"/>
      <c r="H163" s="63"/>
      <c r="I163" s="172"/>
      <c r="J163" s="63"/>
      <c r="K163" s="63"/>
      <c r="L163" s="61"/>
      <c r="M163" s="217"/>
      <c r="N163" s="42"/>
      <c r="O163" s="42"/>
      <c r="P163" s="42"/>
      <c r="Q163" s="42"/>
      <c r="R163" s="42"/>
      <c r="S163" s="42"/>
      <c r="T163" s="78"/>
      <c r="AT163" s="24" t="s">
        <v>141</v>
      </c>
      <c r="AU163" s="24" t="s">
        <v>81</v>
      </c>
    </row>
    <row r="164" spans="2:65" s="12" customFormat="1" ht="13.5">
      <c r="B164" s="218"/>
      <c r="C164" s="219"/>
      <c r="D164" s="215" t="s">
        <v>143</v>
      </c>
      <c r="E164" s="220" t="s">
        <v>21</v>
      </c>
      <c r="F164" s="221" t="s">
        <v>499</v>
      </c>
      <c r="G164" s="219"/>
      <c r="H164" s="222">
        <v>1.24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143</v>
      </c>
      <c r="AU164" s="228" t="s">
        <v>81</v>
      </c>
      <c r="AV164" s="12" t="s">
        <v>81</v>
      </c>
      <c r="AW164" s="12" t="s">
        <v>35</v>
      </c>
      <c r="AX164" s="12" t="s">
        <v>79</v>
      </c>
      <c r="AY164" s="228" t="s">
        <v>133</v>
      </c>
    </row>
    <row r="165" spans="2:65" s="11" customFormat="1" ht="29.85" customHeight="1">
      <c r="B165" s="187"/>
      <c r="C165" s="188"/>
      <c r="D165" s="189" t="s">
        <v>71</v>
      </c>
      <c r="E165" s="201" t="s">
        <v>234</v>
      </c>
      <c r="F165" s="201" t="s">
        <v>500</v>
      </c>
      <c r="G165" s="188"/>
      <c r="H165" s="188"/>
      <c r="I165" s="191"/>
      <c r="J165" s="202">
        <f>BK165</f>
        <v>0</v>
      </c>
      <c r="K165" s="188"/>
      <c r="L165" s="193"/>
      <c r="M165" s="194"/>
      <c r="N165" s="195"/>
      <c r="O165" s="195"/>
      <c r="P165" s="196">
        <f>SUM(P166:P169)</f>
        <v>0</v>
      </c>
      <c r="Q165" s="195"/>
      <c r="R165" s="196">
        <f>SUM(R166:R169)</f>
        <v>0</v>
      </c>
      <c r="S165" s="195"/>
      <c r="T165" s="197">
        <f>SUM(T166:T169)</f>
        <v>0</v>
      </c>
      <c r="AR165" s="198" t="s">
        <v>79</v>
      </c>
      <c r="AT165" s="199" t="s">
        <v>71</v>
      </c>
      <c r="AU165" s="199" t="s">
        <v>79</v>
      </c>
      <c r="AY165" s="198" t="s">
        <v>133</v>
      </c>
      <c r="BK165" s="200">
        <f>SUM(BK166:BK169)</f>
        <v>0</v>
      </c>
    </row>
    <row r="166" spans="2:65" s="1" customFormat="1" ht="16.5" customHeight="1">
      <c r="B166" s="41"/>
      <c r="C166" s="203" t="s">
        <v>501</v>
      </c>
      <c r="D166" s="203" t="s">
        <v>135</v>
      </c>
      <c r="E166" s="204" t="s">
        <v>366</v>
      </c>
      <c r="F166" s="205" t="s">
        <v>367</v>
      </c>
      <c r="G166" s="206" t="s">
        <v>223</v>
      </c>
      <c r="H166" s="207">
        <v>53.155999999999999</v>
      </c>
      <c r="I166" s="208"/>
      <c r="J166" s="209">
        <f>ROUND(I166*H166,2)</f>
        <v>0</v>
      </c>
      <c r="K166" s="205" t="s">
        <v>139</v>
      </c>
      <c r="L166" s="61"/>
      <c r="M166" s="210" t="s">
        <v>21</v>
      </c>
      <c r="N166" s="211" t="s">
        <v>43</v>
      </c>
      <c r="O166" s="42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AR166" s="24" t="s">
        <v>91</v>
      </c>
      <c r="AT166" s="24" t="s">
        <v>135</v>
      </c>
      <c r="AU166" s="24" t="s">
        <v>81</v>
      </c>
      <c r="AY166" s="24" t="s">
        <v>133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24" t="s">
        <v>79</v>
      </c>
      <c r="BK166" s="214">
        <f>ROUND(I166*H166,2)</f>
        <v>0</v>
      </c>
      <c r="BL166" s="24" t="s">
        <v>91</v>
      </c>
      <c r="BM166" s="24" t="s">
        <v>502</v>
      </c>
    </row>
    <row r="167" spans="2:65" s="1" customFormat="1" ht="25.5" customHeight="1">
      <c r="B167" s="41"/>
      <c r="C167" s="203" t="s">
        <v>503</v>
      </c>
      <c r="D167" s="203" t="s">
        <v>135</v>
      </c>
      <c r="E167" s="204" t="s">
        <v>369</v>
      </c>
      <c r="F167" s="205" t="s">
        <v>370</v>
      </c>
      <c r="G167" s="206" t="s">
        <v>223</v>
      </c>
      <c r="H167" s="207">
        <v>53.155999999999999</v>
      </c>
      <c r="I167" s="208"/>
      <c r="J167" s="209">
        <f>ROUND(I167*H167,2)</f>
        <v>0</v>
      </c>
      <c r="K167" s="205" t="s">
        <v>139</v>
      </c>
      <c r="L167" s="61"/>
      <c r="M167" s="210" t="s">
        <v>21</v>
      </c>
      <c r="N167" s="211" t="s">
        <v>43</v>
      </c>
      <c r="O167" s="42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24" t="s">
        <v>91</v>
      </c>
      <c r="AT167" s="24" t="s">
        <v>135</v>
      </c>
      <c r="AU167" s="24" t="s">
        <v>81</v>
      </c>
      <c r="AY167" s="24" t="s">
        <v>133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4" t="s">
        <v>79</v>
      </c>
      <c r="BK167" s="214">
        <f>ROUND(I167*H167,2)</f>
        <v>0</v>
      </c>
      <c r="BL167" s="24" t="s">
        <v>91</v>
      </c>
      <c r="BM167" s="24" t="s">
        <v>504</v>
      </c>
    </row>
    <row r="168" spans="2:65" s="1" customFormat="1" ht="25.5" customHeight="1">
      <c r="B168" s="41"/>
      <c r="C168" s="203" t="s">
        <v>505</v>
      </c>
      <c r="D168" s="203" t="s">
        <v>135</v>
      </c>
      <c r="E168" s="204" t="s">
        <v>372</v>
      </c>
      <c r="F168" s="205" t="s">
        <v>373</v>
      </c>
      <c r="G168" s="206" t="s">
        <v>223</v>
      </c>
      <c r="H168" s="207">
        <v>106.312</v>
      </c>
      <c r="I168" s="208"/>
      <c r="J168" s="209">
        <f>ROUND(I168*H168,2)</f>
        <v>0</v>
      </c>
      <c r="K168" s="205" t="s">
        <v>139</v>
      </c>
      <c r="L168" s="61"/>
      <c r="M168" s="210" t="s">
        <v>21</v>
      </c>
      <c r="N168" s="211" t="s">
        <v>43</v>
      </c>
      <c r="O168" s="42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AR168" s="24" t="s">
        <v>91</v>
      </c>
      <c r="AT168" s="24" t="s">
        <v>135</v>
      </c>
      <c r="AU168" s="24" t="s">
        <v>81</v>
      </c>
      <c r="AY168" s="24" t="s">
        <v>133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24" t="s">
        <v>79</v>
      </c>
      <c r="BK168" s="214">
        <f>ROUND(I168*H168,2)</f>
        <v>0</v>
      </c>
      <c r="BL168" s="24" t="s">
        <v>91</v>
      </c>
      <c r="BM168" s="24" t="s">
        <v>506</v>
      </c>
    </row>
    <row r="169" spans="2:65" s="12" customFormat="1" ht="13.5">
      <c r="B169" s="218"/>
      <c r="C169" s="219"/>
      <c r="D169" s="215" t="s">
        <v>143</v>
      </c>
      <c r="E169" s="219"/>
      <c r="F169" s="221" t="s">
        <v>507</v>
      </c>
      <c r="G169" s="219"/>
      <c r="H169" s="222">
        <v>106.312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143</v>
      </c>
      <c r="AU169" s="228" t="s">
        <v>81</v>
      </c>
      <c r="AV169" s="12" t="s">
        <v>81</v>
      </c>
      <c r="AW169" s="12" t="s">
        <v>6</v>
      </c>
      <c r="AX169" s="12" t="s">
        <v>79</v>
      </c>
      <c r="AY169" s="228" t="s">
        <v>133</v>
      </c>
    </row>
    <row r="170" spans="2:65" s="11" customFormat="1" ht="37.35" customHeight="1">
      <c r="B170" s="187"/>
      <c r="C170" s="188"/>
      <c r="D170" s="189" t="s">
        <v>71</v>
      </c>
      <c r="E170" s="190" t="s">
        <v>508</v>
      </c>
      <c r="F170" s="190" t="s">
        <v>509</v>
      </c>
      <c r="G170" s="188"/>
      <c r="H170" s="188"/>
      <c r="I170" s="191"/>
      <c r="J170" s="192">
        <f>BK170</f>
        <v>0</v>
      </c>
      <c r="K170" s="188"/>
      <c r="L170" s="193"/>
      <c r="M170" s="194"/>
      <c r="N170" s="195"/>
      <c r="O170" s="195"/>
      <c r="P170" s="196">
        <f>P171</f>
        <v>0</v>
      </c>
      <c r="Q170" s="195"/>
      <c r="R170" s="196">
        <f>R171</f>
        <v>1.0799999999999998E-3</v>
      </c>
      <c r="S170" s="195"/>
      <c r="T170" s="197">
        <f>T171</f>
        <v>0</v>
      </c>
      <c r="AR170" s="198" t="s">
        <v>81</v>
      </c>
      <c r="AT170" s="199" t="s">
        <v>71</v>
      </c>
      <c r="AU170" s="199" t="s">
        <v>72</v>
      </c>
      <c r="AY170" s="198" t="s">
        <v>133</v>
      </c>
      <c r="BK170" s="200">
        <f>BK171</f>
        <v>0</v>
      </c>
    </row>
    <row r="171" spans="2:65" s="11" customFormat="1" ht="19.899999999999999" customHeight="1">
      <c r="B171" s="187"/>
      <c r="C171" s="188"/>
      <c r="D171" s="189" t="s">
        <v>71</v>
      </c>
      <c r="E171" s="201" t="s">
        <v>510</v>
      </c>
      <c r="F171" s="201" t="s">
        <v>511</v>
      </c>
      <c r="G171" s="188"/>
      <c r="H171" s="188"/>
      <c r="I171" s="191"/>
      <c r="J171" s="202">
        <f>BK171</f>
        <v>0</v>
      </c>
      <c r="K171" s="188"/>
      <c r="L171" s="193"/>
      <c r="M171" s="194"/>
      <c r="N171" s="195"/>
      <c r="O171" s="195"/>
      <c r="P171" s="196">
        <f>SUM(P172:P180)</f>
        <v>0</v>
      </c>
      <c r="Q171" s="195"/>
      <c r="R171" s="196">
        <f>SUM(R172:R180)</f>
        <v>1.0799999999999998E-3</v>
      </c>
      <c r="S171" s="195"/>
      <c r="T171" s="197">
        <f>SUM(T172:T180)</f>
        <v>0</v>
      </c>
      <c r="AR171" s="198" t="s">
        <v>81</v>
      </c>
      <c r="AT171" s="199" t="s">
        <v>71</v>
      </c>
      <c r="AU171" s="199" t="s">
        <v>79</v>
      </c>
      <c r="AY171" s="198" t="s">
        <v>133</v>
      </c>
      <c r="BK171" s="200">
        <f>SUM(BK172:BK180)</f>
        <v>0</v>
      </c>
    </row>
    <row r="172" spans="2:65" s="1" customFormat="1" ht="25.5" customHeight="1">
      <c r="B172" s="41"/>
      <c r="C172" s="203" t="s">
        <v>512</v>
      </c>
      <c r="D172" s="203" t="s">
        <v>135</v>
      </c>
      <c r="E172" s="204" t="s">
        <v>513</v>
      </c>
      <c r="F172" s="205" t="s">
        <v>514</v>
      </c>
      <c r="G172" s="206" t="s">
        <v>392</v>
      </c>
      <c r="H172" s="207">
        <v>4</v>
      </c>
      <c r="I172" s="208"/>
      <c r="J172" s="209">
        <f>ROUND(I172*H172,2)</f>
        <v>0</v>
      </c>
      <c r="K172" s="205" t="s">
        <v>21</v>
      </c>
      <c r="L172" s="61"/>
      <c r="M172" s="210" t="s">
        <v>21</v>
      </c>
      <c r="N172" s="211" t="s">
        <v>43</v>
      </c>
      <c r="O172" s="42"/>
      <c r="P172" s="212">
        <f>O172*H172</f>
        <v>0</v>
      </c>
      <c r="Q172" s="212">
        <v>1.4999999999999999E-4</v>
      </c>
      <c r="R172" s="212">
        <f>Q172*H172</f>
        <v>5.9999999999999995E-4</v>
      </c>
      <c r="S172" s="212">
        <v>0</v>
      </c>
      <c r="T172" s="213">
        <f>S172*H172</f>
        <v>0</v>
      </c>
      <c r="AR172" s="24" t="s">
        <v>209</v>
      </c>
      <c r="AT172" s="24" t="s">
        <v>135</v>
      </c>
      <c r="AU172" s="24" t="s">
        <v>81</v>
      </c>
      <c r="AY172" s="24" t="s">
        <v>133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4" t="s">
        <v>79</v>
      </c>
      <c r="BK172" s="214">
        <f>ROUND(I172*H172,2)</f>
        <v>0</v>
      </c>
      <c r="BL172" s="24" t="s">
        <v>209</v>
      </c>
      <c r="BM172" s="24" t="s">
        <v>515</v>
      </c>
    </row>
    <row r="173" spans="2:65" s="1" customFormat="1" ht="40.5">
      <c r="B173" s="41"/>
      <c r="C173" s="63"/>
      <c r="D173" s="215" t="s">
        <v>141</v>
      </c>
      <c r="E173" s="63"/>
      <c r="F173" s="216" t="s">
        <v>516</v>
      </c>
      <c r="G173" s="63"/>
      <c r="H173" s="63"/>
      <c r="I173" s="172"/>
      <c r="J173" s="63"/>
      <c r="K173" s="63"/>
      <c r="L173" s="61"/>
      <c r="M173" s="217"/>
      <c r="N173" s="42"/>
      <c r="O173" s="42"/>
      <c r="P173" s="42"/>
      <c r="Q173" s="42"/>
      <c r="R173" s="42"/>
      <c r="S173" s="42"/>
      <c r="T173" s="78"/>
      <c r="AT173" s="24" t="s">
        <v>141</v>
      </c>
      <c r="AU173" s="24" t="s">
        <v>81</v>
      </c>
    </row>
    <row r="174" spans="2:65" s="12" customFormat="1" ht="13.5">
      <c r="B174" s="218"/>
      <c r="C174" s="219"/>
      <c r="D174" s="215" t="s">
        <v>143</v>
      </c>
      <c r="E174" s="220" t="s">
        <v>21</v>
      </c>
      <c r="F174" s="221" t="s">
        <v>517</v>
      </c>
      <c r="G174" s="219"/>
      <c r="H174" s="222">
        <v>4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143</v>
      </c>
      <c r="AU174" s="228" t="s">
        <v>81</v>
      </c>
      <c r="AV174" s="12" t="s">
        <v>81</v>
      </c>
      <c r="AW174" s="12" t="s">
        <v>35</v>
      </c>
      <c r="AX174" s="12" t="s">
        <v>79</v>
      </c>
      <c r="AY174" s="228" t="s">
        <v>133</v>
      </c>
    </row>
    <row r="175" spans="2:65" s="1" customFormat="1" ht="25.5" customHeight="1">
      <c r="B175" s="41"/>
      <c r="C175" s="203" t="s">
        <v>518</v>
      </c>
      <c r="D175" s="203" t="s">
        <v>135</v>
      </c>
      <c r="E175" s="204" t="s">
        <v>519</v>
      </c>
      <c r="F175" s="205" t="s">
        <v>520</v>
      </c>
      <c r="G175" s="206" t="s">
        <v>138</v>
      </c>
      <c r="H175" s="207">
        <v>1.2</v>
      </c>
      <c r="I175" s="208"/>
      <c r="J175" s="209">
        <f>ROUND(I175*H175,2)</f>
        <v>0</v>
      </c>
      <c r="K175" s="205" t="s">
        <v>21</v>
      </c>
      <c r="L175" s="61"/>
      <c r="M175" s="210" t="s">
        <v>21</v>
      </c>
      <c r="N175" s="211" t="s">
        <v>43</v>
      </c>
      <c r="O175" s="42"/>
      <c r="P175" s="212">
        <f>O175*H175</f>
        <v>0</v>
      </c>
      <c r="Q175" s="212">
        <v>1.4999999999999999E-4</v>
      </c>
      <c r="R175" s="212">
        <f>Q175*H175</f>
        <v>1.7999999999999998E-4</v>
      </c>
      <c r="S175" s="212">
        <v>0</v>
      </c>
      <c r="T175" s="213">
        <f>S175*H175</f>
        <v>0</v>
      </c>
      <c r="AR175" s="24" t="s">
        <v>209</v>
      </c>
      <c r="AT175" s="24" t="s">
        <v>135</v>
      </c>
      <c r="AU175" s="24" t="s">
        <v>81</v>
      </c>
      <c r="AY175" s="24" t="s">
        <v>133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4" t="s">
        <v>79</v>
      </c>
      <c r="BK175" s="214">
        <f>ROUND(I175*H175,2)</f>
        <v>0</v>
      </c>
      <c r="BL175" s="24" t="s">
        <v>209</v>
      </c>
      <c r="BM175" s="24" t="s">
        <v>521</v>
      </c>
    </row>
    <row r="176" spans="2:65" s="1" customFormat="1" ht="40.5">
      <c r="B176" s="41"/>
      <c r="C176" s="63"/>
      <c r="D176" s="215" t="s">
        <v>141</v>
      </c>
      <c r="E176" s="63"/>
      <c r="F176" s="216" t="s">
        <v>522</v>
      </c>
      <c r="G176" s="63"/>
      <c r="H176" s="63"/>
      <c r="I176" s="172"/>
      <c r="J176" s="63"/>
      <c r="K176" s="63"/>
      <c r="L176" s="61"/>
      <c r="M176" s="217"/>
      <c r="N176" s="42"/>
      <c r="O176" s="42"/>
      <c r="P176" s="42"/>
      <c r="Q176" s="42"/>
      <c r="R176" s="42"/>
      <c r="S176" s="42"/>
      <c r="T176" s="78"/>
      <c r="AT176" s="24" t="s">
        <v>141</v>
      </c>
      <c r="AU176" s="24" t="s">
        <v>81</v>
      </c>
    </row>
    <row r="177" spans="2:65" s="12" customFormat="1" ht="13.5">
      <c r="B177" s="218"/>
      <c r="C177" s="219"/>
      <c r="D177" s="215" t="s">
        <v>143</v>
      </c>
      <c r="E177" s="220" t="s">
        <v>21</v>
      </c>
      <c r="F177" s="221" t="s">
        <v>523</v>
      </c>
      <c r="G177" s="219"/>
      <c r="H177" s="222">
        <v>1.2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143</v>
      </c>
      <c r="AU177" s="228" t="s">
        <v>81</v>
      </c>
      <c r="AV177" s="12" t="s">
        <v>81</v>
      </c>
      <c r="AW177" s="12" t="s">
        <v>35</v>
      </c>
      <c r="AX177" s="12" t="s">
        <v>79</v>
      </c>
      <c r="AY177" s="228" t="s">
        <v>133</v>
      </c>
    </row>
    <row r="178" spans="2:65" s="1" customFormat="1" ht="25.5" customHeight="1">
      <c r="B178" s="41"/>
      <c r="C178" s="203" t="s">
        <v>524</v>
      </c>
      <c r="D178" s="203" t="s">
        <v>135</v>
      </c>
      <c r="E178" s="204" t="s">
        <v>525</v>
      </c>
      <c r="F178" s="205" t="s">
        <v>526</v>
      </c>
      <c r="G178" s="206" t="s">
        <v>216</v>
      </c>
      <c r="H178" s="207">
        <v>2</v>
      </c>
      <c r="I178" s="208"/>
      <c r="J178" s="209">
        <f>ROUND(I178*H178,2)</f>
        <v>0</v>
      </c>
      <c r="K178" s="205" t="s">
        <v>21</v>
      </c>
      <c r="L178" s="61"/>
      <c r="M178" s="210" t="s">
        <v>21</v>
      </c>
      <c r="N178" s="211" t="s">
        <v>43</v>
      </c>
      <c r="O178" s="42"/>
      <c r="P178" s="212">
        <f>O178*H178</f>
        <v>0</v>
      </c>
      <c r="Q178" s="212">
        <v>1.4999999999999999E-4</v>
      </c>
      <c r="R178" s="212">
        <f>Q178*H178</f>
        <v>2.9999999999999997E-4</v>
      </c>
      <c r="S178" s="212">
        <v>0</v>
      </c>
      <c r="T178" s="213">
        <f>S178*H178</f>
        <v>0</v>
      </c>
      <c r="AR178" s="24" t="s">
        <v>209</v>
      </c>
      <c r="AT178" s="24" t="s">
        <v>135</v>
      </c>
      <c r="AU178" s="24" t="s">
        <v>81</v>
      </c>
      <c r="AY178" s="24" t="s">
        <v>133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24" t="s">
        <v>79</v>
      </c>
      <c r="BK178" s="214">
        <f>ROUND(I178*H178,2)</f>
        <v>0</v>
      </c>
      <c r="BL178" s="24" t="s">
        <v>209</v>
      </c>
      <c r="BM178" s="24" t="s">
        <v>527</v>
      </c>
    </row>
    <row r="179" spans="2:65" s="1" customFormat="1" ht="40.5">
      <c r="B179" s="41"/>
      <c r="C179" s="63"/>
      <c r="D179" s="215" t="s">
        <v>141</v>
      </c>
      <c r="E179" s="63"/>
      <c r="F179" s="216" t="s">
        <v>528</v>
      </c>
      <c r="G179" s="63"/>
      <c r="H179" s="63"/>
      <c r="I179" s="172"/>
      <c r="J179" s="63"/>
      <c r="K179" s="63"/>
      <c r="L179" s="61"/>
      <c r="M179" s="217"/>
      <c r="N179" s="42"/>
      <c r="O179" s="42"/>
      <c r="P179" s="42"/>
      <c r="Q179" s="42"/>
      <c r="R179" s="42"/>
      <c r="S179" s="42"/>
      <c r="T179" s="78"/>
      <c r="AT179" s="24" t="s">
        <v>141</v>
      </c>
      <c r="AU179" s="24" t="s">
        <v>81</v>
      </c>
    </row>
    <row r="180" spans="2:65" s="12" customFormat="1" ht="13.5">
      <c r="B180" s="218"/>
      <c r="C180" s="219"/>
      <c r="D180" s="215" t="s">
        <v>143</v>
      </c>
      <c r="E180" s="220" t="s">
        <v>21</v>
      </c>
      <c r="F180" s="221" t="s">
        <v>529</v>
      </c>
      <c r="G180" s="219"/>
      <c r="H180" s="222">
        <v>2</v>
      </c>
      <c r="I180" s="223"/>
      <c r="J180" s="219"/>
      <c r="K180" s="219"/>
      <c r="L180" s="224"/>
      <c r="M180" s="239"/>
      <c r="N180" s="240"/>
      <c r="O180" s="240"/>
      <c r="P180" s="240"/>
      <c r="Q180" s="240"/>
      <c r="R180" s="240"/>
      <c r="S180" s="240"/>
      <c r="T180" s="241"/>
      <c r="AT180" s="228" t="s">
        <v>143</v>
      </c>
      <c r="AU180" s="228" t="s">
        <v>81</v>
      </c>
      <c r="AV180" s="12" t="s">
        <v>81</v>
      </c>
      <c r="AW180" s="12" t="s">
        <v>35</v>
      </c>
      <c r="AX180" s="12" t="s">
        <v>79</v>
      </c>
      <c r="AY180" s="228" t="s">
        <v>133</v>
      </c>
    </row>
    <row r="181" spans="2:65" s="1" customFormat="1" ht="6.95" customHeight="1">
      <c r="B181" s="56"/>
      <c r="C181" s="57"/>
      <c r="D181" s="57"/>
      <c r="E181" s="57"/>
      <c r="F181" s="57"/>
      <c r="G181" s="57"/>
      <c r="H181" s="57"/>
      <c r="I181" s="148"/>
      <c r="J181" s="57"/>
      <c r="K181" s="57"/>
      <c r="L181" s="61"/>
    </row>
  </sheetData>
  <sheetProtection algorithmName="SHA-512" hashValue="LDF1/JnLKT8wWNU5Uu8wG6m02FPTtIVgaoCtEcYV70wBq27yd0vKaYMsK3E5s8cumD9cUygB10dtX7PqcRQVsA==" saltValue="5YCxPg/wBAh1YlS0X1E685xAuJZ82H+EZUnNMdBiCzmeSUj0d1znqLIIhmXe9oV94DjVxV7bxPjTHEz4B72dVw==" spinCount="100000" sheet="1" objects="1" scenarios="1" formatColumns="0" formatRows="0" autoFilter="0"/>
  <autoFilter ref="C90:K180" xr:uid="{00000000-0009-0000-0000-000004000000}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400-000000000000}"/>
    <hyperlink ref="G1:H1" location="C58" display="2) Rekapitulace" xr:uid="{00000000-0004-0000-0400-000001000000}"/>
    <hyperlink ref="J1" location="C90" display="3) Soupis prací" xr:uid="{00000000-0004-0000-0400-000002000000}"/>
    <hyperlink ref="L1:V1" location="'Rekapitulace stavby'!C2" display="Rekapitulace stavby" xr:uid="{00000000-0004-0000-04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21"/>
      <c r="C1" s="121"/>
      <c r="D1" s="122" t="s">
        <v>1</v>
      </c>
      <c r="E1" s="121"/>
      <c r="F1" s="123" t="s">
        <v>97</v>
      </c>
      <c r="G1" s="397" t="s">
        <v>98</v>
      </c>
      <c r="H1" s="397"/>
      <c r="I1" s="124"/>
      <c r="J1" s="123" t="s">
        <v>99</v>
      </c>
      <c r="K1" s="122" t="s">
        <v>100</v>
      </c>
      <c r="L1" s="123" t="s">
        <v>101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4" t="s">
        <v>96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102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>
      <c r="B7" s="28"/>
      <c r="C7" s="29"/>
      <c r="D7" s="29"/>
      <c r="E7" s="389" t="str">
        <f>'Rekapitulace stavby'!K6</f>
        <v>Vodní park Benátky – Česká Třebová</v>
      </c>
      <c r="F7" s="390"/>
      <c r="G7" s="390"/>
      <c r="H7" s="390"/>
      <c r="I7" s="126"/>
      <c r="J7" s="29"/>
      <c r="K7" s="31"/>
    </row>
    <row r="8" spans="1:70" s="1" customFormat="1">
      <c r="B8" s="41"/>
      <c r="C8" s="42"/>
      <c r="D8" s="37" t="s">
        <v>103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392" t="s">
        <v>530</v>
      </c>
      <c r="F9" s="391"/>
      <c r="G9" s="391"/>
      <c r="H9" s="391"/>
      <c r="I9" s="127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8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8" t="s">
        <v>25</v>
      </c>
      <c r="J12" s="129" t="str">
        <f>'Rekapitulace stavby'!AN8</f>
        <v>25. 2. 2018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28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28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28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28" t="s">
        <v>28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 xml:space="preserve"> </v>
      </c>
      <c r="F21" s="42"/>
      <c r="G21" s="42"/>
      <c r="H21" s="42"/>
      <c r="I21" s="128" t="s">
        <v>30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27"/>
      <c r="J23" s="42"/>
      <c r="K23" s="45"/>
    </row>
    <row r="24" spans="2:11" s="7" customFormat="1" ht="16.5" customHeight="1">
      <c r="B24" s="130"/>
      <c r="C24" s="131"/>
      <c r="D24" s="131"/>
      <c r="E24" s="354" t="s">
        <v>21</v>
      </c>
      <c r="F24" s="354"/>
      <c r="G24" s="354"/>
      <c r="H24" s="354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38</v>
      </c>
      <c r="E27" s="42"/>
      <c r="F27" s="42"/>
      <c r="G27" s="42"/>
      <c r="H27" s="42"/>
      <c r="I27" s="127"/>
      <c r="J27" s="137">
        <f>ROUND(J77,2)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38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9">
        <f>ROUND(SUM(BE77:BE85), 2)</f>
        <v>0</v>
      </c>
      <c r="G30" s="42"/>
      <c r="H30" s="42"/>
      <c r="I30" s="140">
        <v>0.21</v>
      </c>
      <c r="J30" s="139">
        <f>ROUND(ROUND((SUM(BE77:BE85)),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9">
        <f>ROUND(SUM(BF77:BF85), 2)</f>
        <v>0</v>
      </c>
      <c r="G31" s="42"/>
      <c r="H31" s="42"/>
      <c r="I31" s="140">
        <v>0.15</v>
      </c>
      <c r="J31" s="139">
        <f>ROUND(ROUND((SUM(BF77:BF85)),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9">
        <f>ROUND(SUM(BG77:BG85),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9">
        <f>ROUND(SUM(BH77:BH85),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9">
        <f>ROUND(SUM(BI77:BI85),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48</v>
      </c>
      <c r="E36" s="79"/>
      <c r="F36" s="79"/>
      <c r="G36" s="143" t="s">
        <v>49</v>
      </c>
      <c r="H36" s="144" t="s">
        <v>50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0" t="s">
        <v>107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16.5" customHeight="1">
      <c r="B45" s="41"/>
      <c r="C45" s="42"/>
      <c r="D45" s="42"/>
      <c r="E45" s="389" t="str">
        <f>E7</f>
        <v>Vodní park Benátky – Česká Třebová</v>
      </c>
      <c r="F45" s="390"/>
      <c r="G45" s="390"/>
      <c r="H45" s="390"/>
      <c r="I45" s="127"/>
      <c r="J45" s="42"/>
      <c r="K45" s="45"/>
    </row>
    <row r="46" spans="2:11" s="1" customFormat="1" ht="14.45" customHeight="1">
      <c r="B46" s="41"/>
      <c r="C46" s="37" t="s">
        <v>103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7.25" customHeight="1">
      <c r="B47" s="41"/>
      <c r="C47" s="42"/>
      <c r="D47" s="42"/>
      <c r="E47" s="392" t="str">
        <f>E9</f>
        <v>VRN - Vedelší rozpočtové náklady</v>
      </c>
      <c r="F47" s="391"/>
      <c r="G47" s="391"/>
      <c r="H47" s="391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VP- Česká Třebová</v>
      </c>
      <c r="G49" s="42"/>
      <c r="H49" s="42"/>
      <c r="I49" s="128" t="s">
        <v>25</v>
      </c>
      <c r="J49" s="129" t="str">
        <f>IF(J12="","",J12)</f>
        <v>25. 2. 2018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Město Česká Třebová, Staré náměstí 78, Česká Třebo</v>
      </c>
      <c r="G51" s="42"/>
      <c r="H51" s="42"/>
      <c r="I51" s="128" t="s">
        <v>33</v>
      </c>
      <c r="J51" s="354" t="str">
        <f>E21</f>
        <v xml:space="preserve"> 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27"/>
      <c r="J52" s="39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108</v>
      </c>
      <c r="D54" s="141"/>
      <c r="E54" s="141"/>
      <c r="F54" s="141"/>
      <c r="G54" s="141"/>
      <c r="H54" s="141"/>
      <c r="I54" s="154"/>
      <c r="J54" s="155" t="s">
        <v>109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110</v>
      </c>
      <c r="D56" s="42"/>
      <c r="E56" s="42"/>
      <c r="F56" s="42"/>
      <c r="G56" s="42"/>
      <c r="H56" s="42"/>
      <c r="I56" s="127"/>
      <c r="J56" s="137">
        <f>J77</f>
        <v>0</v>
      </c>
      <c r="K56" s="45"/>
      <c r="AU56" s="24" t="s">
        <v>111</v>
      </c>
    </row>
    <row r="57" spans="2:47" s="8" customFormat="1" ht="24.95" customHeight="1">
      <c r="B57" s="158"/>
      <c r="C57" s="159"/>
      <c r="D57" s="160" t="s">
        <v>531</v>
      </c>
      <c r="E57" s="161"/>
      <c r="F57" s="161"/>
      <c r="G57" s="161"/>
      <c r="H57" s="161"/>
      <c r="I57" s="162"/>
      <c r="J57" s="163">
        <f>J78</f>
        <v>0</v>
      </c>
      <c r="K57" s="164"/>
    </row>
    <row r="58" spans="2:47" s="1" customFormat="1" ht="21.75" customHeight="1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 ht="6.95" customHeight="1">
      <c r="B59" s="56"/>
      <c r="C59" s="57"/>
      <c r="D59" s="57"/>
      <c r="E59" s="57"/>
      <c r="F59" s="57"/>
      <c r="G59" s="57"/>
      <c r="H59" s="57"/>
      <c r="I59" s="148"/>
      <c r="J59" s="57"/>
      <c r="K59" s="58"/>
    </row>
    <row r="63" spans="2:47" s="1" customFormat="1" ht="6.95" customHeight="1">
      <c r="B63" s="59"/>
      <c r="C63" s="60"/>
      <c r="D63" s="60"/>
      <c r="E63" s="60"/>
      <c r="F63" s="60"/>
      <c r="G63" s="60"/>
      <c r="H63" s="60"/>
      <c r="I63" s="151"/>
      <c r="J63" s="60"/>
      <c r="K63" s="60"/>
      <c r="L63" s="61"/>
    </row>
    <row r="64" spans="2:47" s="1" customFormat="1" ht="36.950000000000003" customHeight="1">
      <c r="B64" s="41"/>
      <c r="C64" s="62" t="s">
        <v>117</v>
      </c>
      <c r="D64" s="63"/>
      <c r="E64" s="63"/>
      <c r="F64" s="63"/>
      <c r="G64" s="63"/>
      <c r="H64" s="63"/>
      <c r="I64" s="172"/>
      <c r="J64" s="63"/>
      <c r="K64" s="63"/>
      <c r="L64" s="61"/>
    </row>
    <row r="65" spans="2:65" s="1" customFormat="1" ht="6.95" customHeight="1">
      <c r="B65" s="41"/>
      <c r="C65" s="63"/>
      <c r="D65" s="63"/>
      <c r="E65" s="63"/>
      <c r="F65" s="63"/>
      <c r="G65" s="63"/>
      <c r="H65" s="63"/>
      <c r="I65" s="172"/>
      <c r="J65" s="63"/>
      <c r="K65" s="63"/>
      <c r="L65" s="61"/>
    </row>
    <row r="66" spans="2:65" s="1" customFormat="1" ht="14.45" customHeight="1">
      <c r="B66" s="41"/>
      <c r="C66" s="65" t="s">
        <v>18</v>
      </c>
      <c r="D66" s="63"/>
      <c r="E66" s="63"/>
      <c r="F66" s="63"/>
      <c r="G66" s="63"/>
      <c r="H66" s="63"/>
      <c r="I66" s="172"/>
      <c r="J66" s="63"/>
      <c r="K66" s="63"/>
      <c r="L66" s="61"/>
    </row>
    <row r="67" spans="2:65" s="1" customFormat="1" ht="16.5" customHeight="1">
      <c r="B67" s="41"/>
      <c r="C67" s="63"/>
      <c r="D67" s="63"/>
      <c r="E67" s="394" t="str">
        <f>E7</f>
        <v>Vodní park Benátky – Česká Třebová</v>
      </c>
      <c r="F67" s="395"/>
      <c r="G67" s="395"/>
      <c r="H67" s="395"/>
      <c r="I67" s="172"/>
      <c r="J67" s="63"/>
      <c r="K67" s="63"/>
      <c r="L67" s="61"/>
    </row>
    <row r="68" spans="2:65" s="1" customFormat="1" ht="14.45" customHeight="1">
      <c r="B68" s="41"/>
      <c r="C68" s="65" t="s">
        <v>103</v>
      </c>
      <c r="D68" s="63"/>
      <c r="E68" s="63"/>
      <c r="F68" s="63"/>
      <c r="G68" s="63"/>
      <c r="H68" s="63"/>
      <c r="I68" s="172"/>
      <c r="J68" s="63"/>
      <c r="K68" s="63"/>
      <c r="L68" s="61"/>
    </row>
    <row r="69" spans="2:65" s="1" customFormat="1" ht="17.25" customHeight="1">
      <c r="B69" s="41"/>
      <c r="C69" s="63"/>
      <c r="D69" s="63"/>
      <c r="E69" s="365" t="str">
        <f>E9</f>
        <v>VRN - Vedelší rozpočtové náklady</v>
      </c>
      <c r="F69" s="396"/>
      <c r="G69" s="396"/>
      <c r="H69" s="396"/>
      <c r="I69" s="172"/>
      <c r="J69" s="63"/>
      <c r="K69" s="63"/>
      <c r="L69" s="61"/>
    </row>
    <row r="70" spans="2:65" s="1" customFormat="1" ht="6.95" customHeight="1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61"/>
    </row>
    <row r="71" spans="2:65" s="1" customFormat="1" ht="18" customHeight="1">
      <c r="B71" s="41"/>
      <c r="C71" s="65" t="s">
        <v>23</v>
      </c>
      <c r="D71" s="63"/>
      <c r="E71" s="63"/>
      <c r="F71" s="175" t="str">
        <f>F12</f>
        <v>VP- Česká Třebová</v>
      </c>
      <c r="G71" s="63"/>
      <c r="H71" s="63"/>
      <c r="I71" s="176" t="s">
        <v>25</v>
      </c>
      <c r="J71" s="73" t="str">
        <f>IF(J12="","",J12)</f>
        <v>25. 2. 2018</v>
      </c>
      <c r="K71" s="63"/>
      <c r="L71" s="61"/>
    </row>
    <row r="72" spans="2:65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65" s="1" customFormat="1">
      <c r="B73" s="41"/>
      <c r="C73" s="65" t="s">
        <v>27</v>
      </c>
      <c r="D73" s="63"/>
      <c r="E73" s="63"/>
      <c r="F73" s="175" t="str">
        <f>E15</f>
        <v>Město Česká Třebová, Staré náměstí 78, Česká Třebo</v>
      </c>
      <c r="G73" s="63"/>
      <c r="H73" s="63"/>
      <c r="I73" s="176" t="s">
        <v>33</v>
      </c>
      <c r="J73" s="175" t="str">
        <f>E21</f>
        <v xml:space="preserve"> </v>
      </c>
      <c r="K73" s="63"/>
      <c r="L73" s="61"/>
    </row>
    <row r="74" spans="2:65" s="1" customFormat="1" ht="14.45" customHeight="1">
      <c r="B74" s="41"/>
      <c r="C74" s="65" t="s">
        <v>31</v>
      </c>
      <c r="D74" s="63"/>
      <c r="E74" s="63"/>
      <c r="F74" s="175" t="str">
        <f>IF(E18="","",E18)</f>
        <v/>
      </c>
      <c r="G74" s="63"/>
      <c r="H74" s="63"/>
      <c r="I74" s="172"/>
      <c r="J74" s="63"/>
      <c r="K74" s="63"/>
      <c r="L74" s="61"/>
    </row>
    <row r="75" spans="2:65" s="1" customFormat="1" ht="10.35" customHeight="1">
      <c r="B75" s="41"/>
      <c r="C75" s="63"/>
      <c r="D75" s="63"/>
      <c r="E75" s="63"/>
      <c r="F75" s="63"/>
      <c r="G75" s="63"/>
      <c r="H75" s="63"/>
      <c r="I75" s="172"/>
      <c r="J75" s="63"/>
      <c r="K75" s="63"/>
      <c r="L75" s="61"/>
    </row>
    <row r="76" spans="2:65" s="10" customFormat="1" ht="29.25" customHeight="1">
      <c r="B76" s="177"/>
      <c r="C76" s="178" t="s">
        <v>118</v>
      </c>
      <c r="D76" s="179" t="s">
        <v>57</v>
      </c>
      <c r="E76" s="179" t="s">
        <v>53</v>
      </c>
      <c r="F76" s="179" t="s">
        <v>119</v>
      </c>
      <c r="G76" s="179" t="s">
        <v>120</v>
      </c>
      <c r="H76" s="179" t="s">
        <v>121</v>
      </c>
      <c r="I76" s="180" t="s">
        <v>122</v>
      </c>
      <c r="J76" s="179" t="s">
        <v>109</v>
      </c>
      <c r="K76" s="181" t="s">
        <v>123</v>
      </c>
      <c r="L76" s="182"/>
      <c r="M76" s="81" t="s">
        <v>124</v>
      </c>
      <c r="N76" s="82" t="s">
        <v>42</v>
      </c>
      <c r="O76" s="82" t="s">
        <v>125</v>
      </c>
      <c r="P76" s="82" t="s">
        <v>126</v>
      </c>
      <c r="Q76" s="82" t="s">
        <v>127</v>
      </c>
      <c r="R76" s="82" t="s">
        <v>128</v>
      </c>
      <c r="S76" s="82" t="s">
        <v>129</v>
      </c>
      <c r="T76" s="83" t="s">
        <v>130</v>
      </c>
    </row>
    <row r="77" spans="2:65" s="1" customFormat="1" ht="29.25" customHeight="1">
      <c r="B77" s="41"/>
      <c r="C77" s="87" t="s">
        <v>110</v>
      </c>
      <c r="D77" s="63"/>
      <c r="E77" s="63"/>
      <c r="F77" s="63"/>
      <c r="G77" s="63"/>
      <c r="H77" s="63"/>
      <c r="I77" s="172"/>
      <c r="J77" s="183">
        <f>BK77</f>
        <v>0</v>
      </c>
      <c r="K77" s="63"/>
      <c r="L77" s="61"/>
      <c r="M77" s="84"/>
      <c r="N77" s="85"/>
      <c r="O77" s="85"/>
      <c r="P77" s="184">
        <f>P78</f>
        <v>0</v>
      </c>
      <c r="Q77" s="85"/>
      <c r="R77" s="184">
        <f>R78</f>
        <v>0</v>
      </c>
      <c r="S77" s="85"/>
      <c r="T77" s="185">
        <f>T78</f>
        <v>0</v>
      </c>
      <c r="AT77" s="24" t="s">
        <v>71</v>
      </c>
      <c r="AU77" s="24" t="s">
        <v>111</v>
      </c>
      <c r="BK77" s="186">
        <f>BK78</f>
        <v>0</v>
      </c>
    </row>
    <row r="78" spans="2:65" s="11" customFormat="1" ht="37.35" customHeight="1">
      <c r="B78" s="187"/>
      <c r="C78" s="188"/>
      <c r="D78" s="189" t="s">
        <v>71</v>
      </c>
      <c r="E78" s="190" t="s">
        <v>94</v>
      </c>
      <c r="F78" s="190" t="s">
        <v>532</v>
      </c>
      <c r="G78" s="188"/>
      <c r="H78" s="188"/>
      <c r="I78" s="191"/>
      <c r="J78" s="192">
        <f>BK78</f>
        <v>0</v>
      </c>
      <c r="K78" s="188"/>
      <c r="L78" s="193"/>
      <c r="M78" s="194"/>
      <c r="N78" s="195"/>
      <c r="O78" s="195"/>
      <c r="P78" s="196">
        <f>SUM(P79:P85)</f>
        <v>0</v>
      </c>
      <c r="Q78" s="195"/>
      <c r="R78" s="196">
        <f>SUM(R79:R85)</f>
        <v>0</v>
      </c>
      <c r="S78" s="195"/>
      <c r="T78" s="197">
        <f>SUM(T79:T85)</f>
        <v>0</v>
      </c>
      <c r="AR78" s="198" t="s">
        <v>158</v>
      </c>
      <c r="AT78" s="199" t="s">
        <v>71</v>
      </c>
      <c r="AU78" s="199" t="s">
        <v>72</v>
      </c>
      <c r="AY78" s="198" t="s">
        <v>133</v>
      </c>
      <c r="BK78" s="200">
        <f>SUM(BK79:BK85)</f>
        <v>0</v>
      </c>
    </row>
    <row r="79" spans="2:65" s="1" customFormat="1" ht="16.5" customHeight="1">
      <c r="B79" s="41"/>
      <c r="C79" s="203" t="s">
        <v>79</v>
      </c>
      <c r="D79" s="203" t="s">
        <v>135</v>
      </c>
      <c r="E79" s="204" t="s">
        <v>533</v>
      </c>
      <c r="F79" s="205" t="s">
        <v>534</v>
      </c>
      <c r="G79" s="206" t="s">
        <v>535</v>
      </c>
      <c r="H79" s="207">
        <v>1</v>
      </c>
      <c r="I79" s="208"/>
      <c r="J79" s="209">
        <f>ROUND(I79*H79,2)</f>
        <v>0</v>
      </c>
      <c r="K79" s="205" t="s">
        <v>139</v>
      </c>
      <c r="L79" s="61"/>
      <c r="M79" s="210" t="s">
        <v>21</v>
      </c>
      <c r="N79" s="211" t="s">
        <v>43</v>
      </c>
      <c r="O79" s="42"/>
      <c r="P79" s="212">
        <f>O79*H79</f>
        <v>0</v>
      </c>
      <c r="Q79" s="212">
        <v>0</v>
      </c>
      <c r="R79" s="212">
        <f>Q79*H79</f>
        <v>0</v>
      </c>
      <c r="S79" s="212">
        <v>0</v>
      </c>
      <c r="T79" s="213">
        <f>S79*H79</f>
        <v>0</v>
      </c>
      <c r="AR79" s="24" t="s">
        <v>536</v>
      </c>
      <c r="AT79" s="24" t="s">
        <v>135</v>
      </c>
      <c r="AU79" s="24" t="s">
        <v>79</v>
      </c>
      <c r="AY79" s="24" t="s">
        <v>133</v>
      </c>
      <c r="BE79" s="214">
        <f>IF(N79="základní",J79,0)</f>
        <v>0</v>
      </c>
      <c r="BF79" s="214">
        <f>IF(N79="snížená",J79,0)</f>
        <v>0</v>
      </c>
      <c r="BG79" s="214">
        <f>IF(N79="zákl. přenesená",J79,0)</f>
        <v>0</v>
      </c>
      <c r="BH79" s="214">
        <f>IF(N79="sníž. přenesená",J79,0)</f>
        <v>0</v>
      </c>
      <c r="BI79" s="214">
        <f>IF(N79="nulová",J79,0)</f>
        <v>0</v>
      </c>
      <c r="BJ79" s="24" t="s">
        <v>79</v>
      </c>
      <c r="BK79" s="214">
        <f>ROUND(I79*H79,2)</f>
        <v>0</v>
      </c>
      <c r="BL79" s="24" t="s">
        <v>536</v>
      </c>
      <c r="BM79" s="24" t="s">
        <v>537</v>
      </c>
    </row>
    <row r="80" spans="2:65" s="1" customFormat="1" ht="16.5" customHeight="1">
      <c r="B80" s="41"/>
      <c r="C80" s="203" t="s">
        <v>81</v>
      </c>
      <c r="D80" s="203" t="s">
        <v>135</v>
      </c>
      <c r="E80" s="204" t="s">
        <v>538</v>
      </c>
      <c r="F80" s="205" t="s">
        <v>539</v>
      </c>
      <c r="G80" s="206" t="s">
        <v>535</v>
      </c>
      <c r="H80" s="207">
        <v>1</v>
      </c>
      <c r="I80" s="208"/>
      <c r="J80" s="209">
        <f>ROUND(I80*H80,2)</f>
        <v>0</v>
      </c>
      <c r="K80" s="205" t="s">
        <v>139</v>
      </c>
      <c r="L80" s="61"/>
      <c r="M80" s="210" t="s">
        <v>21</v>
      </c>
      <c r="N80" s="211" t="s">
        <v>43</v>
      </c>
      <c r="O80" s="42"/>
      <c r="P80" s="212">
        <f>O80*H80</f>
        <v>0</v>
      </c>
      <c r="Q80" s="212">
        <v>0</v>
      </c>
      <c r="R80" s="212">
        <f>Q80*H80</f>
        <v>0</v>
      </c>
      <c r="S80" s="212">
        <v>0</v>
      </c>
      <c r="T80" s="213">
        <f>S80*H80</f>
        <v>0</v>
      </c>
      <c r="AR80" s="24" t="s">
        <v>536</v>
      </c>
      <c r="AT80" s="24" t="s">
        <v>135</v>
      </c>
      <c r="AU80" s="24" t="s">
        <v>79</v>
      </c>
      <c r="AY80" s="24" t="s">
        <v>133</v>
      </c>
      <c r="BE80" s="214">
        <f>IF(N80="základní",J80,0)</f>
        <v>0</v>
      </c>
      <c r="BF80" s="214">
        <f>IF(N80="snížená",J80,0)</f>
        <v>0</v>
      </c>
      <c r="BG80" s="214">
        <f>IF(N80="zákl. přenesená",J80,0)</f>
        <v>0</v>
      </c>
      <c r="BH80" s="214">
        <f>IF(N80="sníž. přenesená",J80,0)</f>
        <v>0</v>
      </c>
      <c r="BI80" s="214">
        <f>IF(N80="nulová",J80,0)</f>
        <v>0</v>
      </c>
      <c r="BJ80" s="24" t="s">
        <v>79</v>
      </c>
      <c r="BK80" s="214">
        <f>ROUND(I80*H80,2)</f>
        <v>0</v>
      </c>
      <c r="BL80" s="24" t="s">
        <v>536</v>
      </c>
      <c r="BM80" s="24" t="s">
        <v>540</v>
      </c>
    </row>
    <row r="81" spans="2:65" s="1" customFormat="1" ht="16.5" customHeight="1">
      <c r="B81" s="41"/>
      <c r="C81" s="203" t="s">
        <v>88</v>
      </c>
      <c r="D81" s="203" t="s">
        <v>135</v>
      </c>
      <c r="E81" s="204" t="s">
        <v>541</v>
      </c>
      <c r="F81" s="205" t="s">
        <v>542</v>
      </c>
      <c r="G81" s="206" t="s">
        <v>535</v>
      </c>
      <c r="H81" s="207">
        <v>1</v>
      </c>
      <c r="I81" s="208"/>
      <c r="J81" s="209">
        <f>ROUND(I81*H81,2)</f>
        <v>0</v>
      </c>
      <c r="K81" s="205" t="s">
        <v>139</v>
      </c>
      <c r="L81" s="61"/>
      <c r="M81" s="210" t="s">
        <v>21</v>
      </c>
      <c r="N81" s="211" t="s">
        <v>43</v>
      </c>
      <c r="O81" s="42"/>
      <c r="P81" s="212">
        <f>O81*H81</f>
        <v>0</v>
      </c>
      <c r="Q81" s="212">
        <v>0</v>
      </c>
      <c r="R81" s="212">
        <f>Q81*H81</f>
        <v>0</v>
      </c>
      <c r="S81" s="212">
        <v>0</v>
      </c>
      <c r="T81" s="213">
        <f>S81*H81</f>
        <v>0</v>
      </c>
      <c r="AR81" s="24" t="s">
        <v>536</v>
      </c>
      <c r="AT81" s="24" t="s">
        <v>135</v>
      </c>
      <c r="AU81" s="24" t="s">
        <v>79</v>
      </c>
      <c r="AY81" s="24" t="s">
        <v>133</v>
      </c>
      <c r="BE81" s="214">
        <f>IF(N81="základní",J81,0)</f>
        <v>0</v>
      </c>
      <c r="BF81" s="214">
        <f>IF(N81="snížená",J81,0)</f>
        <v>0</v>
      </c>
      <c r="BG81" s="214">
        <f>IF(N81="zákl. přenesená",J81,0)</f>
        <v>0</v>
      </c>
      <c r="BH81" s="214">
        <f>IF(N81="sníž. přenesená",J81,0)</f>
        <v>0</v>
      </c>
      <c r="BI81" s="214">
        <f>IF(N81="nulová",J81,0)</f>
        <v>0</v>
      </c>
      <c r="BJ81" s="24" t="s">
        <v>79</v>
      </c>
      <c r="BK81" s="214">
        <f>ROUND(I81*H81,2)</f>
        <v>0</v>
      </c>
      <c r="BL81" s="24" t="s">
        <v>536</v>
      </c>
      <c r="BM81" s="24" t="s">
        <v>543</v>
      </c>
    </row>
    <row r="82" spans="2:65" s="1" customFormat="1" ht="121.5">
      <c r="B82" s="41"/>
      <c r="C82" s="63"/>
      <c r="D82" s="215" t="s">
        <v>141</v>
      </c>
      <c r="E82" s="63"/>
      <c r="F82" s="216" t="s">
        <v>544</v>
      </c>
      <c r="G82" s="63"/>
      <c r="H82" s="63"/>
      <c r="I82" s="172"/>
      <c r="J82" s="63"/>
      <c r="K82" s="63"/>
      <c r="L82" s="61"/>
      <c r="M82" s="217"/>
      <c r="N82" s="42"/>
      <c r="O82" s="42"/>
      <c r="P82" s="42"/>
      <c r="Q82" s="42"/>
      <c r="R82" s="42"/>
      <c r="S82" s="42"/>
      <c r="T82" s="78"/>
      <c r="AT82" s="24" t="s">
        <v>141</v>
      </c>
      <c r="AU82" s="24" t="s">
        <v>79</v>
      </c>
    </row>
    <row r="83" spans="2:65" s="1" customFormat="1" ht="16.5" customHeight="1">
      <c r="B83" s="41"/>
      <c r="C83" s="203" t="s">
        <v>91</v>
      </c>
      <c r="D83" s="203" t="s">
        <v>135</v>
      </c>
      <c r="E83" s="204" t="s">
        <v>545</v>
      </c>
      <c r="F83" s="205" t="s">
        <v>546</v>
      </c>
      <c r="G83" s="206" t="s">
        <v>535</v>
      </c>
      <c r="H83" s="207">
        <v>1</v>
      </c>
      <c r="I83" s="208"/>
      <c r="J83" s="209">
        <f>ROUND(I83*H83,2)</f>
        <v>0</v>
      </c>
      <c r="K83" s="205" t="s">
        <v>139</v>
      </c>
      <c r="L83" s="61"/>
      <c r="M83" s="210" t="s">
        <v>21</v>
      </c>
      <c r="N83" s="211" t="s">
        <v>43</v>
      </c>
      <c r="O83" s="42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AR83" s="24" t="s">
        <v>536</v>
      </c>
      <c r="AT83" s="24" t="s">
        <v>135</v>
      </c>
      <c r="AU83" s="24" t="s">
        <v>79</v>
      </c>
      <c r="AY83" s="24" t="s">
        <v>133</v>
      </c>
      <c r="BE83" s="214">
        <f>IF(N83="základní",J83,0)</f>
        <v>0</v>
      </c>
      <c r="BF83" s="214">
        <f>IF(N83="snížená",J83,0)</f>
        <v>0</v>
      </c>
      <c r="BG83" s="214">
        <f>IF(N83="zákl. přenesená",J83,0)</f>
        <v>0</v>
      </c>
      <c r="BH83" s="214">
        <f>IF(N83="sníž. přenesená",J83,0)</f>
        <v>0</v>
      </c>
      <c r="BI83" s="214">
        <f>IF(N83="nulová",J83,0)</f>
        <v>0</v>
      </c>
      <c r="BJ83" s="24" t="s">
        <v>79</v>
      </c>
      <c r="BK83" s="214">
        <f>ROUND(I83*H83,2)</f>
        <v>0</v>
      </c>
      <c r="BL83" s="24" t="s">
        <v>536</v>
      </c>
      <c r="BM83" s="24" t="s">
        <v>547</v>
      </c>
    </row>
    <row r="84" spans="2:65" s="1" customFormat="1" ht="16.5" customHeight="1">
      <c r="B84" s="41"/>
      <c r="C84" s="203" t="s">
        <v>158</v>
      </c>
      <c r="D84" s="203" t="s">
        <v>135</v>
      </c>
      <c r="E84" s="204" t="s">
        <v>548</v>
      </c>
      <c r="F84" s="205" t="s">
        <v>549</v>
      </c>
      <c r="G84" s="206" t="s">
        <v>535</v>
      </c>
      <c r="H84" s="207">
        <v>1</v>
      </c>
      <c r="I84" s="208"/>
      <c r="J84" s="209">
        <f>ROUND(I84*H84,2)</f>
        <v>0</v>
      </c>
      <c r="K84" s="205" t="s">
        <v>139</v>
      </c>
      <c r="L84" s="61"/>
      <c r="M84" s="210" t="s">
        <v>21</v>
      </c>
      <c r="N84" s="211" t="s">
        <v>43</v>
      </c>
      <c r="O84" s="42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AR84" s="24" t="s">
        <v>536</v>
      </c>
      <c r="AT84" s="24" t="s">
        <v>135</v>
      </c>
      <c r="AU84" s="24" t="s">
        <v>79</v>
      </c>
      <c r="AY84" s="24" t="s">
        <v>133</v>
      </c>
      <c r="BE84" s="214">
        <f>IF(N84="základní",J84,0)</f>
        <v>0</v>
      </c>
      <c r="BF84" s="214">
        <f>IF(N84="snížená",J84,0)</f>
        <v>0</v>
      </c>
      <c r="BG84" s="214">
        <f>IF(N84="zákl. přenesená",J84,0)</f>
        <v>0</v>
      </c>
      <c r="BH84" s="214">
        <f>IF(N84="sníž. přenesená",J84,0)</f>
        <v>0</v>
      </c>
      <c r="BI84" s="214">
        <f>IF(N84="nulová",J84,0)</f>
        <v>0</v>
      </c>
      <c r="BJ84" s="24" t="s">
        <v>79</v>
      </c>
      <c r="BK84" s="214">
        <f>ROUND(I84*H84,2)</f>
        <v>0</v>
      </c>
      <c r="BL84" s="24" t="s">
        <v>536</v>
      </c>
      <c r="BM84" s="24" t="s">
        <v>550</v>
      </c>
    </row>
    <row r="85" spans="2:65" s="1" customFormat="1" ht="40.5">
      <c r="B85" s="41"/>
      <c r="C85" s="63"/>
      <c r="D85" s="215" t="s">
        <v>141</v>
      </c>
      <c r="E85" s="63"/>
      <c r="F85" s="216" t="s">
        <v>551</v>
      </c>
      <c r="G85" s="63"/>
      <c r="H85" s="63"/>
      <c r="I85" s="172"/>
      <c r="J85" s="63"/>
      <c r="K85" s="63"/>
      <c r="L85" s="61"/>
      <c r="M85" s="267"/>
      <c r="N85" s="264"/>
      <c r="O85" s="264"/>
      <c r="P85" s="264"/>
      <c r="Q85" s="264"/>
      <c r="R85" s="264"/>
      <c r="S85" s="264"/>
      <c r="T85" s="268"/>
      <c r="AT85" s="24" t="s">
        <v>141</v>
      </c>
      <c r="AU85" s="24" t="s">
        <v>79</v>
      </c>
    </row>
    <row r="86" spans="2:65" s="1" customFormat="1" ht="6.95" customHeight="1">
      <c r="B86" s="56"/>
      <c r="C86" s="57"/>
      <c r="D86" s="57"/>
      <c r="E86" s="57"/>
      <c r="F86" s="57"/>
      <c r="G86" s="57"/>
      <c r="H86" s="57"/>
      <c r="I86" s="148"/>
      <c r="J86" s="57"/>
      <c r="K86" s="57"/>
      <c r="L86" s="61"/>
    </row>
  </sheetData>
  <sheetProtection algorithmName="SHA-512" hashValue="5PhLq7Gbz7NViHpClFnHXzPtr/Osru7knMnvHeuGiy9Pz+Z0iL9psc+GGmFpiL6bKbHxDkXVdMHQkcvIE0L2ow==" saltValue="sDy+j3NUgkUvcQ7O72FhpvPbj0kdgrM1Xoclw87GtKZVFsUvS90vOOSpIZg4QFpQFqmHavlkZxRgMAwIvQqMhg==" spinCount="100000" sheet="1" objects="1" scenarios="1" formatColumns="0" formatRows="0" autoFilter="0"/>
  <autoFilter ref="C76:K85" xr:uid="{00000000-0009-0000-0000-000005000000}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500-000000000000}"/>
    <hyperlink ref="G1:H1" location="C54" display="2) Rekapitulace" xr:uid="{00000000-0004-0000-0500-000001000000}"/>
    <hyperlink ref="J1" location="C76" display="3) Soupis prací" xr:uid="{00000000-0004-0000-0500-000002000000}"/>
    <hyperlink ref="L1:V1" location="'Rekapitulace stavby'!C2" display="Rekapitulace stavby" xr:uid="{00000000-0004-0000-05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9" customWidth="1"/>
    <col min="2" max="2" width="1.6640625" style="269" customWidth="1"/>
    <col min="3" max="4" width="5" style="269" customWidth="1"/>
    <col min="5" max="5" width="11.6640625" style="269" customWidth="1"/>
    <col min="6" max="6" width="9.1640625" style="269" customWidth="1"/>
    <col min="7" max="7" width="5" style="269" customWidth="1"/>
    <col min="8" max="8" width="77.83203125" style="269" customWidth="1"/>
    <col min="9" max="10" width="20" style="269" customWidth="1"/>
    <col min="11" max="11" width="1.6640625" style="269" customWidth="1"/>
  </cols>
  <sheetData>
    <row r="1" spans="2:11" ht="37.5" customHeight="1"/>
    <row r="2" spans="2:1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pans="2:11" s="15" customFormat="1" ht="45" customHeight="1">
      <c r="B3" s="273"/>
      <c r="C3" s="401" t="s">
        <v>552</v>
      </c>
      <c r="D3" s="401"/>
      <c r="E3" s="401"/>
      <c r="F3" s="401"/>
      <c r="G3" s="401"/>
      <c r="H3" s="401"/>
      <c r="I3" s="401"/>
      <c r="J3" s="401"/>
      <c r="K3" s="274"/>
    </row>
    <row r="4" spans="2:11" ht="25.5" customHeight="1">
      <c r="B4" s="275"/>
      <c r="C4" s="405" t="s">
        <v>553</v>
      </c>
      <c r="D4" s="405"/>
      <c r="E4" s="405"/>
      <c r="F4" s="405"/>
      <c r="G4" s="405"/>
      <c r="H4" s="405"/>
      <c r="I4" s="405"/>
      <c r="J4" s="405"/>
      <c r="K4" s="276"/>
    </row>
    <row r="5" spans="2:11" ht="5.25" customHeight="1">
      <c r="B5" s="275"/>
      <c r="C5" s="277"/>
      <c r="D5" s="277"/>
      <c r="E5" s="277"/>
      <c r="F5" s="277"/>
      <c r="G5" s="277"/>
      <c r="H5" s="277"/>
      <c r="I5" s="277"/>
      <c r="J5" s="277"/>
      <c r="K5" s="276"/>
    </row>
    <row r="6" spans="2:11" ht="15" customHeight="1">
      <c r="B6" s="275"/>
      <c r="C6" s="404" t="s">
        <v>554</v>
      </c>
      <c r="D6" s="404"/>
      <c r="E6" s="404"/>
      <c r="F6" s="404"/>
      <c r="G6" s="404"/>
      <c r="H6" s="404"/>
      <c r="I6" s="404"/>
      <c r="J6" s="404"/>
      <c r="K6" s="276"/>
    </row>
    <row r="7" spans="2:11" ht="15" customHeight="1">
      <c r="B7" s="279"/>
      <c r="C7" s="404" t="s">
        <v>555</v>
      </c>
      <c r="D7" s="404"/>
      <c r="E7" s="404"/>
      <c r="F7" s="404"/>
      <c r="G7" s="404"/>
      <c r="H7" s="404"/>
      <c r="I7" s="404"/>
      <c r="J7" s="404"/>
      <c r="K7" s="276"/>
    </row>
    <row r="8" spans="2:1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pans="2:11" ht="15" customHeight="1">
      <c r="B9" s="279"/>
      <c r="C9" s="404" t="s">
        <v>556</v>
      </c>
      <c r="D9" s="404"/>
      <c r="E9" s="404"/>
      <c r="F9" s="404"/>
      <c r="G9" s="404"/>
      <c r="H9" s="404"/>
      <c r="I9" s="404"/>
      <c r="J9" s="404"/>
      <c r="K9" s="276"/>
    </row>
    <row r="10" spans="2:11" ht="15" customHeight="1">
      <c r="B10" s="279"/>
      <c r="C10" s="278"/>
      <c r="D10" s="404" t="s">
        <v>557</v>
      </c>
      <c r="E10" s="404"/>
      <c r="F10" s="404"/>
      <c r="G10" s="404"/>
      <c r="H10" s="404"/>
      <c r="I10" s="404"/>
      <c r="J10" s="404"/>
      <c r="K10" s="276"/>
    </row>
    <row r="11" spans="2:11" ht="15" customHeight="1">
      <c r="B11" s="279"/>
      <c r="C11" s="280"/>
      <c r="D11" s="404" t="s">
        <v>558</v>
      </c>
      <c r="E11" s="404"/>
      <c r="F11" s="404"/>
      <c r="G11" s="404"/>
      <c r="H11" s="404"/>
      <c r="I11" s="404"/>
      <c r="J11" s="404"/>
      <c r="K11" s="276"/>
    </row>
    <row r="12" spans="2:11" ht="12.75" customHeight="1">
      <c r="B12" s="279"/>
      <c r="C12" s="280"/>
      <c r="D12" s="280"/>
      <c r="E12" s="280"/>
      <c r="F12" s="280"/>
      <c r="G12" s="280"/>
      <c r="H12" s="280"/>
      <c r="I12" s="280"/>
      <c r="J12" s="280"/>
      <c r="K12" s="276"/>
    </row>
    <row r="13" spans="2:11" ht="15" customHeight="1">
      <c r="B13" s="279"/>
      <c r="C13" s="280"/>
      <c r="D13" s="404" t="s">
        <v>559</v>
      </c>
      <c r="E13" s="404"/>
      <c r="F13" s="404"/>
      <c r="G13" s="404"/>
      <c r="H13" s="404"/>
      <c r="I13" s="404"/>
      <c r="J13" s="404"/>
      <c r="K13" s="276"/>
    </row>
    <row r="14" spans="2:11" ht="15" customHeight="1">
      <c r="B14" s="279"/>
      <c r="C14" s="280"/>
      <c r="D14" s="404" t="s">
        <v>560</v>
      </c>
      <c r="E14" s="404"/>
      <c r="F14" s="404"/>
      <c r="G14" s="404"/>
      <c r="H14" s="404"/>
      <c r="I14" s="404"/>
      <c r="J14" s="404"/>
      <c r="K14" s="276"/>
    </row>
    <row r="15" spans="2:11" ht="15" customHeight="1">
      <c r="B15" s="279"/>
      <c r="C15" s="280"/>
      <c r="D15" s="404" t="s">
        <v>561</v>
      </c>
      <c r="E15" s="404"/>
      <c r="F15" s="404"/>
      <c r="G15" s="404"/>
      <c r="H15" s="404"/>
      <c r="I15" s="404"/>
      <c r="J15" s="404"/>
      <c r="K15" s="276"/>
    </row>
    <row r="16" spans="2:11" ht="15" customHeight="1">
      <c r="B16" s="279"/>
      <c r="C16" s="280"/>
      <c r="D16" s="280"/>
      <c r="E16" s="281" t="s">
        <v>78</v>
      </c>
      <c r="F16" s="404" t="s">
        <v>562</v>
      </c>
      <c r="G16" s="404"/>
      <c r="H16" s="404"/>
      <c r="I16" s="404"/>
      <c r="J16" s="404"/>
      <c r="K16" s="276"/>
    </row>
    <row r="17" spans="2:11" ht="15" customHeight="1">
      <c r="B17" s="279"/>
      <c r="C17" s="280"/>
      <c r="D17" s="280"/>
      <c r="E17" s="281" t="s">
        <v>563</v>
      </c>
      <c r="F17" s="404" t="s">
        <v>564</v>
      </c>
      <c r="G17" s="404"/>
      <c r="H17" s="404"/>
      <c r="I17" s="404"/>
      <c r="J17" s="404"/>
      <c r="K17" s="276"/>
    </row>
    <row r="18" spans="2:11" ht="15" customHeight="1">
      <c r="B18" s="279"/>
      <c r="C18" s="280"/>
      <c r="D18" s="280"/>
      <c r="E18" s="281" t="s">
        <v>565</v>
      </c>
      <c r="F18" s="404" t="s">
        <v>566</v>
      </c>
      <c r="G18" s="404"/>
      <c r="H18" s="404"/>
      <c r="I18" s="404"/>
      <c r="J18" s="404"/>
      <c r="K18" s="276"/>
    </row>
    <row r="19" spans="2:11" ht="15" customHeight="1">
      <c r="B19" s="279"/>
      <c r="C19" s="280"/>
      <c r="D19" s="280"/>
      <c r="E19" s="281" t="s">
        <v>567</v>
      </c>
      <c r="F19" s="404" t="s">
        <v>568</v>
      </c>
      <c r="G19" s="404"/>
      <c r="H19" s="404"/>
      <c r="I19" s="404"/>
      <c r="J19" s="404"/>
      <c r="K19" s="276"/>
    </row>
    <row r="20" spans="2:11" ht="15" customHeight="1">
      <c r="B20" s="279"/>
      <c r="C20" s="280"/>
      <c r="D20" s="280"/>
      <c r="E20" s="281" t="s">
        <v>569</v>
      </c>
      <c r="F20" s="404" t="s">
        <v>570</v>
      </c>
      <c r="G20" s="404"/>
      <c r="H20" s="404"/>
      <c r="I20" s="404"/>
      <c r="J20" s="404"/>
      <c r="K20" s="276"/>
    </row>
    <row r="21" spans="2:11" ht="15" customHeight="1">
      <c r="B21" s="279"/>
      <c r="C21" s="280"/>
      <c r="D21" s="280"/>
      <c r="E21" s="281" t="s">
        <v>84</v>
      </c>
      <c r="F21" s="404" t="s">
        <v>571</v>
      </c>
      <c r="G21" s="404"/>
      <c r="H21" s="404"/>
      <c r="I21" s="404"/>
      <c r="J21" s="404"/>
      <c r="K21" s="276"/>
    </row>
    <row r="22" spans="2:11" ht="12.75" customHeight="1">
      <c r="B22" s="279"/>
      <c r="C22" s="280"/>
      <c r="D22" s="280"/>
      <c r="E22" s="280"/>
      <c r="F22" s="280"/>
      <c r="G22" s="280"/>
      <c r="H22" s="280"/>
      <c r="I22" s="280"/>
      <c r="J22" s="280"/>
      <c r="K22" s="276"/>
    </row>
    <row r="23" spans="2:11" ht="15" customHeight="1">
      <c r="B23" s="279"/>
      <c r="C23" s="404" t="s">
        <v>572</v>
      </c>
      <c r="D23" s="404"/>
      <c r="E23" s="404"/>
      <c r="F23" s="404"/>
      <c r="G23" s="404"/>
      <c r="H23" s="404"/>
      <c r="I23" s="404"/>
      <c r="J23" s="404"/>
      <c r="K23" s="276"/>
    </row>
    <row r="24" spans="2:11" ht="15" customHeight="1">
      <c r="B24" s="279"/>
      <c r="C24" s="404" t="s">
        <v>573</v>
      </c>
      <c r="D24" s="404"/>
      <c r="E24" s="404"/>
      <c r="F24" s="404"/>
      <c r="G24" s="404"/>
      <c r="H24" s="404"/>
      <c r="I24" s="404"/>
      <c r="J24" s="404"/>
      <c r="K24" s="276"/>
    </row>
    <row r="25" spans="2:11" ht="15" customHeight="1">
      <c r="B25" s="279"/>
      <c r="C25" s="278"/>
      <c r="D25" s="404" t="s">
        <v>574</v>
      </c>
      <c r="E25" s="404"/>
      <c r="F25" s="404"/>
      <c r="G25" s="404"/>
      <c r="H25" s="404"/>
      <c r="I25" s="404"/>
      <c r="J25" s="404"/>
      <c r="K25" s="276"/>
    </row>
    <row r="26" spans="2:11" ht="15" customHeight="1">
      <c r="B26" s="279"/>
      <c r="C26" s="280"/>
      <c r="D26" s="404" t="s">
        <v>575</v>
      </c>
      <c r="E26" s="404"/>
      <c r="F26" s="404"/>
      <c r="G26" s="404"/>
      <c r="H26" s="404"/>
      <c r="I26" s="404"/>
      <c r="J26" s="404"/>
      <c r="K26" s="276"/>
    </row>
    <row r="27" spans="2:11" ht="12.75" customHeight="1">
      <c r="B27" s="279"/>
      <c r="C27" s="280"/>
      <c r="D27" s="280"/>
      <c r="E27" s="280"/>
      <c r="F27" s="280"/>
      <c r="G27" s="280"/>
      <c r="H27" s="280"/>
      <c r="I27" s="280"/>
      <c r="J27" s="280"/>
      <c r="K27" s="276"/>
    </row>
    <row r="28" spans="2:11" ht="15" customHeight="1">
      <c r="B28" s="279"/>
      <c r="C28" s="280"/>
      <c r="D28" s="404" t="s">
        <v>576</v>
      </c>
      <c r="E28" s="404"/>
      <c r="F28" s="404"/>
      <c r="G28" s="404"/>
      <c r="H28" s="404"/>
      <c r="I28" s="404"/>
      <c r="J28" s="404"/>
      <c r="K28" s="276"/>
    </row>
    <row r="29" spans="2:11" ht="15" customHeight="1">
      <c r="B29" s="279"/>
      <c r="C29" s="280"/>
      <c r="D29" s="404" t="s">
        <v>577</v>
      </c>
      <c r="E29" s="404"/>
      <c r="F29" s="404"/>
      <c r="G29" s="404"/>
      <c r="H29" s="404"/>
      <c r="I29" s="404"/>
      <c r="J29" s="404"/>
      <c r="K29" s="276"/>
    </row>
    <row r="30" spans="2:11" ht="12.75" customHeight="1">
      <c r="B30" s="279"/>
      <c r="C30" s="280"/>
      <c r="D30" s="280"/>
      <c r="E30" s="280"/>
      <c r="F30" s="280"/>
      <c r="G30" s="280"/>
      <c r="H30" s="280"/>
      <c r="I30" s="280"/>
      <c r="J30" s="280"/>
      <c r="K30" s="276"/>
    </row>
    <row r="31" spans="2:11" ht="15" customHeight="1">
      <c r="B31" s="279"/>
      <c r="C31" s="280"/>
      <c r="D31" s="404" t="s">
        <v>578</v>
      </c>
      <c r="E31" s="404"/>
      <c r="F31" s="404"/>
      <c r="G31" s="404"/>
      <c r="H31" s="404"/>
      <c r="I31" s="404"/>
      <c r="J31" s="404"/>
      <c r="K31" s="276"/>
    </row>
    <row r="32" spans="2:11" ht="15" customHeight="1">
      <c r="B32" s="279"/>
      <c r="C32" s="280"/>
      <c r="D32" s="404" t="s">
        <v>579</v>
      </c>
      <c r="E32" s="404"/>
      <c r="F32" s="404"/>
      <c r="G32" s="404"/>
      <c r="H32" s="404"/>
      <c r="I32" s="404"/>
      <c r="J32" s="404"/>
      <c r="K32" s="276"/>
    </row>
    <row r="33" spans="2:11" ht="15" customHeight="1">
      <c r="B33" s="279"/>
      <c r="C33" s="280"/>
      <c r="D33" s="404" t="s">
        <v>580</v>
      </c>
      <c r="E33" s="404"/>
      <c r="F33" s="404"/>
      <c r="G33" s="404"/>
      <c r="H33" s="404"/>
      <c r="I33" s="404"/>
      <c r="J33" s="404"/>
      <c r="K33" s="276"/>
    </row>
    <row r="34" spans="2:11" ht="15" customHeight="1">
      <c r="B34" s="279"/>
      <c r="C34" s="280"/>
      <c r="D34" s="278"/>
      <c r="E34" s="282" t="s">
        <v>118</v>
      </c>
      <c r="F34" s="278"/>
      <c r="G34" s="404" t="s">
        <v>581</v>
      </c>
      <c r="H34" s="404"/>
      <c r="I34" s="404"/>
      <c r="J34" s="404"/>
      <c r="K34" s="276"/>
    </row>
    <row r="35" spans="2:11" ht="30.75" customHeight="1">
      <c r="B35" s="279"/>
      <c r="C35" s="280"/>
      <c r="D35" s="278"/>
      <c r="E35" s="282" t="s">
        <v>582</v>
      </c>
      <c r="F35" s="278"/>
      <c r="G35" s="404" t="s">
        <v>583</v>
      </c>
      <c r="H35" s="404"/>
      <c r="I35" s="404"/>
      <c r="J35" s="404"/>
      <c r="K35" s="276"/>
    </row>
    <row r="36" spans="2:11" ht="15" customHeight="1">
      <c r="B36" s="279"/>
      <c r="C36" s="280"/>
      <c r="D36" s="278"/>
      <c r="E36" s="282" t="s">
        <v>53</v>
      </c>
      <c r="F36" s="278"/>
      <c r="G36" s="404" t="s">
        <v>584</v>
      </c>
      <c r="H36" s="404"/>
      <c r="I36" s="404"/>
      <c r="J36" s="404"/>
      <c r="K36" s="276"/>
    </row>
    <row r="37" spans="2:11" ht="15" customHeight="1">
      <c r="B37" s="279"/>
      <c r="C37" s="280"/>
      <c r="D37" s="278"/>
      <c r="E37" s="282" t="s">
        <v>119</v>
      </c>
      <c r="F37" s="278"/>
      <c r="G37" s="404" t="s">
        <v>585</v>
      </c>
      <c r="H37" s="404"/>
      <c r="I37" s="404"/>
      <c r="J37" s="404"/>
      <c r="K37" s="276"/>
    </row>
    <row r="38" spans="2:11" ht="15" customHeight="1">
      <c r="B38" s="279"/>
      <c r="C38" s="280"/>
      <c r="D38" s="278"/>
      <c r="E38" s="282" t="s">
        <v>120</v>
      </c>
      <c r="F38" s="278"/>
      <c r="G38" s="404" t="s">
        <v>586</v>
      </c>
      <c r="H38" s="404"/>
      <c r="I38" s="404"/>
      <c r="J38" s="404"/>
      <c r="K38" s="276"/>
    </row>
    <row r="39" spans="2:11" ht="15" customHeight="1">
      <c r="B39" s="279"/>
      <c r="C39" s="280"/>
      <c r="D39" s="278"/>
      <c r="E39" s="282" t="s">
        <v>121</v>
      </c>
      <c r="F39" s="278"/>
      <c r="G39" s="404" t="s">
        <v>587</v>
      </c>
      <c r="H39" s="404"/>
      <c r="I39" s="404"/>
      <c r="J39" s="404"/>
      <c r="K39" s="276"/>
    </row>
    <row r="40" spans="2:11" ht="15" customHeight="1">
      <c r="B40" s="279"/>
      <c r="C40" s="280"/>
      <c r="D40" s="278"/>
      <c r="E40" s="282" t="s">
        <v>588</v>
      </c>
      <c r="F40" s="278"/>
      <c r="G40" s="404" t="s">
        <v>589</v>
      </c>
      <c r="H40" s="404"/>
      <c r="I40" s="404"/>
      <c r="J40" s="404"/>
      <c r="K40" s="276"/>
    </row>
    <row r="41" spans="2:11" ht="15" customHeight="1">
      <c r="B41" s="279"/>
      <c r="C41" s="280"/>
      <c r="D41" s="278"/>
      <c r="E41" s="282"/>
      <c r="F41" s="278"/>
      <c r="G41" s="404" t="s">
        <v>590</v>
      </c>
      <c r="H41" s="404"/>
      <c r="I41" s="404"/>
      <c r="J41" s="404"/>
      <c r="K41" s="276"/>
    </row>
    <row r="42" spans="2:11" ht="15" customHeight="1">
      <c r="B42" s="279"/>
      <c r="C42" s="280"/>
      <c r="D42" s="278"/>
      <c r="E42" s="282" t="s">
        <v>591</v>
      </c>
      <c r="F42" s="278"/>
      <c r="G42" s="404" t="s">
        <v>592</v>
      </c>
      <c r="H42" s="404"/>
      <c r="I42" s="404"/>
      <c r="J42" s="404"/>
      <c r="K42" s="276"/>
    </row>
    <row r="43" spans="2:11" ht="15" customHeight="1">
      <c r="B43" s="279"/>
      <c r="C43" s="280"/>
      <c r="D43" s="278"/>
      <c r="E43" s="282" t="s">
        <v>123</v>
      </c>
      <c r="F43" s="278"/>
      <c r="G43" s="404" t="s">
        <v>593</v>
      </c>
      <c r="H43" s="404"/>
      <c r="I43" s="404"/>
      <c r="J43" s="404"/>
      <c r="K43" s="276"/>
    </row>
    <row r="44" spans="2:11" ht="12.75" customHeight="1">
      <c r="B44" s="279"/>
      <c r="C44" s="280"/>
      <c r="D44" s="278"/>
      <c r="E44" s="278"/>
      <c r="F44" s="278"/>
      <c r="G44" s="278"/>
      <c r="H44" s="278"/>
      <c r="I44" s="278"/>
      <c r="J44" s="278"/>
      <c r="K44" s="276"/>
    </row>
    <row r="45" spans="2:11" ht="15" customHeight="1">
      <c r="B45" s="279"/>
      <c r="C45" s="280"/>
      <c r="D45" s="404" t="s">
        <v>594</v>
      </c>
      <c r="E45" s="404"/>
      <c r="F45" s="404"/>
      <c r="G45" s="404"/>
      <c r="H45" s="404"/>
      <c r="I45" s="404"/>
      <c r="J45" s="404"/>
      <c r="K45" s="276"/>
    </row>
    <row r="46" spans="2:11" ht="15" customHeight="1">
      <c r="B46" s="279"/>
      <c r="C46" s="280"/>
      <c r="D46" s="280"/>
      <c r="E46" s="404" t="s">
        <v>595</v>
      </c>
      <c r="F46" s="404"/>
      <c r="G46" s="404"/>
      <c r="H46" s="404"/>
      <c r="I46" s="404"/>
      <c r="J46" s="404"/>
      <c r="K46" s="276"/>
    </row>
    <row r="47" spans="2:11" ht="15" customHeight="1">
      <c r="B47" s="279"/>
      <c r="C47" s="280"/>
      <c r="D47" s="280"/>
      <c r="E47" s="404" t="s">
        <v>596</v>
      </c>
      <c r="F47" s="404"/>
      <c r="G47" s="404"/>
      <c r="H47" s="404"/>
      <c r="I47" s="404"/>
      <c r="J47" s="404"/>
      <c r="K47" s="276"/>
    </row>
    <row r="48" spans="2:11" ht="15" customHeight="1">
      <c r="B48" s="279"/>
      <c r="C48" s="280"/>
      <c r="D48" s="280"/>
      <c r="E48" s="404" t="s">
        <v>597</v>
      </c>
      <c r="F48" s="404"/>
      <c r="G48" s="404"/>
      <c r="H48" s="404"/>
      <c r="I48" s="404"/>
      <c r="J48" s="404"/>
      <c r="K48" s="276"/>
    </row>
    <row r="49" spans="2:11" ht="15" customHeight="1">
      <c r="B49" s="279"/>
      <c r="C49" s="280"/>
      <c r="D49" s="404" t="s">
        <v>598</v>
      </c>
      <c r="E49" s="404"/>
      <c r="F49" s="404"/>
      <c r="G49" s="404"/>
      <c r="H49" s="404"/>
      <c r="I49" s="404"/>
      <c r="J49" s="404"/>
      <c r="K49" s="276"/>
    </row>
    <row r="50" spans="2:11" ht="25.5" customHeight="1">
      <c r="B50" s="275"/>
      <c r="C50" s="405" t="s">
        <v>599</v>
      </c>
      <c r="D50" s="405"/>
      <c r="E50" s="405"/>
      <c r="F50" s="405"/>
      <c r="G50" s="405"/>
      <c r="H50" s="405"/>
      <c r="I50" s="405"/>
      <c r="J50" s="405"/>
      <c r="K50" s="276"/>
    </row>
    <row r="51" spans="2:11" ht="5.25" customHeight="1">
      <c r="B51" s="275"/>
      <c r="C51" s="277"/>
      <c r="D51" s="277"/>
      <c r="E51" s="277"/>
      <c r="F51" s="277"/>
      <c r="G51" s="277"/>
      <c r="H51" s="277"/>
      <c r="I51" s="277"/>
      <c r="J51" s="277"/>
      <c r="K51" s="276"/>
    </row>
    <row r="52" spans="2:11" ht="15" customHeight="1">
      <c r="B52" s="275"/>
      <c r="C52" s="404" t="s">
        <v>600</v>
      </c>
      <c r="D52" s="404"/>
      <c r="E52" s="404"/>
      <c r="F52" s="404"/>
      <c r="G52" s="404"/>
      <c r="H52" s="404"/>
      <c r="I52" s="404"/>
      <c r="J52" s="404"/>
      <c r="K52" s="276"/>
    </row>
    <row r="53" spans="2:11" ht="15" customHeight="1">
      <c r="B53" s="275"/>
      <c r="C53" s="404" t="s">
        <v>601</v>
      </c>
      <c r="D53" s="404"/>
      <c r="E53" s="404"/>
      <c r="F53" s="404"/>
      <c r="G53" s="404"/>
      <c r="H53" s="404"/>
      <c r="I53" s="404"/>
      <c r="J53" s="404"/>
      <c r="K53" s="276"/>
    </row>
    <row r="54" spans="2:11" ht="12.75" customHeight="1">
      <c r="B54" s="275"/>
      <c r="C54" s="278"/>
      <c r="D54" s="278"/>
      <c r="E54" s="278"/>
      <c r="F54" s="278"/>
      <c r="G54" s="278"/>
      <c r="H54" s="278"/>
      <c r="I54" s="278"/>
      <c r="J54" s="278"/>
      <c r="K54" s="276"/>
    </row>
    <row r="55" spans="2:11" ht="15" customHeight="1">
      <c r="B55" s="275"/>
      <c r="C55" s="404" t="s">
        <v>602</v>
      </c>
      <c r="D55" s="404"/>
      <c r="E55" s="404"/>
      <c r="F55" s="404"/>
      <c r="G55" s="404"/>
      <c r="H55" s="404"/>
      <c r="I55" s="404"/>
      <c r="J55" s="404"/>
      <c r="K55" s="276"/>
    </row>
    <row r="56" spans="2:11" ht="15" customHeight="1">
      <c r="B56" s="275"/>
      <c r="C56" s="280"/>
      <c r="D56" s="404" t="s">
        <v>603</v>
      </c>
      <c r="E56" s="404"/>
      <c r="F56" s="404"/>
      <c r="G56" s="404"/>
      <c r="H56" s="404"/>
      <c r="I56" s="404"/>
      <c r="J56" s="404"/>
      <c r="K56" s="276"/>
    </row>
    <row r="57" spans="2:11" ht="15" customHeight="1">
      <c r="B57" s="275"/>
      <c r="C57" s="280"/>
      <c r="D57" s="404" t="s">
        <v>604</v>
      </c>
      <c r="E57" s="404"/>
      <c r="F57" s="404"/>
      <c r="G57" s="404"/>
      <c r="H57" s="404"/>
      <c r="I57" s="404"/>
      <c r="J57" s="404"/>
      <c r="K57" s="276"/>
    </row>
    <row r="58" spans="2:11" ht="15" customHeight="1">
      <c r="B58" s="275"/>
      <c r="C58" s="280"/>
      <c r="D58" s="404" t="s">
        <v>605</v>
      </c>
      <c r="E58" s="404"/>
      <c r="F58" s="404"/>
      <c r="G58" s="404"/>
      <c r="H58" s="404"/>
      <c r="I58" s="404"/>
      <c r="J58" s="404"/>
      <c r="K58" s="276"/>
    </row>
    <row r="59" spans="2:11" ht="15" customHeight="1">
      <c r="B59" s="275"/>
      <c r="C59" s="280"/>
      <c r="D59" s="404" t="s">
        <v>606</v>
      </c>
      <c r="E59" s="404"/>
      <c r="F59" s="404"/>
      <c r="G59" s="404"/>
      <c r="H59" s="404"/>
      <c r="I59" s="404"/>
      <c r="J59" s="404"/>
      <c r="K59" s="276"/>
    </row>
    <row r="60" spans="2:11" ht="15" customHeight="1">
      <c r="B60" s="275"/>
      <c r="C60" s="280"/>
      <c r="D60" s="403" t="s">
        <v>607</v>
      </c>
      <c r="E60" s="403"/>
      <c r="F60" s="403"/>
      <c r="G60" s="403"/>
      <c r="H60" s="403"/>
      <c r="I60" s="403"/>
      <c r="J60" s="403"/>
      <c r="K60" s="276"/>
    </row>
    <row r="61" spans="2:11" ht="15" customHeight="1">
      <c r="B61" s="275"/>
      <c r="C61" s="280"/>
      <c r="D61" s="404" t="s">
        <v>608</v>
      </c>
      <c r="E61" s="404"/>
      <c r="F61" s="404"/>
      <c r="G61" s="404"/>
      <c r="H61" s="404"/>
      <c r="I61" s="404"/>
      <c r="J61" s="404"/>
      <c r="K61" s="276"/>
    </row>
    <row r="62" spans="2:11" ht="12.75" customHeight="1">
      <c r="B62" s="275"/>
      <c r="C62" s="280"/>
      <c r="D62" s="280"/>
      <c r="E62" s="283"/>
      <c r="F62" s="280"/>
      <c r="G62" s="280"/>
      <c r="H62" s="280"/>
      <c r="I62" s="280"/>
      <c r="J62" s="280"/>
      <c r="K62" s="276"/>
    </row>
    <row r="63" spans="2:11" ht="15" customHeight="1">
      <c r="B63" s="275"/>
      <c r="C63" s="280"/>
      <c r="D63" s="404" t="s">
        <v>609</v>
      </c>
      <c r="E63" s="404"/>
      <c r="F63" s="404"/>
      <c r="G63" s="404"/>
      <c r="H63" s="404"/>
      <c r="I63" s="404"/>
      <c r="J63" s="404"/>
      <c r="K63" s="276"/>
    </row>
    <row r="64" spans="2:11" ht="15" customHeight="1">
      <c r="B64" s="275"/>
      <c r="C64" s="280"/>
      <c r="D64" s="403" t="s">
        <v>610</v>
      </c>
      <c r="E64" s="403"/>
      <c r="F64" s="403"/>
      <c r="G64" s="403"/>
      <c r="H64" s="403"/>
      <c r="I64" s="403"/>
      <c r="J64" s="403"/>
      <c r="K64" s="276"/>
    </row>
    <row r="65" spans="2:11" ht="15" customHeight="1">
      <c r="B65" s="275"/>
      <c r="C65" s="280"/>
      <c r="D65" s="404" t="s">
        <v>611</v>
      </c>
      <c r="E65" s="404"/>
      <c r="F65" s="404"/>
      <c r="G65" s="404"/>
      <c r="H65" s="404"/>
      <c r="I65" s="404"/>
      <c r="J65" s="404"/>
      <c r="K65" s="276"/>
    </row>
    <row r="66" spans="2:11" ht="15" customHeight="1">
      <c r="B66" s="275"/>
      <c r="C66" s="280"/>
      <c r="D66" s="404" t="s">
        <v>612</v>
      </c>
      <c r="E66" s="404"/>
      <c r="F66" s="404"/>
      <c r="G66" s="404"/>
      <c r="H66" s="404"/>
      <c r="I66" s="404"/>
      <c r="J66" s="404"/>
      <c r="K66" s="276"/>
    </row>
    <row r="67" spans="2:11" ht="15" customHeight="1">
      <c r="B67" s="275"/>
      <c r="C67" s="280"/>
      <c r="D67" s="404" t="s">
        <v>613</v>
      </c>
      <c r="E67" s="404"/>
      <c r="F67" s="404"/>
      <c r="G67" s="404"/>
      <c r="H67" s="404"/>
      <c r="I67" s="404"/>
      <c r="J67" s="404"/>
      <c r="K67" s="276"/>
    </row>
    <row r="68" spans="2:11" ht="15" customHeight="1">
      <c r="B68" s="275"/>
      <c r="C68" s="280"/>
      <c r="D68" s="404" t="s">
        <v>614</v>
      </c>
      <c r="E68" s="404"/>
      <c r="F68" s="404"/>
      <c r="G68" s="404"/>
      <c r="H68" s="404"/>
      <c r="I68" s="404"/>
      <c r="J68" s="404"/>
      <c r="K68" s="276"/>
    </row>
    <row r="69" spans="2:11" ht="12.75" customHeight="1">
      <c r="B69" s="284"/>
      <c r="C69" s="285"/>
      <c r="D69" s="285"/>
      <c r="E69" s="285"/>
      <c r="F69" s="285"/>
      <c r="G69" s="285"/>
      <c r="H69" s="285"/>
      <c r="I69" s="285"/>
      <c r="J69" s="285"/>
      <c r="K69" s="286"/>
    </row>
    <row r="70" spans="2:11" ht="18.75" customHeight="1">
      <c r="B70" s="287"/>
      <c r="C70" s="287"/>
      <c r="D70" s="287"/>
      <c r="E70" s="287"/>
      <c r="F70" s="287"/>
      <c r="G70" s="287"/>
      <c r="H70" s="287"/>
      <c r="I70" s="287"/>
      <c r="J70" s="287"/>
      <c r="K70" s="288"/>
    </row>
    <row r="71" spans="2:11" ht="18.75" customHeight="1">
      <c r="B71" s="288"/>
      <c r="C71" s="288"/>
      <c r="D71" s="288"/>
      <c r="E71" s="288"/>
      <c r="F71" s="288"/>
      <c r="G71" s="288"/>
      <c r="H71" s="288"/>
      <c r="I71" s="288"/>
      <c r="J71" s="288"/>
      <c r="K71" s="288"/>
    </row>
    <row r="72" spans="2:11" ht="7.5" customHeight="1">
      <c r="B72" s="289"/>
      <c r="C72" s="290"/>
      <c r="D72" s="290"/>
      <c r="E72" s="290"/>
      <c r="F72" s="290"/>
      <c r="G72" s="290"/>
      <c r="H72" s="290"/>
      <c r="I72" s="290"/>
      <c r="J72" s="290"/>
      <c r="K72" s="291"/>
    </row>
    <row r="73" spans="2:11" ht="45" customHeight="1">
      <c r="B73" s="292"/>
      <c r="C73" s="402" t="s">
        <v>101</v>
      </c>
      <c r="D73" s="402"/>
      <c r="E73" s="402"/>
      <c r="F73" s="402"/>
      <c r="G73" s="402"/>
      <c r="H73" s="402"/>
      <c r="I73" s="402"/>
      <c r="J73" s="402"/>
      <c r="K73" s="293"/>
    </row>
    <row r="74" spans="2:11" ht="17.25" customHeight="1">
      <c r="B74" s="292"/>
      <c r="C74" s="294" t="s">
        <v>615</v>
      </c>
      <c r="D74" s="294"/>
      <c r="E74" s="294"/>
      <c r="F74" s="294" t="s">
        <v>616</v>
      </c>
      <c r="G74" s="295"/>
      <c r="H74" s="294" t="s">
        <v>119</v>
      </c>
      <c r="I74" s="294" t="s">
        <v>57</v>
      </c>
      <c r="J74" s="294" t="s">
        <v>617</v>
      </c>
      <c r="K74" s="293"/>
    </row>
    <row r="75" spans="2:11" ht="17.25" customHeight="1">
      <c r="B75" s="292"/>
      <c r="C75" s="296" t="s">
        <v>618</v>
      </c>
      <c r="D75" s="296"/>
      <c r="E75" s="296"/>
      <c r="F75" s="297" t="s">
        <v>619</v>
      </c>
      <c r="G75" s="298"/>
      <c r="H75" s="296"/>
      <c r="I75" s="296"/>
      <c r="J75" s="296" t="s">
        <v>620</v>
      </c>
      <c r="K75" s="293"/>
    </row>
    <row r="76" spans="2:11" ht="5.25" customHeight="1">
      <c r="B76" s="292"/>
      <c r="C76" s="299"/>
      <c r="D76" s="299"/>
      <c r="E76" s="299"/>
      <c r="F76" s="299"/>
      <c r="G76" s="300"/>
      <c r="H76" s="299"/>
      <c r="I76" s="299"/>
      <c r="J76" s="299"/>
      <c r="K76" s="293"/>
    </row>
    <row r="77" spans="2:11" ht="15" customHeight="1">
      <c r="B77" s="292"/>
      <c r="C77" s="282" t="s">
        <v>53</v>
      </c>
      <c r="D77" s="299"/>
      <c r="E77" s="299"/>
      <c r="F77" s="301" t="s">
        <v>621</v>
      </c>
      <c r="G77" s="300"/>
      <c r="H77" s="282" t="s">
        <v>622</v>
      </c>
      <c r="I77" s="282" t="s">
        <v>623</v>
      </c>
      <c r="J77" s="282">
        <v>20</v>
      </c>
      <c r="K77" s="293"/>
    </row>
    <row r="78" spans="2:11" ht="15" customHeight="1">
      <c r="B78" s="292"/>
      <c r="C78" s="282" t="s">
        <v>624</v>
      </c>
      <c r="D78" s="282"/>
      <c r="E78" s="282"/>
      <c r="F78" s="301" t="s">
        <v>621</v>
      </c>
      <c r="G78" s="300"/>
      <c r="H78" s="282" t="s">
        <v>625</v>
      </c>
      <c r="I78" s="282" t="s">
        <v>623</v>
      </c>
      <c r="J78" s="282">
        <v>120</v>
      </c>
      <c r="K78" s="293"/>
    </row>
    <row r="79" spans="2:11" ht="15" customHeight="1">
      <c r="B79" s="302"/>
      <c r="C79" s="282" t="s">
        <v>626</v>
      </c>
      <c r="D79" s="282"/>
      <c r="E79" s="282"/>
      <c r="F79" s="301" t="s">
        <v>627</v>
      </c>
      <c r="G79" s="300"/>
      <c r="H79" s="282" t="s">
        <v>628</v>
      </c>
      <c r="I79" s="282" t="s">
        <v>623</v>
      </c>
      <c r="J79" s="282">
        <v>50</v>
      </c>
      <c r="K79" s="293"/>
    </row>
    <row r="80" spans="2:11" ht="15" customHeight="1">
      <c r="B80" s="302"/>
      <c r="C80" s="282" t="s">
        <v>629</v>
      </c>
      <c r="D80" s="282"/>
      <c r="E80" s="282"/>
      <c r="F80" s="301" t="s">
        <v>621</v>
      </c>
      <c r="G80" s="300"/>
      <c r="H80" s="282" t="s">
        <v>630</v>
      </c>
      <c r="I80" s="282" t="s">
        <v>631</v>
      </c>
      <c r="J80" s="282"/>
      <c r="K80" s="293"/>
    </row>
    <row r="81" spans="2:11" ht="15" customHeight="1">
      <c r="B81" s="302"/>
      <c r="C81" s="303" t="s">
        <v>632</v>
      </c>
      <c r="D81" s="303"/>
      <c r="E81" s="303"/>
      <c r="F81" s="304" t="s">
        <v>627</v>
      </c>
      <c r="G81" s="303"/>
      <c r="H81" s="303" t="s">
        <v>633</v>
      </c>
      <c r="I81" s="303" t="s">
        <v>623</v>
      </c>
      <c r="J81" s="303">
        <v>15</v>
      </c>
      <c r="K81" s="293"/>
    </row>
    <row r="82" spans="2:11" ht="15" customHeight="1">
      <c r="B82" s="302"/>
      <c r="C82" s="303" t="s">
        <v>634</v>
      </c>
      <c r="D82" s="303"/>
      <c r="E82" s="303"/>
      <c r="F82" s="304" t="s">
        <v>627</v>
      </c>
      <c r="G82" s="303"/>
      <c r="H82" s="303" t="s">
        <v>635</v>
      </c>
      <c r="I82" s="303" t="s">
        <v>623</v>
      </c>
      <c r="J82" s="303">
        <v>15</v>
      </c>
      <c r="K82" s="293"/>
    </row>
    <row r="83" spans="2:11" ht="15" customHeight="1">
      <c r="B83" s="302"/>
      <c r="C83" s="303" t="s">
        <v>636</v>
      </c>
      <c r="D83" s="303"/>
      <c r="E83" s="303"/>
      <c r="F83" s="304" t="s">
        <v>627</v>
      </c>
      <c r="G83" s="303"/>
      <c r="H83" s="303" t="s">
        <v>637</v>
      </c>
      <c r="I83" s="303" t="s">
        <v>623</v>
      </c>
      <c r="J83" s="303">
        <v>20</v>
      </c>
      <c r="K83" s="293"/>
    </row>
    <row r="84" spans="2:11" ht="15" customHeight="1">
      <c r="B84" s="302"/>
      <c r="C84" s="303" t="s">
        <v>638</v>
      </c>
      <c r="D84" s="303"/>
      <c r="E84" s="303"/>
      <c r="F84" s="304" t="s">
        <v>627</v>
      </c>
      <c r="G84" s="303"/>
      <c r="H84" s="303" t="s">
        <v>639</v>
      </c>
      <c r="I84" s="303" t="s">
        <v>623</v>
      </c>
      <c r="J84" s="303">
        <v>20</v>
      </c>
      <c r="K84" s="293"/>
    </row>
    <row r="85" spans="2:11" ht="15" customHeight="1">
      <c r="B85" s="302"/>
      <c r="C85" s="282" t="s">
        <v>640</v>
      </c>
      <c r="D85" s="282"/>
      <c r="E85" s="282"/>
      <c r="F85" s="301" t="s">
        <v>627</v>
      </c>
      <c r="G85" s="300"/>
      <c r="H85" s="282" t="s">
        <v>641</v>
      </c>
      <c r="I85" s="282" t="s">
        <v>623</v>
      </c>
      <c r="J85" s="282">
        <v>50</v>
      </c>
      <c r="K85" s="293"/>
    </row>
    <row r="86" spans="2:11" ht="15" customHeight="1">
      <c r="B86" s="302"/>
      <c r="C86" s="282" t="s">
        <v>642</v>
      </c>
      <c r="D86" s="282"/>
      <c r="E86" s="282"/>
      <c r="F86" s="301" t="s">
        <v>627</v>
      </c>
      <c r="G86" s="300"/>
      <c r="H86" s="282" t="s">
        <v>643</v>
      </c>
      <c r="I86" s="282" t="s">
        <v>623</v>
      </c>
      <c r="J86" s="282">
        <v>20</v>
      </c>
      <c r="K86" s="293"/>
    </row>
    <row r="87" spans="2:11" ht="15" customHeight="1">
      <c r="B87" s="302"/>
      <c r="C87" s="282" t="s">
        <v>644</v>
      </c>
      <c r="D87" s="282"/>
      <c r="E87" s="282"/>
      <c r="F87" s="301" t="s">
        <v>627</v>
      </c>
      <c r="G87" s="300"/>
      <c r="H87" s="282" t="s">
        <v>645</v>
      </c>
      <c r="I87" s="282" t="s">
        <v>623</v>
      </c>
      <c r="J87" s="282">
        <v>20</v>
      </c>
      <c r="K87" s="293"/>
    </row>
    <row r="88" spans="2:11" ht="15" customHeight="1">
      <c r="B88" s="302"/>
      <c r="C88" s="282" t="s">
        <v>646</v>
      </c>
      <c r="D88" s="282"/>
      <c r="E88" s="282"/>
      <c r="F88" s="301" t="s">
        <v>627</v>
      </c>
      <c r="G88" s="300"/>
      <c r="H88" s="282" t="s">
        <v>647</v>
      </c>
      <c r="I88" s="282" t="s">
        <v>623</v>
      </c>
      <c r="J88" s="282">
        <v>50</v>
      </c>
      <c r="K88" s="293"/>
    </row>
    <row r="89" spans="2:11" ht="15" customHeight="1">
      <c r="B89" s="302"/>
      <c r="C89" s="282" t="s">
        <v>648</v>
      </c>
      <c r="D89" s="282"/>
      <c r="E89" s="282"/>
      <c r="F89" s="301" t="s">
        <v>627</v>
      </c>
      <c r="G89" s="300"/>
      <c r="H89" s="282" t="s">
        <v>648</v>
      </c>
      <c r="I89" s="282" t="s">
        <v>623</v>
      </c>
      <c r="J89" s="282">
        <v>50</v>
      </c>
      <c r="K89" s="293"/>
    </row>
    <row r="90" spans="2:11" ht="15" customHeight="1">
      <c r="B90" s="302"/>
      <c r="C90" s="282" t="s">
        <v>124</v>
      </c>
      <c r="D90" s="282"/>
      <c r="E90" s="282"/>
      <c r="F90" s="301" t="s">
        <v>627</v>
      </c>
      <c r="G90" s="300"/>
      <c r="H90" s="282" t="s">
        <v>649</v>
      </c>
      <c r="I90" s="282" t="s">
        <v>623</v>
      </c>
      <c r="J90" s="282">
        <v>255</v>
      </c>
      <c r="K90" s="293"/>
    </row>
    <row r="91" spans="2:11" ht="15" customHeight="1">
      <c r="B91" s="302"/>
      <c r="C91" s="282" t="s">
        <v>650</v>
      </c>
      <c r="D91" s="282"/>
      <c r="E91" s="282"/>
      <c r="F91" s="301" t="s">
        <v>621</v>
      </c>
      <c r="G91" s="300"/>
      <c r="H91" s="282" t="s">
        <v>651</v>
      </c>
      <c r="I91" s="282" t="s">
        <v>652</v>
      </c>
      <c r="J91" s="282"/>
      <c r="K91" s="293"/>
    </row>
    <row r="92" spans="2:11" ht="15" customHeight="1">
      <c r="B92" s="302"/>
      <c r="C92" s="282" t="s">
        <v>653</v>
      </c>
      <c r="D92" s="282"/>
      <c r="E92" s="282"/>
      <c r="F92" s="301" t="s">
        <v>621</v>
      </c>
      <c r="G92" s="300"/>
      <c r="H92" s="282" t="s">
        <v>654</v>
      </c>
      <c r="I92" s="282" t="s">
        <v>655</v>
      </c>
      <c r="J92" s="282"/>
      <c r="K92" s="293"/>
    </row>
    <row r="93" spans="2:11" ht="15" customHeight="1">
      <c r="B93" s="302"/>
      <c r="C93" s="282" t="s">
        <v>656</v>
      </c>
      <c r="D93" s="282"/>
      <c r="E93" s="282"/>
      <c r="F93" s="301" t="s">
        <v>621</v>
      </c>
      <c r="G93" s="300"/>
      <c r="H93" s="282" t="s">
        <v>656</v>
      </c>
      <c r="I93" s="282" t="s">
        <v>655</v>
      </c>
      <c r="J93" s="282"/>
      <c r="K93" s="293"/>
    </row>
    <row r="94" spans="2:11" ht="15" customHeight="1">
      <c r="B94" s="302"/>
      <c r="C94" s="282" t="s">
        <v>38</v>
      </c>
      <c r="D94" s="282"/>
      <c r="E94" s="282"/>
      <c r="F94" s="301" t="s">
        <v>621</v>
      </c>
      <c r="G94" s="300"/>
      <c r="H94" s="282" t="s">
        <v>657</v>
      </c>
      <c r="I94" s="282" t="s">
        <v>655</v>
      </c>
      <c r="J94" s="282"/>
      <c r="K94" s="293"/>
    </row>
    <row r="95" spans="2:11" ht="15" customHeight="1">
      <c r="B95" s="302"/>
      <c r="C95" s="282" t="s">
        <v>48</v>
      </c>
      <c r="D95" s="282"/>
      <c r="E95" s="282"/>
      <c r="F95" s="301" t="s">
        <v>621</v>
      </c>
      <c r="G95" s="300"/>
      <c r="H95" s="282" t="s">
        <v>658</v>
      </c>
      <c r="I95" s="282" t="s">
        <v>655</v>
      </c>
      <c r="J95" s="282"/>
      <c r="K95" s="293"/>
    </row>
    <row r="96" spans="2:11" ht="15" customHeight="1">
      <c r="B96" s="305"/>
      <c r="C96" s="306"/>
      <c r="D96" s="306"/>
      <c r="E96" s="306"/>
      <c r="F96" s="306"/>
      <c r="G96" s="306"/>
      <c r="H96" s="306"/>
      <c r="I96" s="306"/>
      <c r="J96" s="306"/>
      <c r="K96" s="307"/>
    </row>
    <row r="97" spans="2:11" ht="18.75" customHeight="1">
      <c r="B97" s="308"/>
      <c r="C97" s="309"/>
      <c r="D97" s="309"/>
      <c r="E97" s="309"/>
      <c r="F97" s="309"/>
      <c r="G97" s="309"/>
      <c r="H97" s="309"/>
      <c r="I97" s="309"/>
      <c r="J97" s="309"/>
      <c r="K97" s="308"/>
    </row>
    <row r="98" spans="2:11" ht="18.75" customHeight="1">
      <c r="B98" s="288"/>
      <c r="C98" s="288"/>
      <c r="D98" s="288"/>
      <c r="E98" s="288"/>
      <c r="F98" s="288"/>
      <c r="G98" s="288"/>
      <c r="H98" s="288"/>
      <c r="I98" s="288"/>
      <c r="J98" s="288"/>
      <c r="K98" s="288"/>
    </row>
    <row r="99" spans="2:11" ht="7.5" customHeight="1">
      <c r="B99" s="289"/>
      <c r="C99" s="290"/>
      <c r="D99" s="290"/>
      <c r="E99" s="290"/>
      <c r="F99" s="290"/>
      <c r="G99" s="290"/>
      <c r="H99" s="290"/>
      <c r="I99" s="290"/>
      <c r="J99" s="290"/>
      <c r="K99" s="291"/>
    </row>
    <row r="100" spans="2:11" ht="45" customHeight="1">
      <c r="B100" s="292"/>
      <c r="C100" s="402" t="s">
        <v>659</v>
      </c>
      <c r="D100" s="402"/>
      <c r="E100" s="402"/>
      <c r="F100" s="402"/>
      <c r="G100" s="402"/>
      <c r="H100" s="402"/>
      <c r="I100" s="402"/>
      <c r="J100" s="402"/>
      <c r="K100" s="293"/>
    </row>
    <row r="101" spans="2:11" ht="17.25" customHeight="1">
      <c r="B101" s="292"/>
      <c r="C101" s="294" t="s">
        <v>615</v>
      </c>
      <c r="D101" s="294"/>
      <c r="E101" s="294"/>
      <c r="F101" s="294" t="s">
        <v>616</v>
      </c>
      <c r="G101" s="295"/>
      <c r="H101" s="294" t="s">
        <v>119</v>
      </c>
      <c r="I101" s="294" t="s">
        <v>57</v>
      </c>
      <c r="J101" s="294" t="s">
        <v>617</v>
      </c>
      <c r="K101" s="293"/>
    </row>
    <row r="102" spans="2:11" ht="17.25" customHeight="1">
      <c r="B102" s="292"/>
      <c r="C102" s="296" t="s">
        <v>618</v>
      </c>
      <c r="D102" s="296"/>
      <c r="E102" s="296"/>
      <c r="F102" s="297" t="s">
        <v>619</v>
      </c>
      <c r="G102" s="298"/>
      <c r="H102" s="296"/>
      <c r="I102" s="296"/>
      <c r="J102" s="296" t="s">
        <v>620</v>
      </c>
      <c r="K102" s="293"/>
    </row>
    <row r="103" spans="2:11" ht="5.25" customHeight="1">
      <c r="B103" s="292"/>
      <c r="C103" s="294"/>
      <c r="D103" s="294"/>
      <c r="E103" s="294"/>
      <c r="F103" s="294"/>
      <c r="G103" s="310"/>
      <c r="H103" s="294"/>
      <c r="I103" s="294"/>
      <c r="J103" s="294"/>
      <c r="K103" s="293"/>
    </row>
    <row r="104" spans="2:11" ht="15" customHeight="1">
      <c r="B104" s="292"/>
      <c r="C104" s="282" t="s">
        <v>53</v>
      </c>
      <c r="D104" s="299"/>
      <c r="E104" s="299"/>
      <c r="F104" s="301" t="s">
        <v>621</v>
      </c>
      <c r="G104" s="310"/>
      <c r="H104" s="282" t="s">
        <v>660</v>
      </c>
      <c r="I104" s="282" t="s">
        <v>623</v>
      </c>
      <c r="J104" s="282">
        <v>20</v>
      </c>
      <c r="K104" s="293"/>
    </row>
    <row r="105" spans="2:11" ht="15" customHeight="1">
      <c r="B105" s="292"/>
      <c r="C105" s="282" t="s">
        <v>624</v>
      </c>
      <c r="D105" s="282"/>
      <c r="E105" s="282"/>
      <c r="F105" s="301" t="s">
        <v>621</v>
      </c>
      <c r="G105" s="282"/>
      <c r="H105" s="282" t="s">
        <v>660</v>
      </c>
      <c r="I105" s="282" t="s">
        <v>623</v>
      </c>
      <c r="J105" s="282">
        <v>120</v>
      </c>
      <c r="K105" s="293"/>
    </row>
    <row r="106" spans="2:11" ht="15" customHeight="1">
      <c r="B106" s="302"/>
      <c r="C106" s="282" t="s">
        <v>626</v>
      </c>
      <c r="D106" s="282"/>
      <c r="E106" s="282"/>
      <c r="F106" s="301" t="s">
        <v>627</v>
      </c>
      <c r="G106" s="282"/>
      <c r="H106" s="282" t="s">
        <v>660</v>
      </c>
      <c r="I106" s="282" t="s">
        <v>623</v>
      </c>
      <c r="J106" s="282">
        <v>50</v>
      </c>
      <c r="K106" s="293"/>
    </row>
    <row r="107" spans="2:11" ht="15" customHeight="1">
      <c r="B107" s="302"/>
      <c r="C107" s="282" t="s">
        <v>629</v>
      </c>
      <c r="D107" s="282"/>
      <c r="E107" s="282"/>
      <c r="F107" s="301" t="s">
        <v>621</v>
      </c>
      <c r="G107" s="282"/>
      <c r="H107" s="282" t="s">
        <v>660</v>
      </c>
      <c r="I107" s="282" t="s">
        <v>631</v>
      </c>
      <c r="J107" s="282"/>
      <c r="K107" s="293"/>
    </row>
    <row r="108" spans="2:11" ht="15" customHeight="1">
      <c r="B108" s="302"/>
      <c r="C108" s="282" t="s">
        <v>640</v>
      </c>
      <c r="D108" s="282"/>
      <c r="E108" s="282"/>
      <c r="F108" s="301" t="s">
        <v>627</v>
      </c>
      <c r="G108" s="282"/>
      <c r="H108" s="282" t="s">
        <v>660</v>
      </c>
      <c r="I108" s="282" t="s">
        <v>623</v>
      </c>
      <c r="J108" s="282">
        <v>50</v>
      </c>
      <c r="K108" s="293"/>
    </row>
    <row r="109" spans="2:11" ht="15" customHeight="1">
      <c r="B109" s="302"/>
      <c r="C109" s="282" t="s">
        <v>648</v>
      </c>
      <c r="D109" s="282"/>
      <c r="E109" s="282"/>
      <c r="F109" s="301" t="s">
        <v>627</v>
      </c>
      <c r="G109" s="282"/>
      <c r="H109" s="282" t="s">
        <v>660</v>
      </c>
      <c r="I109" s="282" t="s">
        <v>623</v>
      </c>
      <c r="J109" s="282">
        <v>50</v>
      </c>
      <c r="K109" s="293"/>
    </row>
    <row r="110" spans="2:11" ht="15" customHeight="1">
      <c r="B110" s="302"/>
      <c r="C110" s="282" t="s">
        <v>646</v>
      </c>
      <c r="D110" s="282"/>
      <c r="E110" s="282"/>
      <c r="F110" s="301" t="s">
        <v>627</v>
      </c>
      <c r="G110" s="282"/>
      <c r="H110" s="282" t="s">
        <v>660</v>
      </c>
      <c r="I110" s="282" t="s">
        <v>623</v>
      </c>
      <c r="J110" s="282">
        <v>50</v>
      </c>
      <c r="K110" s="293"/>
    </row>
    <row r="111" spans="2:11" ht="15" customHeight="1">
      <c r="B111" s="302"/>
      <c r="C111" s="282" t="s">
        <v>53</v>
      </c>
      <c r="D111" s="282"/>
      <c r="E111" s="282"/>
      <c r="F111" s="301" t="s">
        <v>621</v>
      </c>
      <c r="G111" s="282"/>
      <c r="H111" s="282" t="s">
        <v>661</v>
      </c>
      <c r="I111" s="282" t="s">
        <v>623</v>
      </c>
      <c r="J111" s="282">
        <v>20</v>
      </c>
      <c r="K111" s="293"/>
    </row>
    <row r="112" spans="2:11" ht="15" customHeight="1">
      <c r="B112" s="302"/>
      <c r="C112" s="282" t="s">
        <v>662</v>
      </c>
      <c r="D112" s="282"/>
      <c r="E112" s="282"/>
      <c r="F112" s="301" t="s">
        <v>621</v>
      </c>
      <c r="G112" s="282"/>
      <c r="H112" s="282" t="s">
        <v>663</v>
      </c>
      <c r="I112" s="282" t="s">
        <v>623</v>
      </c>
      <c r="J112" s="282">
        <v>120</v>
      </c>
      <c r="K112" s="293"/>
    </row>
    <row r="113" spans="2:11" ht="15" customHeight="1">
      <c r="B113" s="302"/>
      <c r="C113" s="282" t="s">
        <v>38</v>
      </c>
      <c r="D113" s="282"/>
      <c r="E113" s="282"/>
      <c r="F113" s="301" t="s">
        <v>621</v>
      </c>
      <c r="G113" s="282"/>
      <c r="H113" s="282" t="s">
        <v>664</v>
      </c>
      <c r="I113" s="282" t="s">
        <v>655</v>
      </c>
      <c r="J113" s="282"/>
      <c r="K113" s="293"/>
    </row>
    <row r="114" spans="2:11" ht="15" customHeight="1">
      <c r="B114" s="302"/>
      <c r="C114" s="282" t="s">
        <v>48</v>
      </c>
      <c r="D114" s="282"/>
      <c r="E114" s="282"/>
      <c r="F114" s="301" t="s">
        <v>621</v>
      </c>
      <c r="G114" s="282"/>
      <c r="H114" s="282" t="s">
        <v>665</v>
      </c>
      <c r="I114" s="282" t="s">
        <v>655</v>
      </c>
      <c r="J114" s="282"/>
      <c r="K114" s="293"/>
    </row>
    <row r="115" spans="2:11" ht="15" customHeight="1">
      <c r="B115" s="302"/>
      <c r="C115" s="282" t="s">
        <v>57</v>
      </c>
      <c r="D115" s="282"/>
      <c r="E115" s="282"/>
      <c r="F115" s="301" t="s">
        <v>621</v>
      </c>
      <c r="G115" s="282"/>
      <c r="H115" s="282" t="s">
        <v>666</v>
      </c>
      <c r="I115" s="282" t="s">
        <v>667</v>
      </c>
      <c r="J115" s="282"/>
      <c r="K115" s="293"/>
    </row>
    <row r="116" spans="2:11" ht="15" customHeight="1">
      <c r="B116" s="305"/>
      <c r="C116" s="311"/>
      <c r="D116" s="311"/>
      <c r="E116" s="311"/>
      <c r="F116" s="311"/>
      <c r="G116" s="311"/>
      <c r="H116" s="311"/>
      <c r="I116" s="311"/>
      <c r="J116" s="311"/>
      <c r="K116" s="307"/>
    </row>
    <row r="117" spans="2:11" ht="18.75" customHeight="1">
      <c r="B117" s="312"/>
      <c r="C117" s="278"/>
      <c r="D117" s="278"/>
      <c r="E117" s="278"/>
      <c r="F117" s="313"/>
      <c r="G117" s="278"/>
      <c r="H117" s="278"/>
      <c r="I117" s="278"/>
      <c r="J117" s="278"/>
      <c r="K117" s="312"/>
    </row>
    <row r="118" spans="2:11" ht="18.75" customHeight="1"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</row>
    <row r="119" spans="2:11" ht="7.5" customHeight="1">
      <c r="B119" s="314"/>
      <c r="C119" s="315"/>
      <c r="D119" s="315"/>
      <c r="E119" s="315"/>
      <c r="F119" s="315"/>
      <c r="G119" s="315"/>
      <c r="H119" s="315"/>
      <c r="I119" s="315"/>
      <c r="J119" s="315"/>
      <c r="K119" s="316"/>
    </row>
    <row r="120" spans="2:11" ht="45" customHeight="1">
      <c r="B120" s="317"/>
      <c r="C120" s="401" t="s">
        <v>668</v>
      </c>
      <c r="D120" s="401"/>
      <c r="E120" s="401"/>
      <c r="F120" s="401"/>
      <c r="G120" s="401"/>
      <c r="H120" s="401"/>
      <c r="I120" s="401"/>
      <c r="J120" s="401"/>
      <c r="K120" s="318"/>
    </row>
    <row r="121" spans="2:11" ht="17.25" customHeight="1">
      <c r="B121" s="319"/>
      <c r="C121" s="294" t="s">
        <v>615</v>
      </c>
      <c r="D121" s="294"/>
      <c r="E121" s="294"/>
      <c r="F121" s="294" t="s">
        <v>616</v>
      </c>
      <c r="G121" s="295"/>
      <c r="H121" s="294" t="s">
        <v>119</v>
      </c>
      <c r="I121" s="294" t="s">
        <v>57</v>
      </c>
      <c r="J121" s="294" t="s">
        <v>617</v>
      </c>
      <c r="K121" s="320"/>
    </row>
    <row r="122" spans="2:11" ht="17.25" customHeight="1">
      <c r="B122" s="319"/>
      <c r="C122" s="296" t="s">
        <v>618</v>
      </c>
      <c r="D122" s="296"/>
      <c r="E122" s="296"/>
      <c r="F122" s="297" t="s">
        <v>619</v>
      </c>
      <c r="G122" s="298"/>
      <c r="H122" s="296"/>
      <c r="I122" s="296"/>
      <c r="J122" s="296" t="s">
        <v>620</v>
      </c>
      <c r="K122" s="320"/>
    </row>
    <row r="123" spans="2:11" ht="5.25" customHeight="1">
      <c r="B123" s="321"/>
      <c r="C123" s="299"/>
      <c r="D123" s="299"/>
      <c r="E123" s="299"/>
      <c r="F123" s="299"/>
      <c r="G123" s="282"/>
      <c r="H123" s="299"/>
      <c r="I123" s="299"/>
      <c r="J123" s="299"/>
      <c r="K123" s="322"/>
    </row>
    <row r="124" spans="2:11" ht="15" customHeight="1">
      <c r="B124" s="321"/>
      <c r="C124" s="282" t="s">
        <v>624</v>
      </c>
      <c r="D124" s="299"/>
      <c r="E124" s="299"/>
      <c r="F124" s="301" t="s">
        <v>621</v>
      </c>
      <c r="G124" s="282"/>
      <c r="H124" s="282" t="s">
        <v>660</v>
      </c>
      <c r="I124" s="282" t="s">
        <v>623</v>
      </c>
      <c r="J124" s="282">
        <v>120</v>
      </c>
      <c r="K124" s="323"/>
    </row>
    <row r="125" spans="2:11" ht="15" customHeight="1">
      <c r="B125" s="321"/>
      <c r="C125" s="282" t="s">
        <v>669</v>
      </c>
      <c r="D125" s="282"/>
      <c r="E125" s="282"/>
      <c r="F125" s="301" t="s">
        <v>621</v>
      </c>
      <c r="G125" s="282"/>
      <c r="H125" s="282" t="s">
        <v>670</v>
      </c>
      <c r="I125" s="282" t="s">
        <v>623</v>
      </c>
      <c r="J125" s="282" t="s">
        <v>671</v>
      </c>
      <c r="K125" s="323"/>
    </row>
    <row r="126" spans="2:11" ht="15" customHeight="1">
      <c r="B126" s="321"/>
      <c r="C126" s="282" t="s">
        <v>84</v>
      </c>
      <c r="D126" s="282"/>
      <c r="E126" s="282"/>
      <c r="F126" s="301" t="s">
        <v>621</v>
      </c>
      <c r="G126" s="282"/>
      <c r="H126" s="282" t="s">
        <v>672</v>
      </c>
      <c r="I126" s="282" t="s">
        <v>623</v>
      </c>
      <c r="J126" s="282" t="s">
        <v>671</v>
      </c>
      <c r="K126" s="323"/>
    </row>
    <row r="127" spans="2:11" ht="15" customHeight="1">
      <c r="B127" s="321"/>
      <c r="C127" s="282" t="s">
        <v>632</v>
      </c>
      <c r="D127" s="282"/>
      <c r="E127" s="282"/>
      <c r="F127" s="301" t="s">
        <v>627</v>
      </c>
      <c r="G127" s="282"/>
      <c r="H127" s="282" t="s">
        <v>633</v>
      </c>
      <c r="I127" s="282" t="s">
        <v>623</v>
      </c>
      <c r="J127" s="282">
        <v>15</v>
      </c>
      <c r="K127" s="323"/>
    </row>
    <row r="128" spans="2:11" ht="15" customHeight="1">
      <c r="B128" s="321"/>
      <c r="C128" s="303" t="s">
        <v>634</v>
      </c>
      <c r="D128" s="303"/>
      <c r="E128" s="303"/>
      <c r="F128" s="304" t="s">
        <v>627</v>
      </c>
      <c r="G128" s="303"/>
      <c r="H128" s="303" t="s">
        <v>635</v>
      </c>
      <c r="I128" s="303" t="s">
        <v>623</v>
      </c>
      <c r="J128" s="303">
        <v>15</v>
      </c>
      <c r="K128" s="323"/>
    </row>
    <row r="129" spans="2:11" ht="15" customHeight="1">
      <c r="B129" s="321"/>
      <c r="C129" s="303" t="s">
        <v>636</v>
      </c>
      <c r="D129" s="303"/>
      <c r="E129" s="303"/>
      <c r="F129" s="304" t="s">
        <v>627</v>
      </c>
      <c r="G129" s="303"/>
      <c r="H129" s="303" t="s">
        <v>637</v>
      </c>
      <c r="I129" s="303" t="s">
        <v>623</v>
      </c>
      <c r="J129" s="303">
        <v>20</v>
      </c>
      <c r="K129" s="323"/>
    </row>
    <row r="130" spans="2:11" ht="15" customHeight="1">
      <c r="B130" s="321"/>
      <c r="C130" s="303" t="s">
        <v>638</v>
      </c>
      <c r="D130" s="303"/>
      <c r="E130" s="303"/>
      <c r="F130" s="304" t="s">
        <v>627</v>
      </c>
      <c r="G130" s="303"/>
      <c r="H130" s="303" t="s">
        <v>639</v>
      </c>
      <c r="I130" s="303" t="s">
        <v>623</v>
      </c>
      <c r="J130" s="303">
        <v>20</v>
      </c>
      <c r="K130" s="323"/>
    </row>
    <row r="131" spans="2:11" ht="15" customHeight="1">
      <c r="B131" s="321"/>
      <c r="C131" s="282" t="s">
        <v>626</v>
      </c>
      <c r="D131" s="282"/>
      <c r="E131" s="282"/>
      <c r="F131" s="301" t="s">
        <v>627</v>
      </c>
      <c r="G131" s="282"/>
      <c r="H131" s="282" t="s">
        <v>660</v>
      </c>
      <c r="I131" s="282" t="s">
        <v>623</v>
      </c>
      <c r="J131" s="282">
        <v>50</v>
      </c>
      <c r="K131" s="323"/>
    </row>
    <row r="132" spans="2:11" ht="15" customHeight="1">
      <c r="B132" s="321"/>
      <c r="C132" s="282" t="s">
        <v>640</v>
      </c>
      <c r="D132" s="282"/>
      <c r="E132" s="282"/>
      <c r="F132" s="301" t="s">
        <v>627</v>
      </c>
      <c r="G132" s="282"/>
      <c r="H132" s="282" t="s">
        <v>660</v>
      </c>
      <c r="I132" s="282" t="s">
        <v>623</v>
      </c>
      <c r="J132" s="282">
        <v>50</v>
      </c>
      <c r="K132" s="323"/>
    </row>
    <row r="133" spans="2:11" ht="15" customHeight="1">
      <c r="B133" s="321"/>
      <c r="C133" s="282" t="s">
        <v>646</v>
      </c>
      <c r="D133" s="282"/>
      <c r="E133" s="282"/>
      <c r="F133" s="301" t="s">
        <v>627</v>
      </c>
      <c r="G133" s="282"/>
      <c r="H133" s="282" t="s">
        <v>660</v>
      </c>
      <c r="I133" s="282" t="s">
        <v>623</v>
      </c>
      <c r="J133" s="282">
        <v>50</v>
      </c>
      <c r="K133" s="323"/>
    </row>
    <row r="134" spans="2:11" ht="15" customHeight="1">
      <c r="B134" s="321"/>
      <c r="C134" s="282" t="s">
        <v>648</v>
      </c>
      <c r="D134" s="282"/>
      <c r="E134" s="282"/>
      <c r="F134" s="301" t="s">
        <v>627</v>
      </c>
      <c r="G134" s="282"/>
      <c r="H134" s="282" t="s">
        <v>660</v>
      </c>
      <c r="I134" s="282" t="s">
        <v>623</v>
      </c>
      <c r="J134" s="282">
        <v>50</v>
      </c>
      <c r="K134" s="323"/>
    </row>
    <row r="135" spans="2:11" ht="15" customHeight="1">
      <c r="B135" s="321"/>
      <c r="C135" s="282" t="s">
        <v>124</v>
      </c>
      <c r="D135" s="282"/>
      <c r="E135" s="282"/>
      <c r="F135" s="301" t="s">
        <v>627</v>
      </c>
      <c r="G135" s="282"/>
      <c r="H135" s="282" t="s">
        <v>673</v>
      </c>
      <c r="I135" s="282" t="s">
        <v>623</v>
      </c>
      <c r="J135" s="282">
        <v>255</v>
      </c>
      <c r="K135" s="323"/>
    </row>
    <row r="136" spans="2:11" ht="15" customHeight="1">
      <c r="B136" s="321"/>
      <c r="C136" s="282" t="s">
        <v>650</v>
      </c>
      <c r="D136" s="282"/>
      <c r="E136" s="282"/>
      <c r="F136" s="301" t="s">
        <v>621</v>
      </c>
      <c r="G136" s="282"/>
      <c r="H136" s="282" t="s">
        <v>674</v>
      </c>
      <c r="I136" s="282" t="s">
        <v>652</v>
      </c>
      <c r="J136" s="282"/>
      <c r="K136" s="323"/>
    </row>
    <row r="137" spans="2:11" ht="15" customHeight="1">
      <c r="B137" s="321"/>
      <c r="C137" s="282" t="s">
        <v>653</v>
      </c>
      <c r="D137" s="282"/>
      <c r="E137" s="282"/>
      <c r="F137" s="301" t="s">
        <v>621</v>
      </c>
      <c r="G137" s="282"/>
      <c r="H137" s="282" t="s">
        <v>675</v>
      </c>
      <c r="I137" s="282" t="s">
        <v>655</v>
      </c>
      <c r="J137" s="282"/>
      <c r="K137" s="323"/>
    </row>
    <row r="138" spans="2:11" ht="15" customHeight="1">
      <c r="B138" s="321"/>
      <c r="C138" s="282" t="s">
        <v>656</v>
      </c>
      <c r="D138" s="282"/>
      <c r="E138" s="282"/>
      <c r="F138" s="301" t="s">
        <v>621</v>
      </c>
      <c r="G138" s="282"/>
      <c r="H138" s="282" t="s">
        <v>656</v>
      </c>
      <c r="I138" s="282" t="s">
        <v>655</v>
      </c>
      <c r="J138" s="282"/>
      <c r="K138" s="323"/>
    </row>
    <row r="139" spans="2:11" ht="15" customHeight="1">
      <c r="B139" s="321"/>
      <c r="C139" s="282" t="s">
        <v>38</v>
      </c>
      <c r="D139" s="282"/>
      <c r="E139" s="282"/>
      <c r="F139" s="301" t="s">
        <v>621</v>
      </c>
      <c r="G139" s="282"/>
      <c r="H139" s="282" t="s">
        <v>676</v>
      </c>
      <c r="I139" s="282" t="s">
        <v>655</v>
      </c>
      <c r="J139" s="282"/>
      <c r="K139" s="323"/>
    </row>
    <row r="140" spans="2:11" ht="15" customHeight="1">
      <c r="B140" s="321"/>
      <c r="C140" s="282" t="s">
        <v>677</v>
      </c>
      <c r="D140" s="282"/>
      <c r="E140" s="282"/>
      <c r="F140" s="301" t="s">
        <v>621</v>
      </c>
      <c r="G140" s="282"/>
      <c r="H140" s="282" t="s">
        <v>678</v>
      </c>
      <c r="I140" s="282" t="s">
        <v>655</v>
      </c>
      <c r="J140" s="282"/>
      <c r="K140" s="323"/>
    </row>
    <row r="141" spans="2:11" ht="15" customHeight="1">
      <c r="B141" s="324"/>
      <c r="C141" s="325"/>
      <c r="D141" s="325"/>
      <c r="E141" s="325"/>
      <c r="F141" s="325"/>
      <c r="G141" s="325"/>
      <c r="H141" s="325"/>
      <c r="I141" s="325"/>
      <c r="J141" s="325"/>
      <c r="K141" s="326"/>
    </row>
    <row r="142" spans="2:11" ht="18.75" customHeight="1">
      <c r="B142" s="278"/>
      <c r="C142" s="278"/>
      <c r="D142" s="278"/>
      <c r="E142" s="278"/>
      <c r="F142" s="313"/>
      <c r="G142" s="278"/>
      <c r="H142" s="278"/>
      <c r="I142" s="278"/>
      <c r="J142" s="278"/>
      <c r="K142" s="278"/>
    </row>
    <row r="143" spans="2:11" ht="18.75" customHeight="1"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</row>
    <row r="144" spans="2:11" ht="7.5" customHeight="1">
      <c r="B144" s="289"/>
      <c r="C144" s="290"/>
      <c r="D144" s="290"/>
      <c r="E144" s="290"/>
      <c r="F144" s="290"/>
      <c r="G144" s="290"/>
      <c r="H144" s="290"/>
      <c r="I144" s="290"/>
      <c r="J144" s="290"/>
      <c r="K144" s="291"/>
    </row>
    <row r="145" spans="2:11" ht="45" customHeight="1">
      <c r="B145" s="292"/>
      <c r="C145" s="402" t="s">
        <v>679</v>
      </c>
      <c r="D145" s="402"/>
      <c r="E145" s="402"/>
      <c r="F145" s="402"/>
      <c r="G145" s="402"/>
      <c r="H145" s="402"/>
      <c r="I145" s="402"/>
      <c r="J145" s="402"/>
      <c r="K145" s="293"/>
    </row>
    <row r="146" spans="2:11" ht="17.25" customHeight="1">
      <c r="B146" s="292"/>
      <c r="C146" s="294" t="s">
        <v>615</v>
      </c>
      <c r="D146" s="294"/>
      <c r="E146" s="294"/>
      <c r="F146" s="294" t="s">
        <v>616</v>
      </c>
      <c r="G146" s="295"/>
      <c r="H146" s="294" t="s">
        <v>119</v>
      </c>
      <c r="I146" s="294" t="s">
        <v>57</v>
      </c>
      <c r="J146" s="294" t="s">
        <v>617</v>
      </c>
      <c r="K146" s="293"/>
    </row>
    <row r="147" spans="2:11" ht="17.25" customHeight="1">
      <c r="B147" s="292"/>
      <c r="C147" s="296" t="s">
        <v>618</v>
      </c>
      <c r="D147" s="296"/>
      <c r="E147" s="296"/>
      <c r="F147" s="297" t="s">
        <v>619</v>
      </c>
      <c r="G147" s="298"/>
      <c r="H147" s="296"/>
      <c r="I147" s="296"/>
      <c r="J147" s="296" t="s">
        <v>620</v>
      </c>
      <c r="K147" s="293"/>
    </row>
    <row r="148" spans="2:11" ht="5.25" customHeight="1">
      <c r="B148" s="302"/>
      <c r="C148" s="299"/>
      <c r="D148" s="299"/>
      <c r="E148" s="299"/>
      <c r="F148" s="299"/>
      <c r="G148" s="300"/>
      <c r="H148" s="299"/>
      <c r="I148" s="299"/>
      <c r="J148" s="299"/>
      <c r="K148" s="323"/>
    </row>
    <row r="149" spans="2:11" ht="15" customHeight="1">
      <c r="B149" s="302"/>
      <c r="C149" s="327" t="s">
        <v>624</v>
      </c>
      <c r="D149" s="282"/>
      <c r="E149" s="282"/>
      <c r="F149" s="328" t="s">
        <v>621</v>
      </c>
      <c r="G149" s="282"/>
      <c r="H149" s="327" t="s">
        <v>660</v>
      </c>
      <c r="I149" s="327" t="s">
        <v>623</v>
      </c>
      <c r="J149" s="327">
        <v>120</v>
      </c>
      <c r="K149" s="323"/>
    </row>
    <row r="150" spans="2:11" ht="15" customHeight="1">
      <c r="B150" s="302"/>
      <c r="C150" s="327" t="s">
        <v>669</v>
      </c>
      <c r="D150" s="282"/>
      <c r="E150" s="282"/>
      <c r="F150" s="328" t="s">
        <v>621</v>
      </c>
      <c r="G150" s="282"/>
      <c r="H150" s="327" t="s">
        <v>680</v>
      </c>
      <c r="I150" s="327" t="s">
        <v>623</v>
      </c>
      <c r="J150" s="327" t="s">
        <v>671</v>
      </c>
      <c r="K150" s="323"/>
    </row>
    <row r="151" spans="2:11" ht="15" customHeight="1">
      <c r="B151" s="302"/>
      <c r="C151" s="327" t="s">
        <v>84</v>
      </c>
      <c r="D151" s="282"/>
      <c r="E151" s="282"/>
      <c r="F151" s="328" t="s">
        <v>621</v>
      </c>
      <c r="G151" s="282"/>
      <c r="H151" s="327" t="s">
        <v>681</v>
      </c>
      <c r="I151" s="327" t="s">
        <v>623</v>
      </c>
      <c r="J151" s="327" t="s">
        <v>671</v>
      </c>
      <c r="K151" s="323"/>
    </row>
    <row r="152" spans="2:11" ht="15" customHeight="1">
      <c r="B152" s="302"/>
      <c r="C152" s="327" t="s">
        <v>626</v>
      </c>
      <c r="D152" s="282"/>
      <c r="E152" s="282"/>
      <c r="F152" s="328" t="s">
        <v>627</v>
      </c>
      <c r="G152" s="282"/>
      <c r="H152" s="327" t="s">
        <v>660</v>
      </c>
      <c r="I152" s="327" t="s">
        <v>623</v>
      </c>
      <c r="J152" s="327">
        <v>50</v>
      </c>
      <c r="K152" s="323"/>
    </row>
    <row r="153" spans="2:11" ht="15" customHeight="1">
      <c r="B153" s="302"/>
      <c r="C153" s="327" t="s">
        <v>629</v>
      </c>
      <c r="D153" s="282"/>
      <c r="E153" s="282"/>
      <c r="F153" s="328" t="s">
        <v>621</v>
      </c>
      <c r="G153" s="282"/>
      <c r="H153" s="327" t="s">
        <v>660</v>
      </c>
      <c r="I153" s="327" t="s">
        <v>631</v>
      </c>
      <c r="J153" s="327"/>
      <c r="K153" s="323"/>
    </row>
    <row r="154" spans="2:11" ht="15" customHeight="1">
      <c r="B154" s="302"/>
      <c r="C154" s="327" t="s">
        <v>640</v>
      </c>
      <c r="D154" s="282"/>
      <c r="E154" s="282"/>
      <c r="F154" s="328" t="s">
        <v>627</v>
      </c>
      <c r="G154" s="282"/>
      <c r="H154" s="327" t="s">
        <v>660</v>
      </c>
      <c r="I154" s="327" t="s">
        <v>623</v>
      </c>
      <c r="J154" s="327">
        <v>50</v>
      </c>
      <c r="K154" s="323"/>
    </row>
    <row r="155" spans="2:11" ht="15" customHeight="1">
      <c r="B155" s="302"/>
      <c r="C155" s="327" t="s">
        <v>648</v>
      </c>
      <c r="D155" s="282"/>
      <c r="E155" s="282"/>
      <c r="F155" s="328" t="s">
        <v>627</v>
      </c>
      <c r="G155" s="282"/>
      <c r="H155" s="327" t="s">
        <v>660</v>
      </c>
      <c r="I155" s="327" t="s">
        <v>623</v>
      </c>
      <c r="J155" s="327">
        <v>50</v>
      </c>
      <c r="K155" s="323"/>
    </row>
    <row r="156" spans="2:11" ht="15" customHeight="1">
      <c r="B156" s="302"/>
      <c r="C156" s="327" t="s">
        <v>646</v>
      </c>
      <c r="D156" s="282"/>
      <c r="E156" s="282"/>
      <c r="F156" s="328" t="s">
        <v>627</v>
      </c>
      <c r="G156" s="282"/>
      <c r="H156" s="327" t="s">
        <v>660</v>
      </c>
      <c r="I156" s="327" t="s">
        <v>623</v>
      </c>
      <c r="J156" s="327">
        <v>50</v>
      </c>
      <c r="K156" s="323"/>
    </row>
    <row r="157" spans="2:11" ht="15" customHeight="1">
      <c r="B157" s="302"/>
      <c r="C157" s="327" t="s">
        <v>108</v>
      </c>
      <c r="D157" s="282"/>
      <c r="E157" s="282"/>
      <c r="F157" s="328" t="s">
        <v>621</v>
      </c>
      <c r="G157" s="282"/>
      <c r="H157" s="327" t="s">
        <v>682</v>
      </c>
      <c r="I157" s="327" t="s">
        <v>623</v>
      </c>
      <c r="J157" s="327" t="s">
        <v>683</v>
      </c>
      <c r="K157" s="323"/>
    </row>
    <row r="158" spans="2:11" ht="15" customHeight="1">
      <c r="B158" s="302"/>
      <c r="C158" s="327" t="s">
        <v>684</v>
      </c>
      <c r="D158" s="282"/>
      <c r="E158" s="282"/>
      <c r="F158" s="328" t="s">
        <v>621</v>
      </c>
      <c r="G158" s="282"/>
      <c r="H158" s="327" t="s">
        <v>685</v>
      </c>
      <c r="I158" s="327" t="s">
        <v>655</v>
      </c>
      <c r="J158" s="327"/>
      <c r="K158" s="323"/>
    </row>
    <row r="159" spans="2:11" ht="15" customHeight="1">
      <c r="B159" s="329"/>
      <c r="C159" s="311"/>
      <c r="D159" s="311"/>
      <c r="E159" s="311"/>
      <c r="F159" s="311"/>
      <c r="G159" s="311"/>
      <c r="H159" s="311"/>
      <c r="I159" s="311"/>
      <c r="J159" s="311"/>
      <c r="K159" s="330"/>
    </row>
    <row r="160" spans="2:11" ht="18.75" customHeight="1">
      <c r="B160" s="278"/>
      <c r="C160" s="282"/>
      <c r="D160" s="282"/>
      <c r="E160" s="282"/>
      <c r="F160" s="301"/>
      <c r="G160" s="282"/>
      <c r="H160" s="282"/>
      <c r="I160" s="282"/>
      <c r="J160" s="282"/>
      <c r="K160" s="278"/>
    </row>
    <row r="161" spans="2:11" ht="18.75" customHeight="1"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</row>
    <row r="162" spans="2:11" ht="7.5" customHeight="1">
      <c r="B162" s="270"/>
      <c r="C162" s="271"/>
      <c r="D162" s="271"/>
      <c r="E162" s="271"/>
      <c r="F162" s="271"/>
      <c r="G162" s="271"/>
      <c r="H162" s="271"/>
      <c r="I162" s="271"/>
      <c r="J162" s="271"/>
      <c r="K162" s="272"/>
    </row>
    <row r="163" spans="2:11" ht="45" customHeight="1">
      <c r="B163" s="273"/>
      <c r="C163" s="401" t="s">
        <v>686</v>
      </c>
      <c r="D163" s="401"/>
      <c r="E163" s="401"/>
      <c r="F163" s="401"/>
      <c r="G163" s="401"/>
      <c r="H163" s="401"/>
      <c r="I163" s="401"/>
      <c r="J163" s="401"/>
      <c r="K163" s="274"/>
    </row>
    <row r="164" spans="2:11" ht="17.25" customHeight="1">
      <c r="B164" s="273"/>
      <c r="C164" s="294" t="s">
        <v>615</v>
      </c>
      <c r="D164" s="294"/>
      <c r="E164" s="294"/>
      <c r="F164" s="294" t="s">
        <v>616</v>
      </c>
      <c r="G164" s="331"/>
      <c r="H164" s="332" t="s">
        <v>119</v>
      </c>
      <c r="I164" s="332" t="s">
        <v>57</v>
      </c>
      <c r="J164" s="294" t="s">
        <v>617</v>
      </c>
      <c r="K164" s="274"/>
    </row>
    <row r="165" spans="2:11" ht="17.25" customHeight="1">
      <c r="B165" s="275"/>
      <c r="C165" s="296" t="s">
        <v>618</v>
      </c>
      <c r="D165" s="296"/>
      <c r="E165" s="296"/>
      <c r="F165" s="297" t="s">
        <v>619</v>
      </c>
      <c r="G165" s="333"/>
      <c r="H165" s="334"/>
      <c r="I165" s="334"/>
      <c r="J165" s="296" t="s">
        <v>620</v>
      </c>
      <c r="K165" s="276"/>
    </row>
    <row r="166" spans="2:11" ht="5.25" customHeight="1">
      <c r="B166" s="302"/>
      <c r="C166" s="299"/>
      <c r="D166" s="299"/>
      <c r="E166" s="299"/>
      <c r="F166" s="299"/>
      <c r="G166" s="300"/>
      <c r="H166" s="299"/>
      <c r="I166" s="299"/>
      <c r="J166" s="299"/>
      <c r="K166" s="323"/>
    </row>
    <row r="167" spans="2:11" ht="15" customHeight="1">
      <c r="B167" s="302"/>
      <c r="C167" s="282" t="s">
        <v>624</v>
      </c>
      <c r="D167" s="282"/>
      <c r="E167" s="282"/>
      <c r="F167" s="301" t="s">
        <v>621</v>
      </c>
      <c r="G167" s="282"/>
      <c r="H167" s="282" t="s">
        <v>660</v>
      </c>
      <c r="I167" s="282" t="s">
        <v>623</v>
      </c>
      <c r="J167" s="282">
        <v>120</v>
      </c>
      <c r="K167" s="323"/>
    </row>
    <row r="168" spans="2:11" ht="15" customHeight="1">
      <c r="B168" s="302"/>
      <c r="C168" s="282" t="s">
        <v>669</v>
      </c>
      <c r="D168" s="282"/>
      <c r="E168" s="282"/>
      <c r="F168" s="301" t="s">
        <v>621</v>
      </c>
      <c r="G168" s="282"/>
      <c r="H168" s="282" t="s">
        <v>670</v>
      </c>
      <c r="I168" s="282" t="s">
        <v>623</v>
      </c>
      <c r="J168" s="282" t="s">
        <v>671</v>
      </c>
      <c r="K168" s="323"/>
    </row>
    <row r="169" spans="2:11" ht="15" customHeight="1">
      <c r="B169" s="302"/>
      <c r="C169" s="282" t="s">
        <v>84</v>
      </c>
      <c r="D169" s="282"/>
      <c r="E169" s="282"/>
      <c r="F169" s="301" t="s">
        <v>621</v>
      </c>
      <c r="G169" s="282"/>
      <c r="H169" s="282" t="s">
        <v>687</v>
      </c>
      <c r="I169" s="282" t="s">
        <v>623</v>
      </c>
      <c r="J169" s="282" t="s">
        <v>671</v>
      </c>
      <c r="K169" s="323"/>
    </row>
    <row r="170" spans="2:11" ht="15" customHeight="1">
      <c r="B170" s="302"/>
      <c r="C170" s="282" t="s">
        <v>626</v>
      </c>
      <c r="D170" s="282"/>
      <c r="E170" s="282"/>
      <c r="F170" s="301" t="s">
        <v>627</v>
      </c>
      <c r="G170" s="282"/>
      <c r="H170" s="282" t="s">
        <v>687</v>
      </c>
      <c r="I170" s="282" t="s">
        <v>623</v>
      </c>
      <c r="J170" s="282">
        <v>50</v>
      </c>
      <c r="K170" s="323"/>
    </row>
    <row r="171" spans="2:11" ht="15" customHeight="1">
      <c r="B171" s="302"/>
      <c r="C171" s="282" t="s">
        <v>629</v>
      </c>
      <c r="D171" s="282"/>
      <c r="E171" s="282"/>
      <c r="F171" s="301" t="s">
        <v>621</v>
      </c>
      <c r="G171" s="282"/>
      <c r="H171" s="282" t="s">
        <v>687</v>
      </c>
      <c r="I171" s="282" t="s">
        <v>631</v>
      </c>
      <c r="J171" s="282"/>
      <c r="K171" s="323"/>
    </row>
    <row r="172" spans="2:11" ht="15" customHeight="1">
      <c r="B172" s="302"/>
      <c r="C172" s="282" t="s">
        <v>640</v>
      </c>
      <c r="D172" s="282"/>
      <c r="E172" s="282"/>
      <c r="F172" s="301" t="s">
        <v>627</v>
      </c>
      <c r="G172" s="282"/>
      <c r="H172" s="282" t="s">
        <v>687</v>
      </c>
      <c r="I172" s="282" t="s">
        <v>623</v>
      </c>
      <c r="J172" s="282">
        <v>50</v>
      </c>
      <c r="K172" s="323"/>
    </row>
    <row r="173" spans="2:11" ht="15" customHeight="1">
      <c r="B173" s="302"/>
      <c r="C173" s="282" t="s">
        <v>648</v>
      </c>
      <c r="D173" s="282"/>
      <c r="E173" s="282"/>
      <c r="F173" s="301" t="s">
        <v>627</v>
      </c>
      <c r="G173" s="282"/>
      <c r="H173" s="282" t="s">
        <v>687</v>
      </c>
      <c r="I173" s="282" t="s">
        <v>623</v>
      </c>
      <c r="J173" s="282">
        <v>50</v>
      </c>
      <c r="K173" s="323"/>
    </row>
    <row r="174" spans="2:11" ht="15" customHeight="1">
      <c r="B174" s="302"/>
      <c r="C174" s="282" t="s">
        <v>646</v>
      </c>
      <c r="D174" s="282"/>
      <c r="E174" s="282"/>
      <c r="F174" s="301" t="s">
        <v>627</v>
      </c>
      <c r="G174" s="282"/>
      <c r="H174" s="282" t="s">
        <v>687</v>
      </c>
      <c r="I174" s="282" t="s">
        <v>623</v>
      </c>
      <c r="J174" s="282">
        <v>50</v>
      </c>
      <c r="K174" s="323"/>
    </row>
    <row r="175" spans="2:11" ht="15" customHeight="1">
      <c r="B175" s="302"/>
      <c r="C175" s="282" t="s">
        <v>118</v>
      </c>
      <c r="D175" s="282"/>
      <c r="E175" s="282"/>
      <c r="F175" s="301" t="s">
        <v>621</v>
      </c>
      <c r="G175" s="282"/>
      <c r="H175" s="282" t="s">
        <v>688</v>
      </c>
      <c r="I175" s="282" t="s">
        <v>689</v>
      </c>
      <c r="J175" s="282"/>
      <c r="K175" s="323"/>
    </row>
    <row r="176" spans="2:11" ht="15" customHeight="1">
      <c r="B176" s="302"/>
      <c r="C176" s="282" t="s">
        <v>57</v>
      </c>
      <c r="D176" s="282"/>
      <c r="E176" s="282"/>
      <c r="F176" s="301" t="s">
        <v>621</v>
      </c>
      <c r="G176" s="282"/>
      <c r="H176" s="282" t="s">
        <v>690</v>
      </c>
      <c r="I176" s="282" t="s">
        <v>691</v>
      </c>
      <c r="J176" s="282">
        <v>1</v>
      </c>
      <c r="K176" s="323"/>
    </row>
    <row r="177" spans="2:11" ht="15" customHeight="1">
      <c r="B177" s="302"/>
      <c r="C177" s="282" t="s">
        <v>53</v>
      </c>
      <c r="D177" s="282"/>
      <c r="E177" s="282"/>
      <c r="F177" s="301" t="s">
        <v>621</v>
      </c>
      <c r="G177" s="282"/>
      <c r="H177" s="282" t="s">
        <v>692</v>
      </c>
      <c r="I177" s="282" t="s">
        <v>623</v>
      </c>
      <c r="J177" s="282">
        <v>20</v>
      </c>
      <c r="K177" s="323"/>
    </row>
    <row r="178" spans="2:11" ht="15" customHeight="1">
      <c r="B178" s="302"/>
      <c r="C178" s="282" t="s">
        <v>119</v>
      </c>
      <c r="D178" s="282"/>
      <c r="E178" s="282"/>
      <c r="F178" s="301" t="s">
        <v>621</v>
      </c>
      <c r="G178" s="282"/>
      <c r="H178" s="282" t="s">
        <v>693</v>
      </c>
      <c r="I178" s="282" t="s">
        <v>623</v>
      </c>
      <c r="J178" s="282">
        <v>255</v>
      </c>
      <c r="K178" s="323"/>
    </row>
    <row r="179" spans="2:11" ht="15" customHeight="1">
      <c r="B179" s="302"/>
      <c r="C179" s="282" t="s">
        <v>120</v>
      </c>
      <c r="D179" s="282"/>
      <c r="E179" s="282"/>
      <c r="F179" s="301" t="s">
        <v>621</v>
      </c>
      <c r="G179" s="282"/>
      <c r="H179" s="282" t="s">
        <v>586</v>
      </c>
      <c r="I179" s="282" t="s">
        <v>623</v>
      </c>
      <c r="J179" s="282">
        <v>10</v>
      </c>
      <c r="K179" s="323"/>
    </row>
    <row r="180" spans="2:11" ht="15" customHeight="1">
      <c r="B180" s="302"/>
      <c r="C180" s="282" t="s">
        <v>121</v>
      </c>
      <c r="D180" s="282"/>
      <c r="E180" s="282"/>
      <c r="F180" s="301" t="s">
        <v>621</v>
      </c>
      <c r="G180" s="282"/>
      <c r="H180" s="282" t="s">
        <v>694</v>
      </c>
      <c r="I180" s="282" t="s">
        <v>655</v>
      </c>
      <c r="J180" s="282"/>
      <c r="K180" s="323"/>
    </row>
    <row r="181" spans="2:11" ht="15" customHeight="1">
      <c r="B181" s="302"/>
      <c r="C181" s="282" t="s">
        <v>695</v>
      </c>
      <c r="D181" s="282"/>
      <c r="E181" s="282"/>
      <c r="F181" s="301" t="s">
        <v>621</v>
      </c>
      <c r="G181" s="282"/>
      <c r="H181" s="282" t="s">
        <v>696</v>
      </c>
      <c r="I181" s="282" t="s">
        <v>655</v>
      </c>
      <c r="J181" s="282"/>
      <c r="K181" s="323"/>
    </row>
    <row r="182" spans="2:11" ht="15" customHeight="1">
      <c r="B182" s="302"/>
      <c r="C182" s="282" t="s">
        <v>684</v>
      </c>
      <c r="D182" s="282"/>
      <c r="E182" s="282"/>
      <c r="F182" s="301" t="s">
        <v>621</v>
      </c>
      <c r="G182" s="282"/>
      <c r="H182" s="282" t="s">
        <v>697</v>
      </c>
      <c r="I182" s="282" t="s">
        <v>655</v>
      </c>
      <c r="J182" s="282"/>
      <c r="K182" s="323"/>
    </row>
    <row r="183" spans="2:11" ht="15" customHeight="1">
      <c r="B183" s="302"/>
      <c r="C183" s="282" t="s">
        <v>123</v>
      </c>
      <c r="D183" s="282"/>
      <c r="E183" s="282"/>
      <c r="F183" s="301" t="s">
        <v>627</v>
      </c>
      <c r="G183" s="282"/>
      <c r="H183" s="282" t="s">
        <v>698</v>
      </c>
      <c r="I183" s="282" t="s">
        <v>623</v>
      </c>
      <c r="J183" s="282">
        <v>50</v>
      </c>
      <c r="K183" s="323"/>
    </row>
    <row r="184" spans="2:11" ht="15" customHeight="1">
      <c r="B184" s="302"/>
      <c r="C184" s="282" t="s">
        <v>699</v>
      </c>
      <c r="D184" s="282"/>
      <c r="E184" s="282"/>
      <c r="F184" s="301" t="s">
        <v>627</v>
      </c>
      <c r="G184" s="282"/>
      <c r="H184" s="282" t="s">
        <v>700</v>
      </c>
      <c r="I184" s="282" t="s">
        <v>701</v>
      </c>
      <c r="J184" s="282"/>
      <c r="K184" s="323"/>
    </row>
    <row r="185" spans="2:11" ht="15" customHeight="1">
      <c r="B185" s="302"/>
      <c r="C185" s="282" t="s">
        <v>702</v>
      </c>
      <c r="D185" s="282"/>
      <c r="E185" s="282"/>
      <c r="F185" s="301" t="s">
        <v>627</v>
      </c>
      <c r="G185" s="282"/>
      <c r="H185" s="282" t="s">
        <v>703</v>
      </c>
      <c r="I185" s="282" t="s">
        <v>701</v>
      </c>
      <c r="J185" s="282"/>
      <c r="K185" s="323"/>
    </row>
    <row r="186" spans="2:11" ht="15" customHeight="1">
      <c r="B186" s="302"/>
      <c r="C186" s="282" t="s">
        <v>704</v>
      </c>
      <c r="D186" s="282"/>
      <c r="E186" s="282"/>
      <c r="F186" s="301" t="s">
        <v>627</v>
      </c>
      <c r="G186" s="282"/>
      <c r="H186" s="282" t="s">
        <v>705</v>
      </c>
      <c r="I186" s="282" t="s">
        <v>701</v>
      </c>
      <c r="J186" s="282"/>
      <c r="K186" s="323"/>
    </row>
    <row r="187" spans="2:11" ht="15" customHeight="1">
      <c r="B187" s="302"/>
      <c r="C187" s="335" t="s">
        <v>706</v>
      </c>
      <c r="D187" s="282"/>
      <c r="E187" s="282"/>
      <c r="F187" s="301" t="s">
        <v>627</v>
      </c>
      <c r="G187" s="282"/>
      <c r="H187" s="282" t="s">
        <v>707</v>
      </c>
      <c r="I187" s="282" t="s">
        <v>708</v>
      </c>
      <c r="J187" s="336" t="s">
        <v>709</v>
      </c>
      <c r="K187" s="323"/>
    </row>
    <row r="188" spans="2:11" ht="15" customHeight="1">
      <c r="B188" s="302"/>
      <c r="C188" s="287" t="s">
        <v>42</v>
      </c>
      <c r="D188" s="282"/>
      <c r="E188" s="282"/>
      <c r="F188" s="301" t="s">
        <v>621</v>
      </c>
      <c r="G188" s="282"/>
      <c r="H188" s="278" t="s">
        <v>710</v>
      </c>
      <c r="I188" s="282" t="s">
        <v>711</v>
      </c>
      <c r="J188" s="282"/>
      <c r="K188" s="323"/>
    </row>
    <row r="189" spans="2:11" ht="15" customHeight="1">
      <c r="B189" s="302"/>
      <c r="C189" s="287" t="s">
        <v>712</v>
      </c>
      <c r="D189" s="282"/>
      <c r="E189" s="282"/>
      <c r="F189" s="301" t="s">
        <v>621</v>
      </c>
      <c r="G189" s="282"/>
      <c r="H189" s="282" t="s">
        <v>713</v>
      </c>
      <c r="I189" s="282" t="s">
        <v>655</v>
      </c>
      <c r="J189" s="282"/>
      <c r="K189" s="323"/>
    </row>
    <row r="190" spans="2:11" ht="15" customHeight="1">
      <c r="B190" s="302"/>
      <c r="C190" s="287" t="s">
        <v>714</v>
      </c>
      <c r="D190" s="282"/>
      <c r="E190" s="282"/>
      <c r="F190" s="301" t="s">
        <v>621</v>
      </c>
      <c r="G190" s="282"/>
      <c r="H190" s="282" t="s">
        <v>715</v>
      </c>
      <c r="I190" s="282" t="s">
        <v>655</v>
      </c>
      <c r="J190" s="282"/>
      <c r="K190" s="323"/>
    </row>
    <row r="191" spans="2:11" ht="15" customHeight="1">
      <c r="B191" s="302"/>
      <c r="C191" s="287" t="s">
        <v>716</v>
      </c>
      <c r="D191" s="282"/>
      <c r="E191" s="282"/>
      <c r="F191" s="301" t="s">
        <v>627</v>
      </c>
      <c r="G191" s="282"/>
      <c r="H191" s="282" t="s">
        <v>717</v>
      </c>
      <c r="I191" s="282" t="s">
        <v>655</v>
      </c>
      <c r="J191" s="282"/>
      <c r="K191" s="323"/>
    </row>
    <row r="192" spans="2:11" ht="15" customHeight="1">
      <c r="B192" s="329"/>
      <c r="C192" s="337"/>
      <c r="D192" s="311"/>
      <c r="E192" s="311"/>
      <c r="F192" s="311"/>
      <c r="G192" s="311"/>
      <c r="H192" s="311"/>
      <c r="I192" s="311"/>
      <c r="J192" s="311"/>
      <c r="K192" s="330"/>
    </row>
    <row r="193" spans="2:11" ht="18.75" customHeight="1">
      <c r="B193" s="278"/>
      <c r="C193" s="282"/>
      <c r="D193" s="282"/>
      <c r="E193" s="282"/>
      <c r="F193" s="301"/>
      <c r="G193" s="282"/>
      <c r="H193" s="282"/>
      <c r="I193" s="282"/>
      <c r="J193" s="282"/>
      <c r="K193" s="278"/>
    </row>
    <row r="194" spans="2:11" ht="18.75" customHeight="1">
      <c r="B194" s="278"/>
      <c r="C194" s="282"/>
      <c r="D194" s="282"/>
      <c r="E194" s="282"/>
      <c r="F194" s="301"/>
      <c r="G194" s="282"/>
      <c r="H194" s="282"/>
      <c r="I194" s="282"/>
      <c r="J194" s="282"/>
      <c r="K194" s="278"/>
    </row>
    <row r="195" spans="2:11" ht="18.75" customHeight="1"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</row>
    <row r="196" spans="2:11">
      <c r="B196" s="270"/>
      <c r="C196" s="271"/>
      <c r="D196" s="271"/>
      <c r="E196" s="271"/>
      <c r="F196" s="271"/>
      <c r="G196" s="271"/>
      <c r="H196" s="271"/>
      <c r="I196" s="271"/>
      <c r="J196" s="271"/>
      <c r="K196" s="272"/>
    </row>
    <row r="197" spans="2:11" ht="21">
      <c r="B197" s="273"/>
      <c r="C197" s="401" t="s">
        <v>718</v>
      </c>
      <c r="D197" s="401"/>
      <c r="E197" s="401"/>
      <c r="F197" s="401"/>
      <c r="G197" s="401"/>
      <c r="H197" s="401"/>
      <c r="I197" s="401"/>
      <c r="J197" s="401"/>
      <c r="K197" s="274"/>
    </row>
    <row r="198" spans="2:11" ht="25.5" customHeight="1">
      <c r="B198" s="273"/>
      <c r="C198" s="338" t="s">
        <v>719</v>
      </c>
      <c r="D198" s="338"/>
      <c r="E198" s="338"/>
      <c r="F198" s="338" t="s">
        <v>720</v>
      </c>
      <c r="G198" s="339"/>
      <c r="H198" s="400" t="s">
        <v>721</v>
      </c>
      <c r="I198" s="400"/>
      <c r="J198" s="400"/>
      <c r="K198" s="274"/>
    </row>
    <row r="199" spans="2:11" ht="5.25" customHeight="1">
      <c r="B199" s="302"/>
      <c r="C199" s="299"/>
      <c r="D199" s="299"/>
      <c r="E199" s="299"/>
      <c r="F199" s="299"/>
      <c r="G199" s="282"/>
      <c r="H199" s="299"/>
      <c r="I199" s="299"/>
      <c r="J199" s="299"/>
      <c r="K199" s="323"/>
    </row>
    <row r="200" spans="2:11" ht="15" customHeight="1">
      <c r="B200" s="302"/>
      <c r="C200" s="282" t="s">
        <v>711</v>
      </c>
      <c r="D200" s="282"/>
      <c r="E200" s="282"/>
      <c r="F200" s="301" t="s">
        <v>43</v>
      </c>
      <c r="G200" s="282"/>
      <c r="H200" s="398" t="s">
        <v>722</v>
      </c>
      <c r="I200" s="398"/>
      <c r="J200" s="398"/>
      <c r="K200" s="323"/>
    </row>
    <row r="201" spans="2:11" ht="15" customHeight="1">
      <c r="B201" s="302"/>
      <c r="C201" s="308"/>
      <c r="D201" s="282"/>
      <c r="E201" s="282"/>
      <c r="F201" s="301" t="s">
        <v>44</v>
      </c>
      <c r="G201" s="282"/>
      <c r="H201" s="398" t="s">
        <v>723</v>
      </c>
      <c r="I201" s="398"/>
      <c r="J201" s="398"/>
      <c r="K201" s="323"/>
    </row>
    <row r="202" spans="2:11" ht="15" customHeight="1">
      <c r="B202" s="302"/>
      <c r="C202" s="308"/>
      <c r="D202" s="282"/>
      <c r="E202" s="282"/>
      <c r="F202" s="301" t="s">
        <v>47</v>
      </c>
      <c r="G202" s="282"/>
      <c r="H202" s="398" t="s">
        <v>724</v>
      </c>
      <c r="I202" s="398"/>
      <c r="J202" s="398"/>
      <c r="K202" s="323"/>
    </row>
    <row r="203" spans="2:11" ht="15" customHeight="1">
      <c r="B203" s="302"/>
      <c r="C203" s="282"/>
      <c r="D203" s="282"/>
      <c r="E203" s="282"/>
      <c r="F203" s="301" t="s">
        <v>45</v>
      </c>
      <c r="G203" s="282"/>
      <c r="H203" s="398" t="s">
        <v>725</v>
      </c>
      <c r="I203" s="398"/>
      <c r="J203" s="398"/>
      <c r="K203" s="323"/>
    </row>
    <row r="204" spans="2:11" ht="15" customHeight="1">
      <c r="B204" s="302"/>
      <c r="C204" s="282"/>
      <c r="D204" s="282"/>
      <c r="E204" s="282"/>
      <c r="F204" s="301" t="s">
        <v>46</v>
      </c>
      <c r="G204" s="282"/>
      <c r="H204" s="398" t="s">
        <v>726</v>
      </c>
      <c r="I204" s="398"/>
      <c r="J204" s="398"/>
      <c r="K204" s="323"/>
    </row>
    <row r="205" spans="2:11" ht="15" customHeight="1">
      <c r="B205" s="302"/>
      <c r="C205" s="282"/>
      <c r="D205" s="282"/>
      <c r="E205" s="282"/>
      <c r="F205" s="301"/>
      <c r="G205" s="282"/>
      <c r="H205" s="282"/>
      <c r="I205" s="282"/>
      <c r="J205" s="282"/>
      <c r="K205" s="323"/>
    </row>
    <row r="206" spans="2:11" ht="15" customHeight="1">
      <c r="B206" s="302"/>
      <c r="C206" s="282" t="s">
        <v>667</v>
      </c>
      <c r="D206" s="282"/>
      <c r="E206" s="282"/>
      <c r="F206" s="301" t="s">
        <v>78</v>
      </c>
      <c r="G206" s="282"/>
      <c r="H206" s="398" t="s">
        <v>727</v>
      </c>
      <c r="I206" s="398"/>
      <c r="J206" s="398"/>
      <c r="K206" s="323"/>
    </row>
    <row r="207" spans="2:11" ht="15" customHeight="1">
      <c r="B207" s="302"/>
      <c r="C207" s="308"/>
      <c r="D207" s="282"/>
      <c r="E207" s="282"/>
      <c r="F207" s="301" t="s">
        <v>565</v>
      </c>
      <c r="G207" s="282"/>
      <c r="H207" s="398" t="s">
        <v>566</v>
      </c>
      <c r="I207" s="398"/>
      <c r="J207" s="398"/>
      <c r="K207" s="323"/>
    </row>
    <row r="208" spans="2:11" ht="15" customHeight="1">
      <c r="B208" s="302"/>
      <c r="C208" s="282"/>
      <c r="D208" s="282"/>
      <c r="E208" s="282"/>
      <c r="F208" s="301" t="s">
        <v>563</v>
      </c>
      <c r="G208" s="282"/>
      <c r="H208" s="398" t="s">
        <v>728</v>
      </c>
      <c r="I208" s="398"/>
      <c r="J208" s="398"/>
      <c r="K208" s="323"/>
    </row>
    <row r="209" spans="2:11" ht="15" customHeight="1">
      <c r="B209" s="340"/>
      <c r="C209" s="308"/>
      <c r="D209" s="308"/>
      <c r="E209" s="308"/>
      <c r="F209" s="301" t="s">
        <v>567</v>
      </c>
      <c r="G209" s="287"/>
      <c r="H209" s="399" t="s">
        <v>568</v>
      </c>
      <c r="I209" s="399"/>
      <c r="J209" s="399"/>
      <c r="K209" s="341"/>
    </row>
    <row r="210" spans="2:11" ht="15" customHeight="1">
      <c r="B210" s="340"/>
      <c r="C210" s="308"/>
      <c r="D210" s="308"/>
      <c r="E210" s="308"/>
      <c r="F210" s="301" t="s">
        <v>569</v>
      </c>
      <c r="G210" s="287"/>
      <c r="H210" s="399" t="s">
        <v>549</v>
      </c>
      <c r="I210" s="399"/>
      <c r="J210" s="399"/>
      <c r="K210" s="341"/>
    </row>
    <row r="211" spans="2:11" ht="15" customHeight="1">
      <c r="B211" s="340"/>
      <c r="C211" s="308"/>
      <c r="D211" s="308"/>
      <c r="E211" s="308"/>
      <c r="F211" s="342"/>
      <c r="G211" s="287"/>
      <c r="H211" s="343"/>
      <c r="I211" s="343"/>
      <c r="J211" s="343"/>
      <c r="K211" s="341"/>
    </row>
    <row r="212" spans="2:11" ht="15" customHeight="1">
      <c r="B212" s="340"/>
      <c r="C212" s="282" t="s">
        <v>691</v>
      </c>
      <c r="D212" s="308"/>
      <c r="E212" s="308"/>
      <c r="F212" s="301">
        <v>1</v>
      </c>
      <c r="G212" s="287"/>
      <c r="H212" s="399" t="s">
        <v>729</v>
      </c>
      <c r="I212" s="399"/>
      <c r="J212" s="399"/>
      <c r="K212" s="341"/>
    </row>
    <row r="213" spans="2:11" ht="15" customHeight="1">
      <c r="B213" s="340"/>
      <c r="C213" s="308"/>
      <c r="D213" s="308"/>
      <c r="E213" s="308"/>
      <c r="F213" s="301">
        <v>2</v>
      </c>
      <c r="G213" s="287"/>
      <c r="H213" s="399" t="s">
        <v>730</v>
      </c>
      <c r="I213" s="399"/>
      <c r="J213" s="399"/>
      <c r="K213" s="341"/>
    </row>
    <row r="214" spans="2:11" ht="15" customHeight="1">
      <c r="B214" s="340"/>
      <c r="C214" s="308"/>
      <c r="D214" s="308"/>
      <c r="E214" s="308"/>
      <c r="F214" s="301">
        <v>3</v>
      </c>
      <c r="G214" s="287"/>
      <c r="H214" s="399" t="s">
        <v>731</v>
      </c>
      <c r="I214" s="399"/>
      <c r="J214" s="399"/>
      <c r="K214" s="341"/>
    </row>
    <row r="215" spans="2:11" ht="15" customHeight="1">
      <c r="B215" s="340"/>
      <c r="C215" s="308"/>
      <c r="D215" s="308"/>
      <c r="E215" s="308"/>
      <c r="F215" s="301">
        <v>4</v>
      </c>
      <c r="G215" s="287"/>
      <c r="H215" s="399" t="s">
        <v>732</v>
      </c>
      <c r="I215" s="399"/>
      <c r="J215" s="399"/>
      <c r="K215" s="341"/>
    </row>
    <row r="216" spans="2:11" ht="12.75" customHeight="1">
      <c r="B216" s="344"/>
      <c r="C216" s="345"/>
      <c r="D216" s="345"/>
      <c r="E216" s="345"/>
      <c r="F216" s="345"/>
      <c r="G216" s="345"/>
      <c r="H216" s="345"/>
      <c r="I216" s="345"/>
      <c r="J216" s="345"/>
      <c r="K216" s="346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1 - Panelová komunikace p...</vt:lpstr>
      <vt:lpstr>2 - Vodní nádrž, (poldr) </vt:lpstr>
      <vt:lpstr>3 - Nátokové koryto</vt:lpstr>
      <vt:lpstr>4 - Vypouštěcí šachta - p...</vt:lpstr>
      <vt:lpstr>VRN - Vedelší rozpočtové ...</vt:lpstr>
      <vt:lpstr>Pokyny pro vyplnění</vt:lpstr>
      <vt:lpstr>'1 - Panelová komunikace p...'!Názvy_tisku</vt:lpstr>
      <vt:lpstr>'2 - Vodní nádrž, (poldr) '!Názvy_tisku</vt:lpstr>
      <vt:lpstr>'3 - Nátokové koryto'!Názvy_tisku</vt:lpstr>
      <vt:lpstr>'4 - Vypouštěcí šachta - p...'!Názvy_tisku</vt:lpstr>
      <vt:lpstr>'Rekapitulace stavby'!Názvy_tisku</vt:lpstr>
      <vt:lpstr>'VRN - Vedelší rozpočtové ...'!Názvy_tisku</vt:lpstr>
      <vt:lpstr>'1 - Panelová komunikace p...'!Oblast_tisku</vt:lpstr>
      <vt:lpstr>'2 - Vodní nádrž, (poldr) '!Oblast_tisku</vt:lpstr>
      <vt:lpstr>'3 - Nátokové koryto'!Oblast_tisku</vt:lpstr>
      <vt:lpstr>'4 - Vypouštěcí šachta - p...'!Oblast_tisku</vt:lpstr>
      <vt:lpstr>'Pokyny pro vyplnění'!Oblast_tisku</vt:lpstr>
      <vt:lpstr>'Rekapitulace stavby'!Oblast_tisku</vt:lpstr>
      <vt:lpstr>'VRN - Vedelší rozpočtové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ST\STM</dc:creator>
  <cp:lastModifiedBy>STM</cp:lastModifiedBy>
  <dcterms:created xsi:type="dcterms:W3CDTF">2018-02-26T15:43:11Z</dcterms:created>
  <dcterms:modified xsi:type="dcterms:W3CDTF">2018-02-26T15:45:54Z</dcterms:modified>
</cp:coreProperties>
</file>