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O 000" sheetId="1" r:id="rId1"/>
    <sheet name="SO 134" sheetId="2" r:id="rId2"/>
  </sheets>
  <definedNames/>
  <calcPr fullCalcOnLoad="1"/>
</workbook>
</file>

<file path=xl/sharedStrings.xml><?xml version="1.0" encoding="utf-8"?>
<sst xmlns="http://schemas.openxmlformats.org/spreadsheetml/2006/main" count="875" uniqueCount="338">
  <si>
    <t>ASPE10</t>
  </si>
  <si>
    <t>S</t>
  </si>
  <si>
    <t>Firma: MDS Projekt s.r.o.</t>
  </si>
  <si>
    <t>Příloha k formuláři pro ocenění nabídky</t>
  </si>
  <si>
    <t>Stavba:</t>
  </si>
  <si>
    <t>1875-18-3</t>
  </si>
  <si>
    <t>Chodník podél silnice III/31512 v ulicích Podbranská - Lidická - Etapa II.</t>
  </si>
  <si>
    <t>O</t>
  </si>
  <si>
    <t>Rozpočet:</t>
  </si>
  <si>
    <t>21,00</t>
  </si>
  <si>
    <t>3</t>
  </si>
  <si>
    <t>2</t>
  </si>
  <si>
    <t>SO 000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</si>
  <si>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</si>
  <si>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</si>
  <si>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</si>
  <si>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</si>
  <si>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</si>
  <si>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</si>
  <si>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</si>
  <si>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</si>
  <si>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</si>
  <si>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</si>
  <si>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</si>
  <si>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</si>
  <si>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</si>
  <si>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</si>
  <si>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</si>
  <si>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</si>
  <si>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</si>
  <si>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</si>
  <si>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</si>
  <si>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</si>
  <si>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</si>
  <si>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</si>
  <si>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</si>
  <si>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</si>
  <si>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</si>
  <si>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</si>
  <si>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VV</t>
  </si>
  <si>
    <t>Zahrnuje náklady na veškeré nutné ochrany a oprávněně požadovaná opatření vlastníkem dotčené inženýrské sítě a případné další související práce na obnažených nebo jiným způsobem dotčených inženýrských sítích a to včeteně případných výškových či polohových přeložek.  
Opětovné prověření existence inženýrských sítí. Vytyčení, sondy, zajištění před zahájením stavebních prací, po celou dobu výstavby akce. 
1=1,0000 [A]</t>
  </si>
  <si>
    <t>TS</t>
  </si>
  <si>
    <t>zahrnuje veškeré náklady spojené s objednatelem požadovanými zařízeními</t>
  </si>
  <si>
    <t>02900</t>
  </si>
  <si>
    <t>R</t>
  </si>
  <si>
    <t>OSTATNÍ POŽADAVKY - SKLEPNÍ SVĚTLÍKY</t>
  </si>
  <si>
    <t>KOMPLET</t>
  </si>
  <si>
    <t>Položka pro veškerá další opatření v místech sklepních okének dle požadavků majitelů přilehlých nemovitostí.</t>
  </si>
  <si>
    <t>02911</t>
  </si>
  <si>
    <t>OSTATNÍ POŽADAVKY - GEODETICKÉ ZAMĚŘENÍ</t>
  </si>
  <si>
    <t>SOUBOR</t>
  </si>
  <si>
    <t>"Vytýčení stavby oprávněným geodetem před zahájením stavby 
Vytýčení polohopisu a výškopisu stavby (3x tištěná forma a 3x CD) 
Zaměření skutečného provedení stavby (3x tištěná forma+3 ks CD) 
Vytyčovací práce + cena za vytyčení prostorové polohy a všech objektů" 
1=1,0000 [A]</t>
  </si>
  <si>
    <t>zahrnuje veškeré náklady spojené s objednatelem požadovanými pracemi</t>
  </si>
  <si>
    <t>02943</t>
  </si>
  <si>
    <t>OSTATNÍ POŽADAVKY - VYPRACOVÁNÍ RDS</t>
  </si>
  <si>
    <t>cena za vypracování RDS (REALIZAČNÍ DOKUMENTACE STAVBY - SO 134 - ETAPA II. ) dle všeobecných obchodních podmínek objednatele 
1=1,0000 [A]</t>
  </si>
  <si>
    <t>02944</t>
  </si>
  <si>
    <t>OSTAT POŽADAVKY - DOKUMENTACE SKUTEČ PROVEDENÍ V DIGIT FORMĚ</t>
  </si>
  <si>
    <t>cena za vypracování DSPS (dokumentace skutečného provedení stavby SO 134 - ETAPA II) dle všeobecných obchodních podmínek objednatele 
1=1,0000 [A]</t>
  </si>
  <si>
    <t>02945</t>
  </si>
  <si>
    <t>OSTAT POŽADAVKY - GEOMETRICKÝ PLÁN</t>
  </si>
  <si>
    <t>Geometrický oddělovací plán pro majetkové vypořádání vlastnických  vztahů ověřený příslušným katastrálním úřadem, vč. předání, odsouhlasení objednatelem  
1=1,0000 [A]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</si>
  <si>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</si>
  <si>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7</t>
  </si>
  <si>
    <t>02946</t>
  </si>
  <si>
    <t>OSTAT POŽADAVKY - FOTODOKUMENTACE</t>
  </si>
  <si>
    <t>fotodokumentace - 1x měsíčně barevné fotografie v tištěné a elektronické formě, 3x závěrečná fotodokumentace v albu s popisem v tištěné i elektronické formě 
1=1,0000 [A]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</si>
  <si>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</si>
  <si>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8</t>
  </si>
  <si>
    <t>02950</t>
  </si>
  <si>
    <t>OSTATNÍ POŽADAVKY - POSUDKY, KONTROLY, REVIZNÍ ZPRÁVY</t>
  </si>
  <si>
    <t>zkoušky a posudky objednatele, pasport okolních nemovitostí a cizího majetku v blízkosti stavby formou fotodokumentace před stavbou a po dokončení, vč. předání, projednání a porovnání 
1=1,0000 [A]</t>
  </si>
  <si>
    <t>03720</t>
  </si>
  <si>
    <t>POMOC PRÁCE ZAJIŠŤ NEBO ZŘÍZ REGULACI A OCHRANU DOPRAVY</t>
  </si>
  <si>
    <t>"Úhrnná částka musí obsahovat veškeré náklady na dočasné úpravy a regulaci dopravy a pěších (včetně zajištění přístupu k nemovitostem - provizorní chodníky, lávky.......) na staveništi a nezbytné přechodné dorpavní značení a opatření vyplývájící z 
požadavků BOZP na staveništi" 
1=1,0000 [A]</t>
  </si>
  <si>
    <t>zahrnuje objednatelem povolené náklady na požadovaná zařízení zhotovitele</t>
  </si>
  <si>
    <t>SO 134</t>
  </si>
  <si>
    <t>OBNOVA CHODNÍKŮ PRO PĚŠÍ</t>
  </si>
  <si>
    <t>014101</t>
  </si>
  <si>
    <t>POPLATKY ZA SKLÁDKU</t>
  </si>
  <si>
    <t>T</t>
  </si>
  <si>
    <t>poplatky za uložení zemin a přebytků výkopku-skládka dle zadávacích podmínek v režii dodavatele s poplatkem a evidencí 
zeminy</t>
  </si>
  <si>
    <t>pol.č. 11130 -  28,13*0,1*2,0=5,6260 [A] 
pol.č. 13332 -  137,25*2,0=274,5000 [B] 
pol.č. 12373 -  128,38*2,0=256,7600 [C] 
pol.č. 13173 -  11,88*2,0=23,7600 [D] 
pol.č. 13273 -  4,8*2,0=9,6000 [E] 
pol.č. 13373 -  2,4*2,0=4,8000 [F] 
Celkem: A+B+C+D+E+F=575,0460 [G]</t>
  </si>
  <si>
    <t>zahrnuje veškeré poplatky provozovateli skládky související s uložením odpadu na skládce.</t>
  </si>
  <si>
    <t>014102</t>
  </si>
  <si>
    <t>poplatky za uložení stavebních sutí a kamene - skládka dle zadávacích podmínek v režii dodavatele s poplatkem a evidencí</t>
  </si>
  <si>
    <t>pol.č. 11351 -  20*0,05*0,25*2,7=0,6750 [A] 
pol.č. 11353 -  20*0,25*0,2*2,7=2,7000 [B] 
pol.č. 96615 -  10*2,7=27,0000 [C] 
pol.č. 96616 -  5*2,7=13,5000 [D] 
Celkem: A+B+C+D=43,8750 [E]</t>
  </si>
  <si>
    <t>014132</t>
  </si>
  <si>
    <t>POPLATKY ZA SKLÁDKU TYP S-NO (NEBEZPEČNÝ ODPAD)</t>
  </si>
  <si>
    <t>Poplatky za uložení nebezpečného odpadu -skládka dle zadávacích podmínek v režii dodavatele s poplatkem a evidencí</t>
  </si>
  <si>
    <t>celkem položka 11313 - 64,05*2,5=160,1250 [A]</t>
  </si>
  <si>
    <t>Zemní práce</t>
  </si>
  <si>
    <t>11130</t>
  </si>
  <si>
    <t>SEJMUTÍ DRNU</t>
  </si>
  <si>
    <t>M2</t>
  </si>
  <si>
    <t>vč. odvozu a uložení na trvalou skládku dodavatelem definované vzdálenosti</t>
  </si>
  <si>
    <t>tl. 150 mm - 75*2,5=187,5000 [A]</t>
  </si>
  <si>
    <t>včetně vodorovné dopravy  a uložení na skládku</t>
  </si>
  <si>
    <t>11313</t>
  </si>
  <si>
    <t>ODSTRANĚNÍ KRYTU ZPEVNĚNÝCH PLOCH S ASFALTOVÝM POJIVEM</t>
  </si>
  <si>
    <t>M3</t>
  </si>
  <si>
    <t>vč. odvozu a uložení na trvalou skládku dodavatelem definované vzdálenosti 
Rozsah odečet ploch dle grafického systému AutoCAD.</t>
  </si>
  <si>
    <t>TL. 70 mm - (145+100+240+250+180)*0,07=64,0500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</si>
  <si>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</si>
  <si>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</si>
  <si>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</si>
  <si>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(145+100+240+250+180)*0,15=137,2500 [A]</t>
  </si>
  <si>
    <t>11351</t>
  </si>
  <si>
    <t>ODSTRANĚNÍ ZÁHONOVÝCH OBRUBNÍKŮ</t>
  </si>
  <si>
    <t>M</t>
  </si>
  <si>
    <t>vč. odvozu a uložení na trvalou skládku dodavatelem definované vzdálenosti 
Rozsah odečet délek dle grafického systému AutoCAD.</t>
  </si>
  <si>
    <t>20=20,0000 [A]</t>
  </si>
  <si>
    <t>11353</t>
  </si>
  <si>
    <t>ODSTRANĚNÍ CHODNÍKOVÝCH KAMENNÝCH OBRUBNÍKŮ</t>
  </si>
  <si>
    <t>12373</t>
  </si>
  <si>
    <t>ODKOP PRO SPOD STAVBU SILNIC A ŽELEZNIC TŘ. I</t>
  </si>
  <si>
    <t>(145+100+240+250+180)*0,02+286*0,28+75*2,0*0,2=128,3800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</si>
  <si>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</si>
  <si>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13173</t>
  </si>
  <si>
    <t>HLOUBENÍ JAM ZAPAŽ I NEPAŽ TŘ. I</t>
  </si>
  <si>
    <t>pro záliv VO - 2,2*1,8*3=11,8800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</si>
  <si>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</si>
  <si>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</si>
  <si>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13273</t>
  </si>
  <si>
    <t>HLOUBENÍ RÝH ŠÍŘ DO 2M PAŽ I NEPAŽ TŘ. I</t>
  </si>
  <si>
    <t>rýha pro přípojkU od UV DN 150 - 0,8*1,2*5=4,8000 [A]</t>
  </si>
  <si>
    <t>12</t>
  </si>
  <si>
    <t>13373</t>
  </si>
  <si>
    <t>HLOUBENÍ ŠACHET ZAPAŽ I NEPAŽ TŘ. I</t>
  </si>
  <si>
    <t>uliční vpust - 1,08*1,5*1,5=2,4300 [A]</t>
  </si>
  <si>
    <t>13</t>
  </si>
  <si>
    <t>17110</t>
  </si>
  <si>
    <t>ULOŽENÍ SYPANINY DO NÁSYPŮ SE ZHUTNĚNÍM</t>
  </si>
  <si>
    <t>Rozsah odečet  délek dle grafického systému AutoCAD. 
zásyp rýhy přípojky od uv</t>
  </si>
  <si>
    <t>0,8*0,75*5=3,0000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</si>
  <si>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</si>
  <si>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</si>
  <si>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17180</t>
  </si>
  <si>
    <t>ULOŽENÍ SYPANINY DO NÁSYPŮ Z NAKUPOVANÝCH MATERIÁLŮ</t>
  </si>
  <si>
    <t>Rozsah odečet  délek dle grafického systému AutoCAD. 
pod částí nového chodníku</t>
  </si>
  <si>
    <t>75*2,0*0,15=22,5000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</si>
  <si>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</si>
  <si>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</si>
  <si>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17310</t>
  </si>
  <si>
    <t>ZEMNÍ KRAJNICE A DOSYPÁVKY SE ZHUTNĚNÍM</t>
  </si>
  <si>
    <t>Rozsah odečet  délek dle grafického systému AutoCAD. 
podél záhonových obrub - v šířce 0,5 m a tl. 0,35 m</t>
  </si>
  <si>
    <t>75*0,5*0,35=13,1250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</si>
  <si>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</si>
  <si>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</si>
  <si>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17581</t>
  </si>
  <si>
    <t>OBSYP POTRUBÍ A OBJEKTŮ Z NAKUPOVANÝCH MATERIÁLŮ</t>
  </si>
  <si>
    <t>uliční vpusti - 1*1,5*1,5*1,08=2,4300 [A] 
přípojky dn 150 od UV - 0,8*0,45*5=1,8000 [B] 
Celkem: A+B=4,2300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</si>
  <si>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</si>
  <si>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17</t>
  </si>
  <si>
    <t>18110</t>
  </si>
  <si>
    <t>ÚPRAVA PLÁNĚ SE ZHUTNĚNÍM V HORNINĚ TŘ. I</t>
  </si>
  <si>
    <t>Rozsah odečet  ploch dle grafického systému AutoCAD. 
Edef,2 min. 30 Mpa</t>
  </si>
  <si>
    <t>7+25+5+10+3+4+20+3+4+11+3+6+3+3+4+8+3+6+4+4+4+6+4+7+6+5+5+4+9+6+2+2,5+7,5+4+3+2+4+3+3+4+2,5+2,5+2,5+2,5+2+3+2+2+2,5+3,5+2+2,5+3+2+3+4+2,5+2,5+2+3+2,5+2,5+2,5+4+7+91+16+50+39+170+130+185+115+2+1,5+1+1,5+2=1 101,0000 [A]</t>
  </si>
  <si>
    <t>položka zahrnuje úpravu pláně včetně vyrovnání výškových rozdílů. Míru zhutnění určuje projekt.</t>
  </si>
  <si>
    <t>18</t>
  </si>
  <si>
    <t>18221</t>
  </si>
  <si>
    <t>ROZPROSTŘENÍ ORNICE VE SVAHU V TL DO 0,10M</t>
  </si>
  <si>
    <t>Rozsah odečet  délek dle grafického systému AutoCAD. 
okolo palisád zálivu pro stožár VO</t>
  </si>
  <si>
    <t>3*4,5*1=13,5000 [A]</t>
  </si>
  <si>
    <t>položka zahrnuje: 
nutné přemístění ornice z dočasných skládek vzdálených do 50m 
rozprostření ornice v předepsané tloušťce ve svahu přes 1:5</t>
  </si>
  <si>
    <t>19</t>
  </si>
  <si>
    <t>18231</t>
  </si>
  <si>
    <t>ROZPROSTŘENÍ ORNICE V ROVINĚ V TL DO 0,10M</t>
  </si>
  <si>
    <t>Rozsah odečet  délek dle grafického systému AutoCAD. 
tl. 0,1 m podél záhonových obrub - v šířce 0,5 m - ohumusování včetně dodání humózní vrtsvy</t>
  </si>
  <si>
    <t>75*0,5=37,5000 [A]</t>
  </si>
  <si>
    <t>položka zahrnuje: 
nutné přemístění ornice z dočasných skládek vzdálených do 50m 
rozprostření ornice v předepsané tloušťce v rovině a ve svahu do 1:5</t>
  </si>
  <si>
    <t>20</t>
  </si>
  <si>
    <t>18241</t>
  </si>
  <si>
    <t>ZALOŽENÍ TRÁVNÍKU RUČNÍM VÝSEVEM</t>
  </si>
  <si>
    <t>Rozsah odečet  délek dle grafického systému AutoCAD. 
podél záhonových obrub - v šířce 0,5 m</t>
  </si>
  <si>
    <t>75*0,5+3*4,5*1=51,0000 [A]</t>
  </si>
  <si>
    <t>Zahrnuje dodání předepsané travní směsi, její výsev na ornici, zalévání, první pokosení, to vše bez ohledu na sklon terénu</t>
  </si>
  <si>
    <t>Základy</t>
  </si>
  <si>
    <t>21</t>
  </si>
  <si>
    <t>22594</t>
  </si>
  <si>
    <t>ZÁPOROVÉ PAŽENÍ Z KOVU TRVALÉ</t>
  </si>
  <si>
    <t>HEB 100 - 4,0*6*3,0*0,0204=1,4688 [A]</t>
  </si>
  <si>
    <t>položka zahrnuje dodávku ocelových zápor, jejich osazení do připravených vrtů včetně zabetonování konců a obsypu, případně jejich zaberanění. Ocelová převázka se započítá do výsledné hmotnosti.</t>
  </si>
  <si>
    <t>22</t>
  </si>
  <si>
    <t>22595A</t>
  </si>
  <si>
    <t>VÝDŘEVA ZÁPOROVÉHO PAŽENÍ TRVALÁ (PLOCHA)</t>
  </si>
  <si>
    <t>VÝDŘEVA TL. 80 MM - (1,05+1,05+1,7)*2*3=22,8000 [A]</t>
  </si>
  <si>
    <t>položka zahrnuje dodávku a osazení pažin bez ohledu na druh</t>
  </si>
  <si>
    <t>23</t>
  </si>
  <si>
    <t>26135</t>
  </si>
  <si>
    <t>VRTY PRO KOTVENÍ, INJEKTÁŽ A MIKROPILOTY NA POVRCHU TŘ. III D DO 300MM</t>
  </si>
  <si>
    <t>VRTY PRO ZÁPORY - 6*4*3=72,0000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</si>
  <si>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</si>
  <si>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24</t>
  </si>
  <si>
    <t>272315</t>
  </si>
  <si>
    <t>ZÁKLADY Z PROSTÉHO BETONU DO C30/37</t>
  </si>
  <si>
    <t>základ palisád pro záliv stožáru VO - 0,35*3*2,9=3,0450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</si>
  <si>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</si>
  <si>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25</t>
  </si>
  <si>
    <t>272324</t>
  </si>
  <si>
    <t>ZÁKLADY ZE ŽELEZOBETONU DO C25/30</t>
  </si>
  <si>
    <t>žb pouzdřený základ pro stožár VO - 0,65*1,5*0,8*3=2,3400 [A]</t>
  </si>
  <si>
    <t>26</t>
  </si>
  <si>
    <t>272365</t>
  </si>
  <si>
    <t>VÝZTUŽ ZÁKLADŮ Z OCELI 10505, B500B</t>
  </si>
  <si>
    <t>celkem dle množství výztuže v kubatuře betonu 150 kg/m3 = 0,15 * 2,3 m3 =0,3450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</si>
  <si>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</si>
  <si>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</si>
  <si>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27</t>
  </si>
  <si>
    <t>327125</t>
  </si>
  <si>
    <t>ZDI OPĚR, ZÁRUB, NÁBŘEŽ Z DÍLCŮ ŽELEZOBETON DO C30/37</t>
  </si>
  <si>
    <t>záliv pro stožar VO z betonových palisád 200/175 z armovaného vibrolisovaného betonu</t>
  </si>
  <si>
    <t>0,03*2*16*3=2,8800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</si>
  <si>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</si>
  <si>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</si>
  <si>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28</t>
  </si>
  <si>
    <t>45131</t>
  </si>
  <si>
    <t>PODKL A VÝPLŇ VRSTVY Z PROST BET</t>
  </si>
  <si>
    <t>výplňový beton za palisádami zálivu pro stožár VO -  0,2*1,4*(1,05+1,05+1,7)=1,0640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</si>
  <si>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</si>
  <si>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29</t>
  </si>
  <si>
    <t>45157</t>
  </si>
  <si>
    <t>PODKLADNÍ A VÝPLŇOVÉ VRSTVY Z KAMENIVA TĚŽENÉHO</t>
  </si>
  <si>
    <t>pod dn 150  od UV - 5*0,8*0,15=0,6000 [A]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</si>
  <si>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</si>
  <si>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</si>
  <si>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30</t>
  </si>
  <si>
    <t>56215</t>
  </si>
  <si>
    <t>VOZOVKOVÉ VRSTVY Z MATERIÁLŮ STABIL CEMENTEM TL DO 250MM</t>
  </si>
  <si>
    <t>Rozsah odečet ploch dle grafického systému AutoCAD.</t>
  </si>
  <si>
    <t>KZC SC 8/10 TL. 210 MM - zesílená kce ve vjezdech - 7+25+5+10+3+4+20+3+4+11+3+6+3+3+4+8+3+6+4+4+4+6+4+7+6+5+5+4+9+6+2+2,5+7,5+4+3+2+4+3+3+4+2,5+2,5+2,5+2,5+2+3+2+2+2,5+3,5+2+2,5+3+2+3+4+2,5+2,5+2+3+2,5+2,5+2,5=286,0000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</si>
  <si>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</si>
  <si>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31</t>
  </si>
  <si>
    <t>56333</t>
  </si>
  <si>
    <t>VOZOVKOVÉ VRSTVY ZE ŠTĚRKODRTI TL. DO 150MM</t>
  </si>
  <si>
    <t>ŠDa fr. 0-32 tl. 150 mm  - 4+7+91+16+50+39+170+130+185+115+2+1,5+1+1,5+2=815,0000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</si>
  <si>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</si>
  <si>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32</t>
  </si>
  <si>
    <t>56334</t>
  </si>
  <si>
    <t>VOZOVKOVÉ VRSTVY ZE ŠTĚRKODRTI TL. DO 200MM</t>
  </si>
  <si>
    <t>ŠDb fr. 0-32 TL. 200 MM - zesílená kce ve vjezdech -7+25+5+10+3+4+20+3+4+11+3+6+3+3+4+8+3+6+4+4+4+6+4+7+6+5+5+4+9+6+2+2,5+7,5+4+3+2+4+3+3+4+2,5+2,5+2,5+2,5+2+3+2+2+2,5+3,5+2+2,5+3+2+3+4+2,5+2,5+2+3+2,5+2,5+2,5=286,0000 [A] 
případná výměna podloží pod novou částí chodníku 75*2,0=150,0000 [B] 
Celkem: A+B=436,0000 [C]</t>
  </si>
  <si>
    <t>33</t>
  </si>
  <si>
    <t>582611</t>
  </si>
  <si>
    <t>KRYTY Z BETON DLAŽDIC SE ZÁMKEM ŠEDÝCH TL 60MM DO LOŽE Z KAM</t>
  </si>
  <si>
    <t>bet. dlažba šedá 100/200 -  4+7+91+16+50+39+170+130+185+115+1,02*0,7*3=809,1420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</si>
  <si>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</si>
  <si>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34</t>
  </si>
  <si>
    <t>582612</t>
  </si>
  <si>
    <t>KRYTY Z BETON DLAŽDIC SE ZÁMKEM ŠEDÝCH TL 80MM DO LOŽE Z KAM</t>
  </si>
  <si>
    <t>bet. dlažba šedá 100/200 - 7+25+5+10+3+4+20+3+4+11+3+6+3+3+4+8+3+6+4+4+4+6+4+7+6+5+5+4+9+6+2=194,0000 [A]</t>
  </si>
  <si>
    <t>35</t>
  </si>
  <si>
    <t>58261A</t>
  </si>
  <si>
    <t>KRYTY Z BETON DLAŽDIC SE ZÁMKEM BAREV RELIÉF TL 60MM DO LOŽE Z KAM</t>
  </si>
  <si>
    <t>Rozsah odečet ploch dle grafického systému AutoCAD. 
VAROVNÉ A SIGNÁLNÍ PÁSY ČERVENÉ BARVY, LOŽE DRCENÉ KAMENIVO FR. 4-8 MM TL. 30 MM</t>
  </si>
  <si>
    <t>2+1,5+1+1,5+2=8,0000 [A]</t>
  </si>
  <si>
    <t>36</t>
  </si>
  <si>
    <t>58261B</t>
  </si>
  <si>
    <t>KRYTY Z BETON DLAŽDIC SE ZÁMKEM BAREV RELIÉF TL 80MM DO LOŽE Z KAM</t>
  </si>
  <si>
    <t>Rozsah odečet ploch dle grafického systému AutoCAD. 
VAROVNÉ PÁSY ČERVENÉ BARVY, LOŽE DRCENÉ KAMENIVO FR. 4-8 MM TL. 30 MM</t>
  </si>
  <si>
    <t>2,5+7,5+4+3+2+4+3+3+4+2,5+2,5+2,5+2,5+2+3+2+2+2,5+3,5+2+2,5+3+2+3+4+2,5+2,5+2+3+2,5+2,5+2,5=92,0000 [A]</t>
  </si>
  <si>
    <t>37</t>
  </si>
  <si>
    <t>587202</t>
  </si>
  <si>
    <t>PŘEDLÁŽDĚNÍ KRYTU Z DROBNÝCH KOSTEK</t>
  </si>
  <si>
    <t>80 m2=80,0000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</si>
  <si>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</si>
  <si>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Přidružená stavební výroba</t>
  </si>
  <si>
    <t>38</t>
  </si>
  <si>
    <t>711117</t>
  </si>
  <si>
    <t>IZOLACE BĚŽNÝCH KONSTRUKCÍ PROTI ZEMNÍ VLHKOSTI Z PE FÓLIÍ</t>
  </si>
  <si>
    <t>Rozsah odečet délek dle grafického systému AutoCAD. 
izolace zdiva nemovitosti nopovou folii</t>
  </si>
  <si>
    <t>(47+7+30+10+15+13+15+9+18+10+12+12+15+13+35+33+24+26+7+16+15+12+10)*0,5=202,0000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</si>
  <si>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</si>
  <si>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39</t>
  </si>
  <si>
    <t>78700</t>
  </si>
  <si>
    <t>SKLEPNÍ SVĚTLÍK KOMPLET</t>
  </si>
  <si>
    <t>SKLEPNÍ SVĚTLÍK Z POLYPROPYLÉNU ZESÍLENÉHO SKELNÝMI VLÁKNY S POJÍZDNOU MŘÍŽÍ  
S NASTAVITELNOU HLOUBKOU A ODTOKOVOU PŘÍPOJKOU DN 100 MM KOMPLET SE ZAÚSTĚNÍM DO DEŠTOVĚ KANALIZACE - ROZMĚRY A POČET  SVĚTLÍKŮ BUDOU UPŘESNĚNY NA STAVBĚ A PO DOHODĚ S MAJITELEM NEMOVITOSTI 
POLOŽKA ZAHRNUE VŠECHNY KONSTRUKCE, MATERIÁLY A PRÁCE NUTNÉ K REALIZACI SKLEPNÍHO SVĚTLÍKU VČETNĚ PŘÍPOJKY DN 100 A JEJÍHO ZAÚSTĚNÍ DO DEŠŤOVÉ KANALIZACE</t>
  </si>
  <si>
    <t>10=10,0000 [A]</t>
  </si>
  <si>
    <t>Potrubí</t>
  </si>
  <si>
    <t>40</t>
  </si>
  <si>
    <t>87433</t>
  </si>
  <si>
    <t>POTRUBÍ Z TRUB PLASTOVÝCH ODPADNÍCH DN DO 150MM</t>
  </si>
  <si>
    <t>přípojka od uv - hladké PVC potrubí SN 12 DN 150 mm - 5 m=5,0000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</si>
  <si>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</si>
  <si>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41</t>
  </si>
  <si>
    <t>87646</t>
  </si>
  <si>
    <t>CHRÁNIČKY Z TRUB PLASTOVÝCH DN DO 400MM</t>
  </si>
  <si>
    <t>PVC trouba prům 315 mm pro zapouzdřený základ stožáru VO</t>
  </si>
  <si>
    <t>1,2*3=3,6000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</si>
  <si>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</si>
  <si>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42</t>
  </si>
  <si>
    <t>89536</t>
  </si>
  <si>
    <t>DRENÁŽNÍ VÝUSŤ Z PROST BETONU</t>
  </si>
  <si>
    <t>KUS</t>
  </si>
  <si>
    <t>VÝÚSTNÍ OBJEKT PŘÍPOJKY OD UV</t>
  </si>
  <si>
    <t>1 ks=1,0000 [A]</t>
  </si>
  <si>
    <t>položka zahrnuje: 
- dodání  čerstvého  betonu  (betonové  směsi)  požadované  kvality,  jeho  uložení  do požadovaného tvaru, ošetření a ochranu betonu,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povrchu pro položení požadované izolace, povlaků a nátěrů, případně vyspravení, 
- nátěry zabraňující soudržnost betonu a bednění, 
- opatření  povrchů  betonu  izolací  proti zemní vlhkosti v částech, kde přijdou do styku se zeminou nebo kamenivem</t>
  </si>
  <si>
    <t>43</t>
  </si>
  <si>
    <t>89711</t>
  </si>
  <si>
    <t>VPUSŤ KANALIZAČNÍ ULIČNÍ KOMPLETNÍ MONOLIT BETON</t>
  </si>
  <si>
    <t>celkem 1 ks=1,0000 [A]</t>
  </si>
  <si>
    <t>položka zahrnuje: 
- mříže s rámem, koše na bahno,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nátěry zabraňující soudržnost betonu a bednění, 
- výplň, těsnění  a tmelení spar a spojů, 
- opatření  povrchů  betonu  izolací  proti zemní vlhkosti v částech, kde přijdou do styku se zeminou nebo kamenivem, 
- předepsané podkladní konstrukce</t>
  </si>
  <si>
    <t>Ostatní konstrukce a práce</t>
  </si>
  <si>
    <t>44</t>
  </si>
  <si>
    <t>915401</t>
  </si>
  <si>
    <t>VODOROVNÉ DOPRAVNÍ ZNAČENÍ BETON PREFABRIK - DODÁVKA A POKLÁDKA</t>
  </si>
  <si>
    <t>Rozsah odečet délek dle grafického systému AutoCAD.</t>
  </si>
  <si>
    <t>75*0,25=18,7500 [A]</t>
  </si>
  <si>
    <t>zahrnuje dodávku betonových prefabrikátů a jejich osazení do předepsaného lože</t>
  </si>
  <si>
    <t>45</t>
  </si>
  <si>
    <t>917211</t>
  </si>
  <si>
    <t>ZÁHONOVÉ OBRUBY Z BETONOVÝCH OBRUBNÍKŮ ŠÍŘ 50MM</t>
  </si>
  <si>
    <t>50/250/1000 - 75,0+10*2+10+12+4+5+4=130,0000 [A]</t>
  </si>
  <si>
    <t>Položka zahrnuje: 
dodání a pokládku betonových obrubníků o rozměrech předepsaných zadávací dokumentací 
betonové lože i boční betonovou opěrku.</t>
  </si>
  <si>
    <t>46</t>
  </si>
  <si>
    <t>917224</t>
  </si>
  <si>
    <t>SILNIČNÍ A CHODNÍKOVÉ OBRUBY Z BETONOVÝCH OBRUBNÍKŮ ŠÍŘ 150MM</t>
  </si>
  <si>
    <t>obruby 150/250/100 - 75=75,0000 [A]</t>
  </si>
  <si>
    <t>47</t>
  </si>
  <si>
    <t>91782</t>
  </si>
  <si>
    <t>VÝŠKOVÁ ÚPRAVA OBRUBNÍKŮ KAMENNÝCH</t>
  </si>
  <si>
    <t>stávající žulové obruby 150/250/1000 v místechzálivů pro stžáry VO - 3*5=15,0000 [A]</t>
  </si>
  <si>
    <t>Položka výšková úprava obrub zahrnuje jejich vytrhání, očištění, manipulaci, nové betonové lože a osazení. Případné nutné doplnění novými obrubami se uvede v položkách 9172 až 9177.</t>
  </si>
  <si>
    <t>48</t>
  </si>
  <si>
    <t>919155</t>
  </si>
  <si>
    <t>ŘEZÁNÍ OCELOVÝCH PROFILŮ PRŮŘEZU PŘES 700MM2</t>
  </si>
  <si>
    <t>odvoz na dodavatelem definovanou skládku a odkup dodavatelem za cenu šrotu dle ZOP</t>
  </si>
  <si>
    <t>UŘEZÁNÍ PŘEČNÍVAJÍCÍCH ZÁPOR - 6*3=18,0000 [A]</t>
  </si>
  <si>
    <t>položka zahrnuje řezání ocelových profilů bez ohledu na tvar a způsob provedení. Nezahrnuje řezání kolejnic, to se vykáže v SD 54.</t>
  </si>
  <si>
    <t>49</t>
  </si>
  <si>
    <t>96615</t>
  </si>
  <si>
    <t>BOURÁNÍ KONSTRUKCÍ Z PROSTÉHO BETONU</t>
  </si>
  <si>
    <t>vč. odvozu a uložení na trvalou skládku dodavatelem definované vzdálenosti 
Rozsah odečet dle grafického systému AutoCAD.</t>
  </si>
  <si>
    <t>10 m3=10,0000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</si>
  <si>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</si>
  <si>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50</t>
  </si>
  <si>
    <t>96616</t>
  </si>
  <si>
    <t>BOURÁNÍ KONSTRUKCÍ ZE ŽELEZOBETONU</t>
  </si>
  <si>
    <t>5=5,0000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</si>
</sst>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B1">
      <pane ySplit="7" topLeftCell="A20" activePane="bottomLeft" state="frozen"/>
      <selection pane="topLeft" activeCell="A1" sqref="A1"/>
      <selection pane="bottomLeft" activeCell="H25" sqref="H2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10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10</v>
      </c>
    </row>
    <row r="3" spans="1:16" ht="15" customHeight="1">
      <c r="A3" t="s">
        <v>1</v>
      </c>
      <c r="B3" s="6" t="s">
        <v>4</v>
      </c>
      <c r="C3" s="29" t="s">
        <v>5</v>
      </c>
      <c r="D3" s="30"/>
      <c r="E3" s="7" t="s">
        <v>6</v>
      </c>
      <c r="F3" s="1"/>
      <c r="G3" s="4"/>
      <c r="H3" s="3" t="s">
        <v>12</v>
      </c>
      <c r="I3" s="25">
        <f>0+I8</f>
        <v>0</v>
      </c>
      <c r="O3" t="s">
        <v>9</v>
      </c>
      <c r="P3" t="s">
        <v>11</v>
      </c>
    </row>
    <row r="4" spans="1:16" ht="15" customHeight="1">
      <c r="A4" t="s">
        <v>7</v>
      </c>
      <c r="B4" s="9" t="s">
        <v>8</v>
      </c>
      <c r="C4" s="31" t="s">
        <v>12</v>
      </c>
      <c r="D4" s="32"/>
      <c r="E4" s="10" t="s">
        <v>13</v>
      </c>
      <c r="F4" s="5"/>
      <c r="G4" s="5"/>
      <c r="H4" s="11"/>
      <c r="I4" s="11"/>
      <c r="O4" t="s">
        <v>9</v>
      </c>
      <c r="P4" t="s">
        <v>11</v>
      </c>
    </row>
    <row r="5" spans="1:16" ht="12.75" customHeight="1">
      <c r="A5" s="28" t="s">
        <v>14</v>
      </c>
      <c r="B5" s="28" t="s">
        <v>16</v>
      </c>
      <c r="C5" s="28" t="s">
        <v>18</v>
      </c>
      <c r="D5" s="28" t="s">
        <v>19</v>
      </c>
      <c r="E5" s="28" t="s">
        <v>20</v>
      </c>
      <c r="F5" s="28" t="s">
        <v>22</v>
      </c>
      <c r="G5" s="28" t="s">
        <v>24</v>
      </c>
      <c r="H5" s="28" t="s">
        <v>26</v>
      </c>
      <c r="I5" s="28"/>
      <c r="O5" t="s">
        <v>9</v>
      </c>
      <c r="P5" t="s">
        <v>11</v>
      </c>
    </row>
    <row r="6" spans="1:9" ht="12.75" customHeight="1">
      <c r="A6" s="28"/>
      <c r="B6" s="28"/>
      <c r="C6" s="28"/>
      <c r="D6" s="28"/>
      <c r="E6" s="28"/>
      <c r="F6" s="28"/>
      <c r="G6" s="28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11</v>
      </c>
      <c r="D7" s="8" t="s">
        <v>10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9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0+I9+I13+I17+I21+I25+I29+I33+I37+I41</f>
        <v>0</v>
      </c>
    </row>
    <row r="9" spans="1:16" ht="12.75" customHeight="1">
      <c r="A9" s="12" t="s">
        <v>33</v>
      </c>
      <c r="B9" s="16" t="s">
        <v>17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11</v>
      </c>
    </row>
    <row r="10" spans="1:5" ht="12.75" customHeight="1">
      <c r="A10" s="21" t="s">
        <v>38</v>
      </c>
      <c r="E10" s="22" t="s">
        <v>35</v>
      </c>
    </row>
    <row r="11" spans="1:5" ht="51" customHeight="1">
      <c r="A11" s="23" t="s">
        <v>39</v>
      </c>
      <c r="E11" s="24" t="s">
        <v>40</v>
      </c>
    </row>
    <row r="12" spans="1:5" ht="12.75" customHeight="1">
      <c r="A12" t="s">
        <v>41</v>
      </c>
      <c r="E12" s="22" t="s">
        <v>42</v>
      </c>
    </row>
    <row r="13" spans="1:16" ht="12.75" customHeight="1">
      <c r="A13" s="12" t="s">
        <v>33</v>
      </c>
      <c r="B13" s="16" t="s">
        <v>11</v>
      </c>
      <c r="C13" s="16" t="s">
        <v>43</v>
      </c>
      <c r="D13" s="12" t="s">
        <v>44</v>
      </c>
      <c r="E13" s="17" t="s">
        <v>45</v>
      </c>
      <c r="F13" s="18" t="s">
        <v>46</v>
      </c>
      <c r="G13" s="19">
        <v>1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11</v>
      </c>
    </row>
    <row r="14" spans="1:5" ht="12.75" customHeight="1">
      <c r="A14" s="21" t="s">
        <v>38</v>
      </c>
      <c r="E14" s="22" t="s">
        <v>47</v>
      </c>
    </row>
    <row r="15" spans="1:5" ht="12.75" customHeight="1">
      <c r="A15" s="23" t="s">
        <v>39</v>
      </c>
      <c r="E15" s="24" t="s">
        <v>35</v>
      </c>
    </row>
    <row r="16" spans="1:5" ht="12.75" customHeight="1">
      <c r="A16" t="s">
        <v>41</v>
      </c>
      <c r="E16" s="22" t="s">
        <v>35</v>
      </c>
    </row>
    <row r="17" spans="1:16" ht="12.75" customHeight="1">
      <c r="A17" s="12" t="s">
        <v>33</v>
      </c>
      <c r="B17" s="16" t="s">
        <v>10</v>
      </c>
      <c r="C17" s="16" t="s">
        <v>48</v>
      </c>
      <c r="D17" s="12" t="s">
        <v>35</v>
      </c>
      <c r="E17" s="17" t="s">
        <v>49</v>
      </c>
      <c r="F17" s="18" t="s">
        <v>50</v>
      </c>
      <c r="G17" s="19">
        <v>1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11</v>
      </c>
    </row>
    <row r="18" spans="1:5" ht="12.75" customHeight="1">
      <c r="A18" s="21" t="s">
        <v>38</v>
      </c>
      <c r="E18" s="22" t="s">
        <v>35</v>
      </c>
    </row>
    <row r="19" spans="1:5" ht="63.75" customHeight="1">
      <c r="A19" s="23" t="s">
        <v>39</v>
      </c>
      <c r="E19" s="24" t="s">
        <v>51</v>
      </c>
    </row>
    <row r="20" spans="1:5" ht="12.75" customHeight="1">
      <c r="A20" t="s">
        <v>41</v>
      </c>
      <c r="E20" s="22" t="s">
        <v>52</v>
      </c>
    </row>
    <row r="21" spans="1:16" ht="12.75" customHeight="1">
      <c r="A21" s="12" t="s">
        <v>33</v>
      </c>
      <c r="B21" s="16" t="s">
        <v>21</v>
      </c>
      <c r="C21" s="16" t="s">
        <v>53</v>
      </c>
      <c r="D21" s="12" t="s">
        <v>35</v>
      </c>
      <c r="E21" s="17" t="s">
        <v>54</v>
      </c>
      <c r="F21" s="18" t="s">
        <v>37</v>
      </c>
      <c r="G21" s="19">
        <v>1</v>
      </c>
      <c r="H21" s="20">
        <v>0</v>
      </c>
      <c r="I21" s="20">
        <f>ROUND(ROUND(H21,2)*ROUND(G21,3),2)</f>
        <v>0</v>
      </c>
      <c r="O21">
        <f>(I21*21)/100</f>
        <v>0</v>
      </c>
      <c r="P21" t="s">
        <v>11</v>
      </c>
    </row>
    <row r="22" spans="1:5" ht="12.75" customHeight="1">
      <c r="A22" s="21" t="s">
        <v>38</v>
      </c>
      <c r="E22" s="22" t="s">
        <v>35</v>
      </c>
    </row>
    <row r="23" spans="1:5" ht="25.5" customHeight="1">
      <c r="A23" s="23" t="s">
        <v>39</v>
      </c>
      <c r="E23" s="24" t="s">
        <v>55</v>
      </c>
    </row>
    <row r="24" spans="1:5" ht="12.75" customHeight="1">
      <c r="A24" t="s">
        <v>41</v>
      </c>
      <c r="E24" s="22" t="s">
        <v>52</v>
      </c>
    </row>
    <row r="25" spans="1:16" ht="12.75" customHeight="1">
      <c r="A25" s="12" t="s">
        <v>33</v>
      </c>
      <c r="B25" s="16" t="s">
        <v>23</v>
      </c>
      <c r="C25" s="16" t="s">
        <v>56</v>
      </c>
      <c r="D25" s="12" t="s">
        <v>35</v>
      </c>
      <c r="E25" s="17" t="s">
        <v>57</v>
      </c>
      <c r="F25" s="18" t="s">
        <v>37</v>
      </c>
      <c r="G25" s="19">
        <v>1</v>
      </c>
      <c r="H25" s="20">
        <v>0</v>
      </c>
      <c r="I25" s="20">
        <f>ROUND(ROUND(H25,2)*ROUND(G25,3),2)</f>
        <v>0</v>
      </c>
      <c r="O25">
        <f>(I25*21)/100</f>
        <v>0</v>
      </c>
      <c r="P25" t="s">
        <v>11</v>
      </c>
    </row>
    <row r="26" spans="1:5" ht="12.75" customHeight="1">
      <c r="A26" s="21" t="s">
        <v>38</v>
      </c>
      <c r="E26" s="22" t="s">
        <v>35</v>
      </c>
    </row>
    <row r="27" spans="1:5" ht="25.5" customHeight="1">
      <c r="A27" s="23" t="s">
        <v>39</v>
      </c>
      <c r="E27" s="24" t="s">
        <v>58</v>
      </c>
    </row>
    <row r="28" spans="1:5" ht="12.75" customHeight="1">
      <c r="A28" t="s">
        <v>41</v>
      </c>
      <c r="E28" s="22" t="s">
        <v>52</v>
      </c>
    </row>
    <row r="29" spans="1:16" ht="12.75" customHeight="1">
      <c r="A29" s="12" t="s">
        <v>33</v>
      </c>
      <c r="B29" s="16" t="s">
        <v>25</v>
      </c>
      <c r="C29" s="16" t="s">
        <v>59</v>
      </c>
      <c r="D29" s="12" t="s">
        <v>35</v>
      </c>
      <c r="E29" s="17" t="s">
        <v>60</v>
      </c>
      <c r="F29" s="18" t="s">
        <v>50</v>
      </c>
      <c r="G29" s="19">
        <v>1</v>
      </c>
      <c r="H29" s="20">
        <v>0</v>
      </c>
      <c r="I29" s="20">
        <f>ROUND(ROUND(H29,2)*ROUND(G29,3),2)</f>
        <v>0</v>
      </c>
      <c r="O29">
        <f>(I29*21)/100</f>
        <v>0</v>
      </c>
      <c r="P29" t="s">
        <v>11</v>
      </c>
    </row>
    <row r="30" spans="1:5" ht="12.75" customHeight="1">
      <c r="A30" s="21" t="s">
        <v>38</v>
      </c>
      <c r="E30" s="22" t="s">
        <v>35</v>
      </c>
    </row>
    <row r="31" spans="1:5" ht="25.5" customHeight="1">
      <c r="A31" s="23" t="s">
        <v>39</v>
      </c>
      <c r="E31" s="24" t="s">
        <v>61</v>
      </c>
    </row>
    <row r="32" spans="1:5" ht="76.5" customHeight="1">
      <c r="A32" t="s">
        <v>41</v>
      </c>
      <c r="E32" s="22" t="s">
        <v>62</v>
      </c>
    </row>
    <row r="33" spans="1:16" ht="12.75" customHeight="1">
      <c r="A33" s="12" t="s">
        <v>33</v>
      </c>
      <c r="B33" s="16" t="s">
        <v>63</v>
      </c>
      <c r="C33" s="16" t="s">
        <v>64</v>
      </c>
      <c r="D33" s="12" t="s">
        <v>35</v>
      </c>
      <c r="E33" s="17" t="s">
        <v>65</v>
      </c>
      <c r="F33" s="18" t="s">
        <v>37</v>
      </c>
      <c r="G33" s="19">
        <v>1</v>
      </c>
      <c r="H33" s="20">
        <v>0</v>
      </c>
      <c r="I33" s="20">
        <f>ROUND(ROUND(H33,2)*ROUND(G33,3),2)</f>
        <v>0</v>
      </c>
      <c r="O33">
        <f>(I33*21)/100</f>
        <v>0</v>
      </c>
      <c r="P33" t="s">
        <v>11</v>
      </c>
    </row>
    <row r="34" spans="1:5" ht="12.75" customHeight="1">
      <c r="A34" s="21" t="s">
        <v>38</v>
      </c>
      <c r="E34" s="22" t="s">
        <v>35</v>
      </c>
    </row>
    <row r="35" spans="1:5" ht="25.5" customHeight="1">
      <c r="A35" s="23" t="s">
        <v>39</v>
      </c>
      <c r="E35" s="24" t="s">
        <v>66</v>
      </c>
    </row>
    <row r="36" spans="1:5" ht="38.25" customHeight="1">
      <c r="A36" t="s">
        <v>41</v>
      </c>
      <c r="E36" s="22" t="s">
        <v>67</v>
      </c>
    </row>
    <row r="37" spans="1:16" ht="12.75" customHeight="1">
      <c r="A37" s="12" t="s">
        <v>33</v>
      </c>
      <c r="B37" s="16" t="s">
        <v>68</v>
      </c>
      <c r="C37" s="16" t="s">
        <v>69</v>
      </c>
      <c r="D37" s="12" t="s">
        <v>35</v>
      </c>
      <c r="E37" s="17" t="s">
        <v>70</v>
      </c>
      <c r="F37" s="18" t="s">
        <v>50</v>
      </c>
      <c r="G37" s="19">
        <v>1</v>
      </c>
      <c r="H37" s="20">
        <v>0</v>
      </c>
      <c r="I37" s="20">
        <f>ROUND(ROUND(H37,2)*ROUND(G37,3),2)</f>
        <v>0</v>
      </c>
      <c r="O37">
        <f>(I37*21)/100</f>
        <v>0</v>
      </c>
      <c r="P37" t="s">
        <v>11</v>
      </c>
    </row>
    <row r="38" spans="1:5" ht="12.75" customHeight="1">
      <c r="A38" s="21" t="s">
        <v>38</v>
      </c>
      <c r="E38" s="22" t="s">
        <v>35</v>
      </c>
    </row>
    <row r="39" spans="1:5" ht="25.5" customHeight="1">
      <c r="A39" s="23" t="s">
        <v>39</v>
      </c>
      <c r="E39" s="24" t="s">
        <v>71</v>
      </c>
    </row>
    <row r="40" spans="1:5" ht="12.75" customHeight="1">
      <c r="A40" t="s">
        <v>41</v>
      </c>
      <c r="E40" s="22" t="s">
        <v>52</v>
      </c>
    </row>
    <row r="41" spans="1:16" ht="12.75" customHeight="1">
      <c r="A41" s="12" t="s">
        <v>33</v>
      </c>
      <c r="B41" s="16" t="s">
        <v>28</v>
      </c>
      <c r="C41" s="16" t="s">
        <v>72</v>
      </c>
      <c r="D41" s="12" t="s">
        <v>35</v>
      </c>
      <c r="E41" s="17" t="s">
        <v>73</v>
      </c>
      <c r="F41" s="18" t="s">
        <v>37</v>
      </c>
      <c r="G41" s="19">
        <v>1</v>
      </c>
      <c r="H41" s="20">
        <v>0</v>
      </c>
      <c r="I41" s="20">
        <f>ROUND(ROUND(H41,2)*ROUND(G41,3),2)</f>
        <v>0</v>
      </c>
      <c r="O41">
        <f>(I41*21)/100</f>
        <v>0</v>
      </c>
      <c r="P41" t="s">
        <v>11</v>
      </c>
    </row>
    <row r="42" spans="1:5" ht="12.75" customHeight="1">
      <c r="A42" s="21" t="s">
        <v>38</v>
      </c>
      <c r="E42" s="22" t="s">
        <v>35</v>
      </c>
    </row>
    <row r="43" spans="1:5" ht="38.25" customHeight="1">
      <c r="A43" s="23" t="s">
        <v>39</v>
      </c>
      <c r="E43" s="24" t="s">
        <v>74</v>
      </c>
    </row>
    <row r="44" spans="1:5" ht="12.75" customHeight="1">
      <c r="A44" t="s">
        <v>41</v>
      </c>
      <c r="E44" s="22" t="s">
        <v>75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6"/>
  <sheetViews>
    <sheetView tabSelected="1" view="pageBreakPreview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H3" sqref="H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10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P2" t="s">
        <v>10</v>
      </c>
    </row>
    <row r="3" spans="1:16" ht="15" customHeight="1">
      <c r="A3" t="s">
        <v>1</v>
      </c>
      <c r="B3" s="6" t="s">
        <v>4</v>
      </c>
      <c r="C3" s="29" t="s">
        <v>5</v>
      </c>
      <c r="D3" s="30"/>
      <c r="E3" s="7" t="s">
        <v>6</v>
      </c>
      <c r="F3" s="1"/>
      <c r="G3" s="4"/>
      <c r="H3" s="3" t="s">
        <v>76</v>
      </c>
      <c r="I3" s="25">
        <f>0+I8+I21+I90+I115+I120+I129+I162+I171+I188</f>
        <v>0</v>
      </c>
      <c r="O3" t="s">
        <v>9</v>
      </c>
      <c r="P3" t="s">
        <v>11</v>
      </c>
    </row>
    <row r="4" spans="1:16" ht="15" customHeight="1">
      <c r="A4" t="s">
        <v>7</v>
      </c>
      <c r="B4" s="9" t="s">
        <v>8</v>
      </c>
      <c r="C4" s="31" t="s">
        <v>76</v>
      </c>
      <c r="D4" s="32"/>
      <c r="E4" s="10" t="s">
        <v>77</v>
      </c>
      <c r="F4" s="5"/>
      <c r="G4" s="5"/>
      <c r="H4" s="11"/>
      <c r="I4" s="11"/>
      <c r="O4" t="s">
        <v>9</v>
      </c>
      <c r="P4" t="s">
        <v>11</v>
      </c>
    </row>
    <row r="5" spans="1:16" ht="12.75" customHeight="1">
      <c r="A5" s="28" t="s">
        <v>14</v>
      </c>
      <c r="B5" s="28" t="s">
        <v>16</v>
      </c>
      <c r="C5" s="28" t="s">
        <v>18</v>
      </c>
      <c r="D5" s="28" t="s">
        <v>19</v>
      </c>
      <c r="E5" s="28" t="s">
        <v>20</v>
      </c>
      <c r="F5" s="28" t="s">
        <v>22</v>
      </c>
      <c r="G5" s="28" t="s">
        <v>24</v>
      </c>
      <c r="H5" s="28" t="s">
        <v>26</v>
      </c>
      <c r="I5" s="28"/>
      <c r="O5" t="s">
        <v>9</v>
      </c>
      <c r="P5" t="s">
        <v>11</v>
      </c>
    </row>
    <row r="6" spans="1:9" ht="12.75" customHeight="1">
      <c r="A6" s="28"/>
      <c r="B6" s="28"/>
      <c r="C6" s="28"/>
      <c r="D6" s="28"/>
      <c r="E6" s="28"/>
      <c r="F6" s="28"/>
      <c r="G6" s="28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11</v>
      </c>
      <c r="D7" s="8" t="s">
        <v>10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9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0+I9+I13+I17</f>
        <v>0</v>
      </c>
    </row>
    <row r="9" spans="1:16" ht="12.75" customHeight="1">
      <c r="A9" s="12" t="s">
        <v>33</v>
      </c>
      <c r="B9" s="16" t="s">
        <v>17</v>
      </c>
      <c r="C9" s="16" t="s">
        <v>78</v>
      </c>
      <c r="D9" s="12" t="s">
        <v>35</v>
      </c>
      <c r="E9" s="17" t="s">
        <v>79</v>
      </c>
      <c r="F9" s="18" t="s">
        <v>80</v>
      </c>
      <c r="G9" s="19">
        <v>575.046</v>
      </c>
      <c r="H9" s="20">
        <v>0</v>
      </c>
      <c r="I9" s="20">
        <f>ROUND(ROUND(H9,2)*ROUND(G9,3),2)</f>
        <v>0</v>
      </c>
      <c r="O9">
        <f>(I9*21)/100</f>
        <v>0</v>
      </c>
      <c r="P9" t="s">
        <v>11</v>
      </c>
    </row>
    <row r="10" spans="1:5" ht="25.5" customHeight="1">
      <c r="A10" s="21" t="s">
        <v>38</v>
      </c>
      <c r="E10" s="22" t="s">
        <v>81</v>
      </c>
    </row>
    <row r="11" spans="1:5" ht="102" customHeight="1">
      <c r="A11" s="23" t="s">
        <v>39</v>
      </c>
      <c r="E11" s="24" t="s">
        <v>82</v>
      </c>
    </row>
    <row r="12" spans="1:5" ht="12.75" customHeight="1">
      <c r="A12" t="s">
        <v>41</v>
      </c>
      <c r="E12" s="22" t="s">
        <v>83</v>
      </c>
    </row>
    <row r="13" spans="1:16" ht="12.75" customHeight="1">
      <c r="A13" s="12" t="s">
        <v>33</v>
      </c>
      <c r="B13" s="16" t="s">
        <v>11</v>
      </c>
      <c r="C13" s="16" t="s">
        <v>84</v>
      </c>
      <c r="D13" s="12" t="s">
        <v>35</v>
      </c>
      <c r="E13" s="17" t="s">
        <v>79</v>
      </c>
      <c r="F13" s="18" t="s">
        <v>80</v>
      </c>
      <c r="G13" s="19">
        <v>43.875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11</v>
      </c>
    </row>
    <row r="14" spans="1:5" ht="12.75" customHeight="1">
      <c r="A14" s="21" t="s">
        <v>38</v>
      </c>
      <c r="E14" s="22" t="s">
        <v>85</v>
      </c>
    </row>
    <row r="15" spans="1:5" ht="76.5" customHeight="1">
      <c r="A15" s="23" t="s">
        <v>39</v>
      </c>
      <c r="E15" s="24" t="s">
        <v>86</v>
      </c>
    </row>
    <row r="16" spans="1:5" ht="12.75" customHeight="1">
      <c r="A16" t="s">
        <v>41</v>
      </c>
      <c r="E16" s="22" t="s">
        <v>83</v>
      </c>
    </row>
    <row r="17" spans="1:16" ht="12.75" customHeight="1">
      <c r="A17" s="12" t="s">
        <v>33</v>
      </c>
      <c r="B17" s="16" t="s">
        <v>10</v>
      </c>
      <c r="C17" s="16" t="s">
        <v>87</v>
      </c>
      <c r="D17" s="12" t="s">
        <v>35</v>
      </c>
      <c r="E17" s="17" t="s">
        <v>88</v>
      </c>
      <c r="F17" s="18" t="s">
        <v>80</v>
      </c>
      <c r="G17" s="19">
        <v>160.125</v>
      </c>
      <c r="H17" s="20">
        <v>0</v>
      </c>
      <c r="I17" s="20">
        <f>ROUND(ROUND(H17,2)*ROUND(G17,3),2)</f>
        <v>0</v>
      </c>
      <c r="O17">
        <f>(I17*21)/100</f>
        <v>0</v>
      </c>
      <c r="P17" t="s">
        <v>11</v>
      </c>
    </row>
    <row r="18" spans="1:5" ht="12.75" customHeight="1">
      <c r="A18" s="21" t="s">
        <v>38</v>
      </c>
      <c r="E18" s="22" t="s">
        <v>89</v>
      </c>
    </row>
    <row r="19" spans="1:5" ht="12.75" customHeight="1">
      <c r="A19" s="23" t="s">
        <v>39</v>
      </c>
      <c r="E19" s="24" t="s">
        <v>90</v>
      </c>
    </row>
    <row r="20" spans="1:5" ht="12.75" customHeight="1">
      <c r="A20" t="s">
        <v>41</v>
      </c>
      <c r="E20" s="22" t="s">
        <v>83</v>
      </c>
    </row>
    <row r="21" spans="1:9" ht="12.75" customHeight="1">
      <c r="A21" s="5" t="s">
        <v>31</v>
      </c>
      <c r="B21" s="5"/>
      <c r="C21" s="26" t="s">
        <v>17</v>
      </c>
      <c r="D21" s="5"/>
      <c r="E21" s="14" t="s">
        <v>91</v>
      </c>
      <c r="F21" s="5"/>
      <c r="G21" s="5"/>
      <c r="H21" s="5"/>
      <c r="I21" s="27">
        <f>0+I22+I26+I30+I34+I38+I42+I46+I50+I54+I58+I62+I66+I70+I74+I78+I82+I86</f>
        <v>0</v>
      </c>
    </row>
    <row r="22" spans="1:16" ht="12.75" customHeight="1">
      <c r="A22" s="12" t="s">
        <v>33</v>
      </c>
      <c r="B22" s="16" t="s">
        <v>21</v>
      </c>
      <c r="C22" s="16" t="s">
        <v>92</v>
      </c>
      <c r="D22" s="12" t="s">
        <v>35</v>
      </c>
      <c r="E22" s="17" t="s">
        <v>93</v>
      </c>
      <c r="F22" s="18" t="s">
        <v>94</v>
      </c>
      <c r="G22" s="19">
        <v>187.5</v>
      </c>
      <c r="H22" s="20">
        <v>0</v>
      </c>
      <c r="I22" s="20">
        <f>ROUND(ROUND(H22,2)*ROUND(G22,3),2)</f>
        <v>0</v>
      </c>
      <c r="O22">
        <f>(I22*21)/100</f>
        <v>0</v>
      </c>
      <c r="P22" t="s">
        <v>11</v>
      </c>
    </row>
    <row r="23" spans="1:5" ht="12.75" customHeight="1">
      <c r="A23" s="21" t="s">
        <v>38</v>
      </c>
      <c r="E23" s="22" t="s">
        <v>95</v>
      </c>
    </row>
    <row r="24" spans="1:5" ht="12.75" customHeight="1">
      <c r="A24" s="23" t="s">
        <v>39</v>
      </c>
      <c r="E24" s="24" t="s">
        <v>96</v>
      </c>
    </row>
    <row r="25" spans="1:5" ht="12.75" customHeight="1">
      <c r="A25" t="s">
        <v>41</v>
      </c>
      <c r="E25" s="22" t="s">
        <v>97</v>
      </c>
    </row>
    <row r="26" spans="1:16" ht="12.75" customHeight="1">
      <c r="A26" s="12" t="s">
        <v>33</v>
      </c>
      <c r="B26" s="16" t="s">
        <v>23</v>
      </c>
      <c r="C26" s="16" t="s">
        <v>98</v>
      </c>
      <c r="D26" s="12" t="s">
        <v>35</v>
      </c>
      <c r="E26" s="17" t="s">
        <v>99</v>
      </c>
      <c r="F26" s="18" t="s">
        <v>100</v>
      </c>
      <c r="G26" s="19">
        <v>64.05</v>
      </c>
      <c r="H26" s="20">
        <v>0</v>
      </c>
      <c r="I26" s="20">
        <f>ROUND(ROUND(H26,2)*ROUND(G26,3),2)</f>
        <v>0</v>
      </c>
      <c r="O26">
        <f>(I26*21)/100</f>
        <v>0</v>
      </c>
      <c r="P26" t="s">
        <v>11</v>
      </c>
    </row>
    <row r="27" spans="1:5" ht="25.5" customHeight="1">
      <c r="A27" s="21" t="s">
        <v>38</v>
      </c>
      <c r="E27" s="22" t="s">
        <v>101</v>
      </c>
    </row>
    <row r="28" spans="1:5" ht="12.75" customHeight="1">
      <c r="A28" s="23" t="s">
        <v>39</v>
      </c>
      <c r="E28" s="24" t="s">
        <v>102</v>
      </c>
    </row>
    <row r="29" spans="1:5" ht="12.75" customHeight="1">
      <c r="A29" t="s">
        <v>41</v>
      </c>
      <c r="E29" s="22" t="s">
        <v>103</v>
      </c>
    </row>
    <row r="30" spans="1:16" ht="12.75" customHeight="1">
      <c r="A30" s="12" t="s">
        <v>33</v>
      </c>
      <c r="B30" s="16" t="s">
        <v>25</v>
      </c>
      <c r="C30" s="16" t="s">
        <v>104</v>
      </c>
      <c r="D30" s="12" t="s">
        <v>35</v>
      </c>
      <c r="E30" s="17" t="s">
        <v>105</v>
      </c>
      <c r="F30" s="18" t="s">
        <v>100</v>
      </c>
      <c r="G30" s="19">
        <v>137.25</v>
      </c>
      <c r="H30" s="20">
        <v>0</v>
      </c>
      <c r="I30" s="20">
        <f>ROUND(ROUND(H30,2)*ROUND(G30,3),2)</f>
        <v>0</v>
      </c>
      <c r="O30">
        <f>(I30*21)/100</f>
        <v>0</v>
      </c>
      <c r="P30" t="s">
        <v>11</v>
      </c>
    </row>
    <row r="31" spans="1:5" ht="25.5" customHeight="1">
      <c r="A31" s="21" t="s">
        <v>38</v>
      </c>
      <c r="E31" s="22" t="s">
        <v>101</v>
      </c>
    </row>
    <row r="32" spans="1:5" ht="12.75" customHeight="1">
      <c r="A32" s="23" t="s">
        <v>39</v>
      </c>
      <c r="E32" s="24" t="s">
        <v>106</v>
      </c>
    </row>
    <row r="33" spans="1:5" ht="12.75" customHeight="1">
      <c r="A33" t="s">
        <v>41</v>
      </c>
      <c r="E33" s="22" t="s">
        <v>103</v>
      </c>
    </row>
    <row r="34" spans="1:16" ht="12.75" customHeight="1">
      <c r="A34" s="12" t="s">
        <v>33</v>
      </c>
      <c r="B34" s="16" t="s">
        <v>63</v>
      </c>
      <c r="C34" s="16" t="s">
        <v>107</v>
      </c>
      <c r="D34" s="12" t="s">
        <v>35</v>
      </c>
      <c r="E34" s="17" t="s">
        <v>108</v>
      </c>
      <c r="F34" s="18" t="s">
        <v>109</v>
      </c>
      <c r="G34" s="19">
        <v>20</v>
      </c>
      <c r="H34" s="20">
        <v>0</v>
      </c>
      <c r="I34" s="20">
        <f>ROUND(ROUND(H34,2)*ROUND(G34,3),2)</f>
        <v>0</v>
      </c>
      <c r="O34">
        <f>(I34*21)/100</f>
        <v>0</v>
      </c>
      <c r="P34" t="s">
        <v>11</v>
      </c>
    </row>
    <row r="35" spans="1:5" ht="25.5" customHeight="1">
      <c r="A35" s="21" t="s">
        <v>38</v>
      </c>
      <c r="E35" s="22" t="s">
        <v>110</v>
      </c>
    </row>
    <row r="36" spans="1:5" ht="12.75" customHeight="1">
      <c r="A36" s="23" t="s">
        <v>39</v>
      </c>
      <c r="E36" s="24" t="s">
        <v>111</v>
      </c>
    </row>
    <row r="37" spans="1:5" ht="12.75" customHeight="1">
      <c r="A37" t="s">
        <v>41</v>
      </c>
      <c r="E37" s="22" t="s">
        <v>103</v>
      </c>
    </row>
    <row r="38" spans="1:16" ht="12.75" customHeight="1">
      <c r="A38" s="12" t="s">
        <v>33</v>
      </c>
      <c r="B38" s="16" t="s">
        <v>68</v>
      </c>
      <c r="C38" s="16" t="s">
        <v>112</v>
      </c>
      <c r="D38" s="12" t="s">
        <v>35</v>
      </c>
      <c r="E38" s="17" t="s">
        <v>113</v>
      </c>
      <c r="F38" s="18" t="s">
        <v>109</v>
      </c>
      <c r="G38" s="19">
        <v>20</v>
      </c>
      <c r="H38" s="20">
        <v>0</v>
      </c>
      <c r="I38" s="20">
        <f>ROUND(ROUND(H38,2)*ROUND(G38,3),2)</f>
        <v>0</v>
      </c>
      <c r="O38">
        <f>(I38*21)/100</f>
        <v>0</v>
      </c>
      <c r="P38" t="s">
        <v>11</v>
      </c>
    </row>
    <row r="39" spans="1:5" ht="25.5" customHeight="1">
      <c r="A39" s="21" t="s">
        <v>38</v>
      </c>
      <c r="E39" s="22" t="s">
        <v>110</v>
      </c>
    </row>
    <row r="40" spans="1:5" ht="12.75" customHeight="1">
      <c r="A40" s="23" t="s">
        <v>39</v>
      </c>
      <c r="E40" s="24" t="s">
        <v>111</v>
      </c>
    </row>
    <row r="41" spans="1:5" ht="12.75" customHeight="1">
      <c r="A41" t="s">
        <v>41</v>
      </c>
      <c r="E41" s="22" t="s">
        <v>103</v>
      </c>
    </row>
    <row r="42" spans="1:16" ht="12.75" customHeight="1">
      <c r="A42" s="12" t="s">
        <v>33</v>
      </c>
      <c r="B42" s="16" t="s">
        <v>28</v>
      </c>
      <c r="C42" s="16" t="s">
        <v>114</v>
      </c>
      <c r="D42" s="12" t="s">
        <v>35</v>
      </c>
      <c r="E42" s="17" t="s">
        <v>115</v>
      </c>
      <c r="F42" s="18" t="s">
        <v>100</v>
      </c>
      <c r="G42" s="19">
        <v>128.38</v>
      </c>
      <c r="H42" s="20">
        <v>0</v>
      </c>
      <c r="I42" s="20">
        <f>ROUND(ROUND(H42,2)*ROUND(G42,3),2)</f>
        <v>0</v>
      </c>
      <c r="O42">
        <f>(I42*21)/100</f>
        <v>0</v>
      </c>
      <c r="P42" t="s">
        <v>11</v>
      </c>
    </row>
    <row r="43" spans="1:5" ht="25.5" customHeight="1">
      <c r="A43" s="21" t="s">
        <v>38</v>
      </c>
      <c r="E43" s="22" t="s">
        <v>101</v>
      </c>
    </row>
    <row r="44" spans="1:5" ht="12.75" customHeight="1">
      <c r="A44" s="23" t="s">
        <v>39</v>
      </c>
      <c r="E44" s="24" t="s">
        <v>116</v>
      </c>
    </row>
    <row r="45" spans="1:5" ht="293.25" customHeight="1">
      <c r="A45" t="s">
        <v>41</v>
      </c>
      <c r="E45" s="22" t="s">
        <v>117</v>
      </c>
    </row>
    <row r="46" spans="1:16" ht="12.75" customHeight="1">
      <c r="A46" s="12" t="s">
        <v>33</v>
      </c>
      <c r="B46" s="16" t="s">
        <v>30</v>
      </c>
      <c r="C46" s="16" t="s">
        <v>118</v>
      </c>
      <c r="D46" s="12" t="s">
        <v>35</v>
      </c>
      <c r="E46" s="17" t="s">
        <v>119</v>
      </c>
      <c r="F46" s="18" t="s">
        <v>100</v>
      </c>
      <c r="G46" s="19">
        <v>11.88</v>
      </c>
      <c r="H46" s="20">
        <v>0</v>
      </c>
      <c r="I46" s="20">
        <f>ROUND(ROUND(H46,2)*ROUND(G46,3),2)</f>
        <v>0</v>
      </c>
      <c r="O46">
        <f>(I46*21)/100</f>
        <v>0</v>
      </c>
      <c r="P46" t="s">
        <v>11</v>
      </c>
    </row>
    <row r="47" spans="1:5" ht="12.75" customHeight="1">
      <c r="A47" s="21" t="s">
        <v>38</v>
      </c>
      <c r="E47" s="22" t="s">
        <v>95</v>
      </c>
    </row>
    <row r="48" spans="1:5" ht="12.75" customHeight="1">
      <c r="A48" s="23" t="s">
        <v>39</v>
      </c>
      <c r="E48" s="24" t="s">
        <v>120</v>
      </c>
    </row>
    <row r="49" spans="1:5" ht="255" customHeight="1">
      <c r="A49" t="s">
        <v>41</v>
      </c>
      <c r="E49" s="22" t="s">
        <v>121</v>
      </c>
    </row>
    <row r="50" spans="1:16" ht="12.75" customHeight="1">
      <c r="A50" s="12" t="s">
        <v>33</v>
      </c>
      <c r="B50" s="16" t="s">
        <v>122</v>
      </c>
      <c r="C50" s="16" t="s">
        <v>123</v>
      </c>
      <c r="D50" s="12" t="s">
        <v>35</v>
      </c>
      <c r="E50" s="17" t="s">
        <v>124</v>
      </c>
      <c r="F50" s="18" t="s">
        <v>100</v>
      </c>
      <c r="G50" s="19">
        <v>4.8</v>
      </c>
      <c r="H50" s="20">
        <v>0</v>
      </c>
      <c r="I50" s="20">
        <f>ROUND(ROUND(H50,2)*ROUND(G50,3),2)</f>
        <v>0</v>
      </c>
      <c r="O50">
        <f>(I50*21)/100</f>
        <v>0</v>
      </c>
      <c r="P50" t="s">
        <v>11</v>
      </c>
    </row>
    <row r="51" spans="1:5" ht="12.75" customHeight="1">
      <c r="A51" s="21" t="s">
        <v>38</v>
      </c>
      <c r="E51" s="22" t="s">
        <v>95</v>
      </c>
    </row>
    <row r="52" spans="1:5" ht="12.75" customHeight="1">
      <c r="A52" s="23" t="s">
        <v>39</v>
      </c>
      <c r="E52" s="24" t="s">
        <v>125</v>
      </c>
    </row>
    <row r="53" spans="1:5" ht="255" customHeight="1">
      <c r="A53" t="s">
        <v>41</v>
      </c>
      <c r="E53" s="22" t="s">
        <v>121</v>
      </c>
    </row>
    <row r="54" spans="1:16" ht="12.75" customHeight="1">
      <c r="A54" s="12" t="s">
        <v>33</v>
      </c>
      <c r="B54" s="16" t="s">
        <v>126</v>
      </c>
      <c r="C54" s="16" t="s">
        <v>127</v>
      </c>
      <c r="D54" s="12" t="s">
        <v>35</v>
      </c>
      <c r="E54" s="17" t="s">
        <v>128</v>
      </c>
      <c r="F54" s="18" t="s">
        <v>100</v>
      </c>
      <c r="G54" s="19">
        <v>2.43</v>
      </c>
      <c r="H54" s="20">
        <v>0</v>
      </c>
      <c r="I54" s="20">
        <f>ROUND(ROUND(H54,2)*ROUND(G54,3),2)</f>
        <v>0</v>
      </c>
      <c r="O54">
        <f>(I54*21)/100</f>
        <v>0</v>
      </c>
      <c r="P54" t="s">
        <v>11</v>
      </c>
    </row>
    <row r="55" spans="1:5" ht="12.75" customHeight="1">
      <c r="A55" s="21" t="s">
        <v>38</v>
      </c>
      <c r="E55" s="22" t="s">
        <v>95</v>
      </c>
    </row>
    <row r="56" spans="1:5" ht="12.75" customHeight="1">
      <c r="A56" s="23" t="s">
        <v>39</v>
      </c>
      <c r="E56" s="24" t="s">
        <v>129</v>
      </c>
    </row>
    <row r="57" spans="1:5" ht="255" customHeight="1">
      <c r="A57" t="s">
        <v>41</v>
      </c>
      <c r="E57" s="22" t="s">
        <v>121</v>
      </c>
    </row>
    <row r="58" spans="1:16" ht="12.75" customHeight="1">
      <c r="A58" s="12" t="s">
        <v>33</v>
      </c>
      <c r="B58" s="16" t="s">
        <v>130</v>
      </c>
      <c r="C58" s="16" t="s">
        <v>131</v>
      </c>
      <c r="D58" s="12" t="s">
        <v>35</v>
      </c>
      <c r="E58" s="17" t="s">
        <v>132</v>
      </c>
      <c r="F58" s="18" t="s">
        <v>100</v>
      </c>
      <c r="G58" s="19">
        <v>3</v>
      </c>
      <c r="H58" s="20">
        <v>0</v>
      </c>
      <c r="I58" s="20">
        <f>ROUND(ROUND(H58,2)*ROUND(G58,3),2)</f>
        <v>0</v>
      </c>
      <c r="O58">
        <f>(I58*21)/100</f>
        <v>0</v>
      </c>
      <c r="P58" t="s">
        <v>11</v>
      </c>
    </row>
    <row r="59" spans="1:5" ht="25.5" customHeight="1">
      <c r="A59" s="21" t="s">
        <v>38</v>
      </c>
      <c r="E59" s="22" t="s">
        <v>133</v>
      </c>
    </row>
    <row r="60" spans="1:5" ht="12.75" customHeight="1">
      <c r="A60" s="23" t="s">
        <v>39</v>
      </c>
      <c r="E60" s="24" t="s">
        <v>134</v>
      </c>
    </row>
    <row r="61" spans="1:5" ht="229.5" customHeight="1">
      <c r="A61" t="s">
        <v>41</v>
      </c>
      <c r="E61" s="22" t="s">
        <v>135</v>
      </c>
    </row>
    <row r="62" spans="1:16" ht="12.75" customHeight="1">
      <c r="A62" s="12" t="s">
        <v>33</v>
      </c>
      <c r="B62" s="16" t="s">
        <v>136</v>
      </c>
      <c r="C62" s="16" t="s">
        <v>137</v>
      </c>
      <c r="D62" s="12" t="s">
        <v>35</v>
      </c>
      <c r="E62" s="17" t="s">
        <v>138</v>
      </c>
      <c r="F62" s="18" t="s">
        <v>100</v>
      </c>
      <c r="G62" s="19">
        <v>22.5</v>
      </c>
      <c r="H62" s="20">
        <v>0</v>
      </c>
      <c r="I62" s="20">
        <f>ROUND(ROUND(H62,2)*ROUND(G62,3),2)</f>
        <v>0</v>
      </c>
      <c r="O62">
        <f>(I62*21)/100</f>
        <v>0</v>
      </c>
      <c r="P62" t="s">
        <v>11</v>
      </c>
    </row>
    <row r="63" spans="1:5" ht="25.5" customHeight="1">
      <c r="A63" s="21" t="s">
        <v>38</v>
      </c>
      <c r="E63" s="22" t="s">
        <v>139</v>
      </c>
    </row>
    <row r="64" spans="1:5" ht="12.75" customHeight="1">
      <c r="A64" s="23" t="s">
        <v>39</v>
      </c>
      <c r="E64" s="24" t="s">
        <v>140</v>
      </c>
    </row>
    <row r="65" spans="1:5" ht="229.5" customHeight="1">
      <c r="A65" t="s">
        <v>41</v>
      </c>
      <c r="E65" s="22" t="s">
        <v>141</v>
      </c>
    </row>
    <row r="66" spans="1:16" ht="12.75" customHeight="1">
      <c r="A66" s="12" t="s">
        <v>33</v>
      </c>
      <c r="B66" s="16" t="s">
        <v>142</v>
      </c>
      <c r="C66" s="16" t="s">
        <v>143</v>
      </c>
      <c r="D66" s="12" t="s">
        <v>35</v>
      </c>
      <c r="E66" s="17" t="s">
        <v>144</v>
      </c>
      <c r="F66" s="18" t="s">
        <v>100</v>
      </c>
      <c r="G66" s="19">
        <v>13.125</v>
      </c>
      <c r="H66" s="20">
        <v>0</v>
      </c>
      <c r="I66" s="20">
        <f>ROUND(ROUND(H66,2)*ROUND(G66,3),2)</f>
        <v>0</v>
      </c>
      <c r="O66">
        <f>(I66*21)/100</f>
        <v>0</v>
      </c>
      <c r="P66" t="s">
        <v>11</v>
      </c>
    </row>
    <row r="67" spans="1:5" ht="25.5" customHeight="1">
      <c r="A67" s="21" t="s">
        <v>38</v>
      </c>
      <c r="E67" s="22" t="s">
        <v>145</v>
      </c>
    </row>
    <row r="68" spans="1:5" ht="12.75" customHeight="1">
      <c r="A68" s="23" t="s">
        <v>39</v>
      </c>
      <c r="E68" s="24" t="s">
        <v>146</v>
      </c>
    </row>
    <row r="69" spans="1:5" ht="204" customHeight="1">
      <c r="A69" t="s">
        <v>41</v>
      </c>
      <c r="E69" s="22" t="s">
        <v>147</v>
      </c>
    </row>
    <row r="70" spans="1:16" ht="12.75" customHeight="1">
      <c r="A70" s="12" t="s">
        <v>33</v>
      </c>
      <c r="B70" s="16" t="s">
        <v>148</v>
      </c>
      <c r="C70" s="16" t="s">
        <v>149</v>
      </c>
      <c r="D70" s="12" t="s">
        <v>35</v>
      </c>
      <c r="E70" s="17" t="s">
        <v>150</v>
      </c>
      <c r="F70" s="18" t="s">
        <v>100</v>
      </c>
      <c r="G70" s="19">
        <v>4.23</v>
      </c>
      <c r="H70" s="20">
        <v>0</v>
      </c>
      <c r="I70" s="20">
        <f>ROUND(ROUND(H70,2)*ROUND(G70,3),2)</f>
        <v>0</v>
      </c>
      <c r="O70">
        <f>(I70*21)/100</f>
        <v>0</v>
      </c>
      <c r="P70" t="s">
        <v>11</v>
      </c>
    </row>
    <row r="71" spans="1:5" ht="12.75" customHeight="1">
      <c r="A71" s="21" t="s">
        <v>38</v>
      </c>
      <c r="E71" s="22" t="s">
        <v>35</v>
      </c>
    </row>
    <row r="72" spans="1:5" ht="51" customHeight="1">
      <c r="A72" s="23" t="s">
        <v>39</v>
      </c>
      <c r="E72" s="24" t="s">
        <v>151</v>
      </c>
    </row>
    <row r="73" spans="1:5" ht="242.25" customHeight="1">
      <c r="A73" t="s">
        <v>41</v>
      </c>
      <c r="E73" s="22" t="s">
        <v>152</v>
      </c>
    </row>
    <row r="74" spans="1:16" ht="12.75" customHeight="1">
      <c r="A74" s="12" t="s">
        <v>33</v>
      </c>
      <c r="B74" s="16" t="s">
        <v>153</v>
      </c>
      <c r="C74" s="16" t="s">
        <v>154</v>
      </c>
      <c r="D74" s="12" t="s">
        <v>35</v>
      </c>
      <c r="E74" s="17" t="s">
        <v>155</v>
      </c>
      <c r="F74" s="18" t="s">
        <v>94</v>
      </c>
      <c r="G74" s="19">
        <v>1101</v>
      </c>
      <c r="H74" s="20">
        <v>0</v>
      </c>
      <c r="I74" s="20">
        <f>ROUND(ROUND(H74,2)*ROUND(G74,3),2)</f>
        <v>0</v>
      </c>
      <c r="O74">
        <f>(I74*21)/100</f>
        <v>0</v>
      </c>
      <c r="P74" t="s">
        <v>11</v>
      </c>
    </row>
    <row r="75" spans="1:5" ht="25.5" customHeight="1">
      <c r="A75" s="21" t="s">
        <v>38</v>
      </c>
      <c r="E75" s="22" t="s">
        <v>156</v>
      </c>
    </row>
    <row r="76" spans="1:5" ht="12.75" customHeight="1">
      <c r="A76" s="23" t="s">
        <v>39</v>
      </c>
      <c r="E76" s="24" t="s">
        <v>157</v>
      </c>
    </row>
    <row r="77" spans="1:5" ht="12.75" customHeight="1">
      <c r="A77" t="s">
        <v>41</v>
      </c>
      <c r="E77" s="22" t="s">
        <v>158</v>
      </c>
    </row>
    <row r="78" spans="1:16" ht="12.75" customHeight="1">
      <c r="A78" s="12" t="s">
        <v>33</v>
      </c>
      <c r="B78" s="16" t="s">
        <v>159</v>
      </c>
      <c r="C78" s="16" t="s">
        <v>160</v>
      </c>
      <c r="D78" s="12" t="s">
        <v>35</v>
      </c>
      <c r="E78" s="17" t="s">
        <v>161</v>
      </c>
      <c r="F78" s="18" t="s">
        <v>94</v>
      </c>
      <c r="G78" s="19">
        <v>13.5</v>
      </c>
      <c r="H78" s="20">
        <v>0</v>
      </c>
      <c r="I78" s="20">
        <f>ROUND(ROUND(H78,2)*ROUND(G78,3),2)</f>
        <v>0</v>
      </c>
      <c r="O78">
        <f>(I78*21)/100</f>
        <v>0</v>
      </c>
      <c r="P78" t="s">
        <v>11</v>
      </c>
    </row>
    <row r="79" spans="1:5" ht="25.5" customHeight="1">
      <c r="A79" s="21" t="s">
        <v>38</v>
      </c>
      <c r="E79" s="22" t="s">
        <v>162</v>
      </c>
    </row>
    <row r="80" spans="1:5" ht="12.75" customHeight="1">
      <c r="A80" s="23" t="s">
        <v>39</v>
      </c>
      <c r="E80" s="24" t="s">
        <v>163</v>
      </c>
    </row>
    <row r="81" spans="1:5" ht="38.25" customHeight="1">
      <c r="A81" t="s">
        <v>41</v>
      </c>
      <c r="E81" s="22" t="s">
        <v>164</v>
      </c>
    </row>
    <row r="82" spans="1:16" ht="12.75" customHeight="1">
      <c r="A82" s="12" t="s">
        <v>33</v>
      </c>
      <c r="B82" s="16" t="s">
        <v>165</v>
      </c>
      <c r="C82" s="16" t="s">
        <v>166</v>
      </c>
      <c r="D82" s="12" t="s">
        <v>35</v>
      </c>
      <c r="E82" s="17" t="s">
        <v>167</v>
      </c>
      <c r="F82" s="18" t="s">
        <v>94</v>
      </c>
      <c r="G82" s="19">
        <v>37.5</v>
      </c>
      <c r="H82" s="20">
        <v>0</v>
      </c>
      <c r="I82" s="20">
        <f>ROUND(ROUND(H82,2)*ROUND(G82,3),2)</f>
        <v>0</v>
      </c>
      <c r="O82">
        <f>(I82*21)/100</f>
        <v>0</v>
      </c>
      <c r="P82" t="s">
        <v>11</v>
      </c>
    </row>
    <row r="83" spans="1:5" ht="25.5" customHeight="1">
      <c r="A83" s="21" t="s">
        <v>38</v>
      </c>
      <c r="E83" s="22" t="s">
        <v>168</v>
      </c>
    </row>
    <row r="84" spans="1:5" ht="12.75" customHeight="1">
      <c r="A84" s="23" t="s">
        <v>39</v>
      </c>
      <c r="E84" s="24" t="s">
        <v>169</v>
      </c>
    </row>
    <row r="85" spans="1:5" ht="38.25" customHeight="1">
      <c r="A85" t="s">
        <v>41</v>
      </c>
      <c r="E85" s="22" t="s">
        <v>170</v>
      </c>
    </row>
    <row r="86" spans="1:16" ht="12.75" customHeight="1">
      <c r="A86" s="12" t="s">
        <v>33</v>
      </c>
      <c r="B86" s="16" t="s">
        <v>171</v>
      </c>
      <c r="C86" s="16" t="s">
        <v>172</v>
      </c>
      <c r="D86" s="12" t="s">
        <v>35</v>
      </c>
      <c r="E86" s="17" t="s">
        <v>173</v>
      </c>
      <c r="F86" s="18" t="s">
        <v>94</v>
      </c>
      <c r="G86" s="19">
        <v>51</v>
      </c>
      <c r="H86" s="20">
        <v>0</v>
      </c>
      <c r="I86" s="20">
        <f>ROUND(ROUND(H86,2)*ROUND(G86,3),2)</f>
        <v>0</v>
      </c>
      <c r="O86">
        <f>(I86*21)/100</f>
        <v>0</v>
      </c>
      <c r="P86" t="s">
        <v>11</v>
      </c>
    </row>
    <row r="87" spans="1:5" ht="25.5" customHeight="1">
      <c r="A87" s="21" t="s">
        <v>38</v>
      </c>
      <c r="E87" s="22" t="s">
        <v>174</v>
      </c>
    </row>
    <row r="88" spans="1:5" ht="12.75" customHeight="1">
      <c r="A88" s="23" t="s">
        <v>39</v>
      </c>
      <c r="E88" s="24" t="s">
        <v>175</v>
      </c>
    </row>
    <row r="89" spans="1:5" ht="12.75" customHeight="1">
      <c r="A89" t="s">
        <v>41</v>
      </c>
      <c r="E89" s="22" t="s">
        <v>176</v>
      </c>
    </row>
    <row r="90" spans="1:9" ht="12.75" customHeight="1">
      <c r="A90" s="5" t="s">
        <v>31</v>
      </c>
      <c r="B90" s="5"/>
      <c r="C90" s="26" t="s">
        <v>11</v>
      </c>
      <c r="D90" s="5"/>
      <c r="E90" s="14" t="s">
        <v>177</v>
      </c>
      <c r="F90" s="5"/>
      <c r="G90" s="5"/>
      <c r="H90" s="5"/>
      <c r="I90" s="27">
        <f>0+I91+I95+I99+I103+I107+I111</f>
        <v>0</v>
      </c>
    </row>
    <row r="91" spans="1:16" ht="12.75" customHeight="1">
      <c r="A91" s="12" t="s">
        <v>33</v>
      </c>
      <c r="B91" s="16" t="s">
        <v>178</v>
      </c>
      <c r="C91" s="16" t="s">
        <v>179</v>
      </c>
      <c r="D91" s="12" t="s">
        <v>35</v>
      </c>
      <c r="E91" s="17" t="s">
        <v>180</v>
      </c>
      <c r="F91" s="18" t="s">
        <v>80</v>
      </c>
      <c r="G91" s="19">
        <v>1.469</v>
      </c>
      <c r="H91" s="20">
        <v>0</v>
      </c>
      <c r="I91" s="20">
        <f>ROUND(ROUND(H91,2)*ROUND(G91,3),2)</f>
        <v>0</v>
      </c>
      <c r="O91">
        <f>(I91*21)/100</f>
        <v>0</v>
      </c>
      <c r="P91" t="s">
        <v>11</v>
      </c>
    </row>
    <row r="92" spans="1:5" ht="12.75" customHeight="1">
      <c r="A92" s="21" t="s">
        <v>38</v>
      </c>
      <c r="E92" s="22" t="s">
        <v>35</v>
      </c>
    </row>
    <row r="93" spans="1:5" ht="12.75" customHeight="1">
      <c r="A93" s="23" t="s">
        <v>39</v>
      </c>
      <c r="E93" s="24" t="s">
        <v>181</v>
      </c>
    </row>
    <row r="94" spans="1:5" ht="12.75" customHeight="1">
      <c r="A94" t="s">
        <v>41</v>
      </c>
      <c r="E94" s="22" t="s">
        <v>182</v>
      </c>
    </row>
    <row r="95" spans="1:16" ht="12.75" customHeight="1">
      <c r="A95" s="12" t="s">
        <v>33</v>
      </c>
      <c r="B95" s="16" t="s">
        <v>183</v>
      </c>
      <c r="C95" s="16" t="s">
        <v>184</v>
      </c>
      <c r="D95" s="12" t="s">
        <v>35</v>
      </c>
      <c r="E95" s="17" t="s">
        <v>185</v>
      </c>
      <c r="F95" s="18" t="s">
        <v>94</v>
      </c>
      <c r="G95" s="19">
        <v>22.8</v>
      </c>
      <c r="H95" s="20">
        <v>0</v>
      </c>
      <c r="I95" s="20">
        <f>ROUND(ROUND(H95,2)*ROUND(G95,3),2)</f>
        <v>0</v>
      </c>
      <c r="O95">
        <f>(I95*21)/100</f>
        <v>0</v>
      </c>
      <c r="P95" t="s">
        <v>11</v>
      </c>
    </row>
    <row r="96" spans="1:5" ht="12.75" customHeight="1">
      <c r="A96" s="21" t="s">
        <v>38</v>
      </c>
      <c r="E96" s="22" t="s">
        <v>35</v>
      </c>
    </row>
    <row r="97" spans="1:5" ht="12.75" customHeight="1">
      <c r="A97" s="23" t="s">
        <v>39</v>
      </c>
      <c r="E97" s="24" t="s">
        <v>186</v>
      </c>
    </row>
    <row r="98" spans="1:5" ht="12.75" customHeight="1">
      <c r="A98" t="s">
        <v>41</v>
      </c>
      <c r="E98" s="22" t="s">
        <v>187</v>
      </c>
    </row>
    <row r="99" spans="1:16" ht="12.75" customHeight="1">
      <c r="A99" s="12" t="s">
        <v>33</v>
      </c>
      <c r="B99" s="16" t="s">
        <v>188</v>
      </c>
      <c r="C99" s="16" t="s">
        <v>189</v>
      </c>
      <c r="D99" s="12" t="s">
        <v>35</v>
      </c>
      <c r="E99" s="17" t="s">
        <v>190</v>
      </c>
      <c r="F99" s="18" t="s">
        <v>109</v>
      </c>
      <c r="G99" s="19">
        <v>72</v>
      </c>
      <c r="H99" s="20">
        <v>0</v>
      </c>
      <c r="I99" s="20">
        <f>ROUND(ROUND(H99,2)*ROUND(G99,3),2)</f>
        <v>0</v>
      </c>
      <c r="O99">
        <f>(I99*21)/100</f>
        <v>0</v>
      </c>
      <c r="P99" t="s">
        <v>11</v>
      </c>
    </row>
    <row r="100" spans="1:5" ht="12.75" customHeight="1">
      <c r="A100" s="21" t="s">
        <v>38</v>
      </c>
      <c r="E100" s="22" t="s">
        <v>35</v>
      </c>
    </row>
    <row r="101" spans="1:5" ht="12.75" customHeight="1">
      <c r="A101" s="23" t="s">
        <v>39</v>
      </c>
      <c r="E101" s="24" t="s">
        <v>191</v>
      </c>
    </row>
    <row r="102" spans="1:5" ht="63.75" customHeight="1">
      <c r="A102" t="s">
        <v>41</v>
      </c>
      <c r="E102" s="22" t="s">
        <v>192</v>
      </c>
    </row>
    <row r="103" spans="1:16" ht="12.75" customHeight="1">
      <c r="A103" s="12" t="s">
        <v>33</v>
      </c>
      <c r="B103" s="16" t="s">
        <v>193</v>
      </c>
      <c r="C103" s="16" t="s">
        <v>194</v>
      </c>
      <c r="D103" s="12" t="s">
        <v>35</v>
      </c>
      <c r="E103" s="17" t="s">
        <v>195</v>
      </c>
      <c r="F103" s="18" t="s">
        <v>100</v>
      </c>
      <c r="G103" s="19">
        <v>3.045</v>
      </c>
      <c r="H103" s="20">
        <v>0</v>
      </c>
      <c r="I103" s="20">
        <f>ROUND(ROUND(H103,2)*ROUND(G103,3),2)</f>
        <v>0</v>
      </c>
      <c r="O103">
        <f>(I103*21)/100</f>
        <v>0</v>
      </c>
      <c r="P103" t="s">
        <v>11</v>
      </c>
    </row>
    <row r="104" spans="1:5" ht="12.75" customHeight="1">
      <c r="A104" s="21" t="s">
        <v>38</v>
      </c>
      <c r="E104" s="22" t="s">
        <v>35</v>
      </c>
    </row>
    <row r="105" spans="1:5" ht="12.75" customHeight="1">
      <c r="A105" s="23" t="s">
        <v>39</v>
      </c>
      <c r="E105" s="24" t="s">
        <v>196</v>
      </c>
    </row>
    <row r="106" spans="1:5" ht="216.75" customHeight="1">
      <c r="A106" t="s">
        <v>41</v>
      </c>
      <c r="E106" s="22" t="s">
        <v>197</v>
      </c>
    </row>
    <row r="107" spans="1:16" ht="12.75" customHeight="1">
      <c r="A107" s="12" t="s">
        <v>33</v>
      </c>
      <c r="B107" s="16" t="s">
        <v>198</v>
      </c>
      <c r="C107" s="16" t="s">
        <v>199</v>
      </c>
      <c r="D107" s="12" t="s">
        <v>35</v>
      </c>
      <c r="E107" s="17" t="s">
        <v>200</v>
      </c>
      <c r="F107" s="18" t="s">
        <v>100</v>
      </c>
      <c r="G107" s="19">
        <v>2.34</v>
      </c>
      <c r="H107" s="20">
        <v>0</v>
      </c>
      <c r="I107" s="20">
        <f>ROUND(ROUND(H107,2)*ROUND(G107,3),2)</f>
        <v>0</v>
      </c>
      <c r="O107">
        <f>(I107*21)/100</f>
        <v>0</v>
      </c>
      <c r="P107" t="s">
        <v>11</v>
      </c>
    </row>
    <row r="108" spans="1:5" ht="12.75" customHeight="1">
      <c r="A108" s="21" t="s">
        <v>38</v>
      </c>
      <c r="E108" s="22" t="s">
        <v>35</v>
      </c>
    </row>
    <row r="109" spans="1:5" ht="12.75" customHeight="1">
      <c r="A109" s="23" t="s">
        <v>39</v>
      </c>
      <c r="E109" s="24" t="s">
        <v>201</v>
      </c>
    </row>
    <row r="110" spans="1:5" ht="216.75" customHeight="1">
      <c r="A110" t="s">
        <v>41</v>
      </c>
      <c r="E110" s="22" t="s">
        <v>197</v>
      </c>
    </row>
    <row r="111" spans="1:16" ht="12.75" customHeight="1">
      <c r="A111" s="12" t="s">
        <v>33</v>
      </c>
      <c r="B111" s="16" t="s">
        <v>202</v>
      </c>
      <c r="C111" s="16" t="s">
        <v>203</v>
      </c>
      <c r="D111" s="12" t="s">
        <v>35</v>
      </c>
      <c r="E111" s="17" t="s">
        <v>204</v>
      </c>
      <c r="F111" s="18" t="s">
        <v>80</v>
      </c>
      <c r="G111" s="19">
        <v>0.345</v>
      </c>
      <c r="H111" s="20">
        <v>0</v>
      </c>
      <c r="I111" s="20">
        <f>ROUND(ROUND(H111,2)*ROUND(G111,3),2)</f>
        <v>0</v>
      </c>
      <c r="O111">
        <f>(I111*21)/100</f>
        <v>0</v>
      </c>
      <c r="P111" t="s">
        <v>11</v>
      </c>
    </row>
    <row r="112" spans="1:5" ht="12.75" customHeight="1">
      <c r="A112" s="21" t="s">
        <v>38</v>
      </c>
      <c r="E112" s="22" t="s">
        <v>35</v>
      </c>
    </row>
    <row r="113" spans="1:5" ht="12.75" customHeight="1">
      <c r="A113" s="23" t="s">
        <v>39</v>
      </c>
      <c r="E113" s="24" t="s">
        <v>205</v>
      </c>
    </row>
    <row r="114" spans="1:5" ht="178.5" customHeight="1">
      <c r="A114" t="s">
        <v>41</v>
      </c>
      <c r="E114" s="22" t="s">
        <v>206</v>
      </c>
    </row>
    <row r="115" spans="1:9" ht="12.75" customHeight="1">
      <c r="A115" s="5" t="s">
        <v>31</v>
      </c>
      <c r="B115" s="5"/>
      <c r="C115" s="26" t="s">
        <v>10</v>
      </c>
      <c r="D115" s="5"/>
      <c r="E115" s="14" t="s">
        <v>207</v>
      </c>
      <c r="F115" s="5"/>
      <c r="G115" s="5"/>
      <c r="H115" s="5"/>
      <c r="I115" s="27">
        <f>0+I116</f>
        <v>0</v>
      </c>
    </row>
    <row r="116" spans="1:16" ht="12.75" customHeight="1">
      <c r="A116" s="12" t="s">
        <v>33</v>
      </c>
      <c r="B116" s="16" t="s">
        <v>208</v>
      </c>
      <c r="C116" s="16" t="s">
        <v>209</v>
      </c>
      <c r="D116" s="12" t="s">
        <v>35</v>
      </c>
      <c r="E116" s="17" t="s">
        <v>210</v>
      </c>
      <c r="F116" s="18" t="s">
        <v>100</v>
      </c>
      <c r="G116" s="19">
        <v>2.88</v>
      </c>
      <c r="H116" s="20">
        <v>0</v>
      </c>
      <c r="I116" s="20">
        <f>ROUND(ROUND(H116,2)*ROUND(G116,3),2)</f>
        <v>0</v>
      </c>
      <c r="O116">
        <f>(I116*21)/100</f>
        <v>0</v>
      </c>
      <c r="P116" t="s">
        <v>11</v>
      </c>
    </row>
    <row r="117" spans="1:5" ht="12.75" customHeight="1">
      <c r="A117" s="21" t="s">
        <v>38</v>
      </c>
      <c r="E117" s="22" t="s">
        <v>211</v>
      </c>
    </row>
    <row r="118" spans="1:5" ht="12.75" customHeight="1">
      <c r="A118" s="23" t="s">
        <v>39</v>
      </c>
      <c r="E118" s="24" t="s">
        <v>212</v>
      </c>
    </row>
    <row r="119" spans="1:5" ht="153" customHeight="1">
      <c r="A119" t="s">
        <v>41</v>
      </c>
      <c r="E119" s="22" t="s">
        <v>213</v>
      </c>
    </row>
    <row r="120" spans="1:9" ht="12.75" customHeight="1">
      <c r="A120" s="5" t="s">
        <v>31</v>
      </c>
      <c r="B120" s="5"/>
      <c r="C120" s="26" t="s">
        <v>21</v>
      </c>
      <c r="D120" s="5"/>
      <c r="E120" s="14" t="s">
        <v>214</v>
      </c>
      <c r="F120" s="5"/>
      <c r="G120" s="5"/>
      <c r="H120" s="5"/>
      <c r="I120" s="27">
        <f>0+I121+I125</f>
        <v>0</v>
      </c>
    </row>
    <row r="121" spans="1:16" ht="12.75" customHeight="1">
      <c r="A121" s="12" t="s">
        <v>33</v>
      </c>
      <c r="B121" s="16" t="s">
        <v>215</v>
      </c>
      <c r="C121" s="16" t="s">
        <v>216</v>
      </c>
      <c r="D121" s="12" t="s">
        <v>35</v>
      </c>
      <c r="E121" s="17" t="s">
        <v>217</v>
      </c>
      <c r="F121" s="18" t="s">
        <v>100</v>
      </c>
      <c r="G121" s="19">
        <v>1.064</v>
      </c>
      <c r="H121" s="20">
        <v>0</v>
      </c>
      <c r="I121" s="20">
        <f>ROUND(ROUND(H121,2)*ROUND(G121,3),2)</f>
        <v>0</v>
      </c>
      <c r="O121">
        <f>(I121*21)/100</f>
        <v>0</v>
      </c>
      <c r="P121" t="s">
        <v>11</v>
      </c>
    </row>
    <row r="122" spans="1:5" ht="12.75" customHeight="1">
      <c r="A122" s="21" t="s">
        <v>38</v>
      </c>
      <c r="E122" s="22" t="s">
        <v>35</v>
      </c>
    </row>
    <row r="123" spans="1:5" ht="12.75" customHeight="1">
      <c r="A123" s="23" t="s">
        <v>39</v>
      </c>
      <c r="E123" s="24" t="s">
        <v>218</v>
      </c>
    </row>
    <row r="124" spans="1:5" ht="216.75" customHeight="1">
      <c r="A124" t="s">
        <v>41</v>
      </c>
      <c r="E124" s="22" t="s">
        <v>219</v>
      </c>
    </row>
    <row r="125" spans="1:16" ht="12.75" customHeight="1">
      <c r="A125" s="12" t="s">
        <v>33</v>
      </c>
      <c r="B125" s="16" t="s">
        <v>220</v>
      </c>
      <c r="C125" s="16" t="s">
        <v>221</v>
      </c>
      <c r="D125" s="12" t="s">
        <v>35</v>
      </c>
      <c r="E125" s="17" t="s">
        <v>222</v>
      </c>
      <c r="F125" s="18" t="s">
        <v>100</v>
      </c>
      <c r="G125" s="19">
        <v>0.6</v>
      </c>
      <c r="H125" s="20">
        <v>0</v>
      </c>
      <c r="I125" s="20">
        <f>ROUND(ROUND(H125,2)*ROUND(G125,3),2)</f>
        <v>0</v>
      </c>
      <c r="O125">
        <f>(I125*21)/100</f>
        <v>0</v>
      </c>
      <c r="P125" t="s">
        <v>11</v>
      </c>
    </row>
    <row r="126" spans="1:5" ht="12.75" customHeight="1">
      <c r="A126" s="21" t="s">
        <v>38</v>
      </c>
      <c r="E126" s="22" t="s">
        <v>35</v>
      </c>
    </row>
    <row r="127" spans="1:5" ht="12.75" customHeight="1">
      <c r="A127" s="23" t="s">
        <v>39</v>
      </c>
      <c r="E127" s="24" t="s">
        <v>223</v>
      </c>
    </row>
    <row r="128" spans="1:5" ht="25.5" customHeight="1">
      <c r="A128" t="s">
        <v>41</v>
      </c>
      <c r="E128" s="22" t="s">
        <v>224</v>
      </c>
    </row>
    <row r="129" spans="1:9" ht="12.75" customHeight="1">
      <c r="A129" s="5" t="s">
        <v>31</v>
      </c>
      <c r="B129" s="5"/>
      <c r="C129" s="26" t="s">
        <v>23</v>
      </c>
      <c r="D129" s="5"/>
      <c r="E129" s="14" t="s">
        <v>225</v>
      </c>
      <c r="F129" s="5"/>
      <c r="G129" s="5"/>
      <c r="H129" s="5"/>
      <c r="I129" s="27">
        <f>0+I130+I134+I138+I142+I146+I150+I154+I158</f>
        <v>0</v>
      </c>
    </row>
    <row r="130" spans="1:16" ht="12.75" customHeight="1">
      <c r="A130" s="12" t="s">
        <v>33</v>
      </c>
      <c r="B130" s="16" t="s">
        <v>226</v>
      </c>
      <c r="C130" s="16" t="s">
        <v>227</v>
      </c>
      <c r="D130" s="12" t="s">
        <v>35</v>
      </c>
      <c r="E130" s="17" t="s">
        <v>228</v>
      </c>
      <c r="F130" s="18" t="s">
        <v>94</v>
      </c>
      <c r="G130" s="19">
        <v>286</v>
      </c>
      <c r="H130" s="20">
        <v>0</v>
      </c>
      <c r="I130" s="20">
        <f>ROUND(ROUND(H130,2)*ROUND(G130,3),2)</f>
        <v>0</v>
      </c>
      <c r="O130">
        <f>(I130*21)/100</f>
        <v>0</v>
      </c>
      <c r="P130" t="s">
        <v>11</v>
      </c>
    </row>
    <row r="131" spans="1:5" ht="12.75" customHeight="1">
      <c r="A131" s="21" t="s">
        <v>38</v>
      </c>
      <c r="E131" s="22" t="s">
        <v>229</v>
      </c>
    </row>
    <row r="132" spans="1:5" ht="12.75" customHeight="1">
      <c r="A132" s="23" t="s">
        <v>39</v>
      </c>
      <c r="E132" s="24" t="s">
        <v>230</v>
      </c>
    </row>
    <row r="133" spans="1:5" ht="102" customHeight="1">
      <c r="A133" t="s">
        <v>41</v>
      </c>
      <c r="E133" s="22" t="s">
        <v>231</v>
      </c>
    </row>
    <row r="134" spans="1:16" ht="12.75" customHeight="1">
      <c r="A134" s="12" t="s">
        <v>33</v>
      </c>
      <c r="B134" s="16" t="s">
        <v>232</v>
      </c>
      <c r="C134" s="16" t="s">
        <v>233</v>
      </c>
      <c r="D134" s="12" t="s">
        <v>35</v>
      </c>
      <c r="E134" s="17" t="s">
        <v>234</v>
      </c>
      <c r="F134" s="18" t="s">
        <v>94</v>
      </c>
      <c r="G134" s="19">
        <v>815</v>
      </c>
      <c r="H134" s="20">
        <v>0</v>
      </c>
      <c r="I134" s="20">
        <f>ROUND(ROUND(H134,2)*ROUND(G134,3),2)</f>
        <v>0</v>
      </c>
      <c r="O134">
        <f>(I134*21)/100</f>
        <v>0</v>
      </c>
      <c r="P134" t="s">
        <v>11</v>
      </c>
    </row>
    <row r="135" spans="1:5" ht="12.75" customHeight="1">
      <c r="A135" s="21" t="s">
        <v>38</v>
      </c>
      <c r="E135" s="22" t="s">
        <v>229</v>
      </c>
    </row>
    <row r="136" spans="1:5" ht="12.75" customHeight="1">
      <c r="A136" s="23" t="s">
        <v>39</v>
      </c>
      <c r="E136" s="24" t="s">
        <v>235</v>
      </c>
    </row>
    <row r="137" spans="1:5" ht="51" customHeight="1">
      <c r="A137" t="s">
        <v>41</v>
      </c>
      <c r="E137" s="22" t="s">
        <v>236</v>
      </c>
    </row>
    <row r="138" spans="1:16" ht="12.75" customHeight="1">
      <c r="A138" s="12" t="s">
        <v>33</v>
      </c>
      <c r="B138" s="16" t="s">
        <v>237</v>
      </c>
      <c r="C138" s="16" t="s">
        <v>238</v>
      </c>
      <c r="D138" s="12" t="s">
        <v>35</v>
      </c>
      <c r="E138" s="17" t="s">
        <v>239</v>
      </c>
      <c r="F138" s="18" t="s">
        <v>94</v>
      </c>
      <c r="G138" s="19">
        <v>436</v>
      </c>
      <c r="H138" s="20">
        <v>0</v>
      </c>
      <c r="I138" s="20">
        <f>ROUND(ROUND(H138,2)*ROUND(G138,3),2)</f>
        <v>0</v>
      </c>
      <c r="O138">
        <f>(I138*21)/100</f>
        <v>0</v>
      </c>
      <c r="P138" t="s">
        <v>11</v>
      </c>
    </row>
    <row r="139" spans="1:5" ht="12.75" customHeight="1">
      <c r="A139" s="21" t="s">
        <v>38</v>
      </c>
      <c r="E139" s="22" t="s">
        <v>229</v>
      </c>
    </row>
    <row r="140" spans="1:5" ht="51" customHeight="1">
      <c r="A140" s="23" t="s">
        <v>39</v>
      </c>
      <c r="E140" s="24" t="s">
        <v>240</v>
      </c>
    </row>
    <row r="141" spans="1:5" ht="51" customHeight="1">
      <c r="A141" t="s">
        <v>41</v>
      </c>
      <c r="E141" s="22" t="s">
        <v>236</v>
      </c>
    </row>
    <row r="142" spans="1:16" ht="12.75" customHeight="1">
      <c r="A142" s="12" t="s">
        <v>33</v>
      </c>
      <c r="B142" s="16" t="s">
        <v>241</v>
      </c>
      <c r="C142" s="16" t="s">
        <v>242</v>
      </c>
      <c r="D142" s="12" t="s">
        <v>35</v>
      </c>
      <c r="E142" s="17" t="s">
        <v>243</v>
      </c>
      <c r="F142" s="18" t="s">
        <v>94</v>
      </c>
      <c r="G142" s="19">
        <v>809.142</v>
      </c>
      <c r="H142" s="20">
        <v>0</v>
      </c>
      <c r="I142" s="20">
        <f>ROUND(ROUND(H142,2)*ROUND(G142,3),2)</f>
        <v>0</v>
      </c>
      <c r="O142">
        <f>(I142*21)/100</f>
        <v>0</v>
      </c>
      <c r="P142" t="s">
        <v>11</v>
      </c>
    </row>
    <row r="143" spans="1:5" ht="12.75" customHeight="1">
      <c r="A143" s="21" t="s">
        <v>38</v>
      </c>
      <c r="E143" s="22" t="s">
        <v>229</v>
      </c>
    </row>
    <row r="144" spans="1:5" ht="12.75" customHeight="1">
      <c r="A144" s="23" t="s">
        <v>39</v>
      </c>
      <c r="E144" s="24" t="s">
        <v>244</v>
      </c>
    </row>
    <row r="145" spans="1:5" ht="89.25" customHeight="1">
      <c r="A145" t="s">
        <v>41</v>
      </c>
      <c r="E145" s="22" t="s">
        <v>245</v>
      </c>
    </row>
    <row r="146" spans="1:16" ht="12.75" customHeight="1">
      <c r="A146" s="12" t="s">
        <v>33</v>
      </c>
      <c r="B146" s="16" t="s">
        <v>246</v>
      </c>
      <c r="C146" s="16" t="s">
        <v>247</v>
      </c>
      <c r="D146" s="12" t="s">
        <v>35</v>
      </c>
      <c r="E146" s="17" t="s">
        <v>248</v>
      </c>
      <c r="F146" s="18" t="s">
        <v>94</v>
      </c>
      <c r="G146" s="19">
        <v>194</v>
      </c>
      <c r="H146" s="20">
        <v>0</v>
      </c>
      <c r="I146" s="20">
        <f>ROUND(ROUND(H146,2)*ROUND(G146,3),2)</f>
        <v>0</v>
      </c>
      <c r="O146">
        <f>(I146*21)/100</f>
        <v>0</v>
      </c>
      <c r="P146" t="s">
        <v>11</v>
      </c>
    </row>
    <row r="147" spans="1:5" ht="12.75" customHeight="1">
      <c r="A147" s="21" t="s">
        <v>38</v>
      </c>
      <c r="E147" s="22" t="s">
        <v>229</v>
      </c>
    </row>
    <row r="148" spans="1:5" ht="12.75" customHeight="1">
      <c r="A148" s="23" t="s">
        <v>39</v>
      </c>
      <c r="E148" s="24" t="s">
        <v>249</v>
      </c>
    </row>
    <row r="149" spans="1:5" ht="89.25" customHeight="1">
      <c r="A149" t="s">
        <v>41</v>
      </c>
      <c r="E149" s="22" t="s">
        <v>245</v>
      </c>
    </row>
    <row r="150" spans="1:16" ht="12.75" customHeight="1">
      <c r="A150" s="12" t="s">
        <v>33</v>
      </c>
      <c r="B150" s="16" t="s">
        <v>250</v>
      </c>
      <c r="C150" s="16" t="s">
        <v>251</v>
      </c>
      <c r="D150" s="12" t="s">
        <v>35</v>
      </c>
      <c r="E150" s="17" t="s">
        <v>252</v>
      </c>
      <c r="F150" s="18" t="s">
        <v>94</v>
      </c>
      <c r="G150" s="19">
        <v>8</v>
      </c>
      <c r="H150" s="20">
        <v>0</v>
      </c>
      <c r="I150" s="20">
        <f>ROUND(ROUND(H150,2)*ROUND(G150,3),2)</f>
        <v>0</v>
      </c>
      <c r="O150">
        <f>(I150*21)/100</f>
        <v>0</v>
      </c>
      <c r="P150" t="s">
        <v>11</v>
      </c>
    </row>
    <row r="151" spans="1:5" ht="25.5" customHeight="1">
      <c r="A151" s="21" t="s">
        <v>38</v>
      </c>
      <c r="E151" s="22" t="s">
        <v>253</v>
      </c>
    </row>
    <row r="152" spans="1:5" ht="12.75" customHeight="1">
      <c r="A152" s="23" t="s">
        <v>39</v>
      </c>
      <c r="E152" s="24" t="s">
        <v>254</v>
      </c>
    </row>
    <row r="153" spans="1:5" ht="89.25" customHeight="1">
      <c r="A153" t="s">
        <v>41</v>
      </c>
      <c r="E153" s="22" t="s">
        <v>245</v>
      </c>
    </row>
    <row r="154" spans="1:16" ht="12.75" customHeight="1">
      <c r="A154" s="12" t="s">
        <v>33</v>
      </c>
      <c r="B154" s="16" t="s">
        <v>255</v>
      </c>
      <c r="C154" s="16" t="s">
        <v>256</v>
      </c>
      <c r="D154" s="12" t="s">
        <v>35</v>
      </c>
      <c r="E154" s="17" t="s">
        <v>257</v>
      </c>
      <c r="F154" s="18" t="s">
        <v>94</v>
      </c>
      <c r="G154" s="19">
        <v>92</v>
      </c>
      <c r="H154" s="20">
        <v>0</v>
      </c>
      <c r="I154" s="20">
        <f>ROUND(ROUND(H154,2)*ROUND(G154,3),2)</f>
        <v>0</v>
      </c>
      <c r="O154">
        <f>(I154*21)/100</f>
        <v>0</v>
      </c>
      <c r="P154" t="s">
        <v>11</v>
      </c>
    </row>
    <row r="155" spans="1:5" ht="25.5" customHeight="1">
      <c r="A155" s="21" t="s">
        <v>38</v>
      </c>
      <c r="E155" s="22" t="s">
        <v>258</v>
      </c>
    </row>
    <row r="156" spans="1:5" ht="12.75" customHeight="1">
      <c r="A156" s="23" t="s">
        <v>39</v>
      </c>
      <c r="E156" s="24" t="s">
        <v>259</v>
      </c>
    </row>
    <row r="157" spans="1:5" ht="89.25" customHeight="1">
      <c r="A157" t="s">
        <v>41</v>
      </c>
      <c r="E157" s="22" t="s">
        <v>245</v>
      </c>
    </row>
    <row r="158" spans="1:16" ht="12.75" customHeight="1">
      <c r="A158" s="12" t="s">
        <v>33</v>
      </c>
      <c r="B158" s="16" t="s">
        <v>260</v>
      </c>
      <c r="C158" s="16" t="s">
        <v>261</v>
      </c>
      <c r="D158" s="12" t="s">
        <v>35</v>
      </c>
      <c r="E158" s="17" t="s">
        <v>262</v>
      </c>
      <c r="F158" s="18" t="s">
        <v>94</v>
      </c>
      <c r="G158" s="19">
        <v>80</v>
      </c>
      <c r="H158" s="20">
        <v>0</v>
      </c>
      <c r="I158" s="20">
        <f>ROUND(ROUND(H158,2)*ROUND(G158,3),2)</f>
        <v>0</v>
      </c>
      <c r="O158">
        <f>(I158*21)/100</f>
        <v>0</v>
      </c>
      <c r="P158" t="s">
        <v>11</v>
      </c>
    </row>
    <row r="159" spans="1:5" ht="12.75" customHeight="1">
      <c r="A159" s="21" t="s">
        <v>38</v>
      </c>
      <c r="E159" s="22" t="s">
        <v>229</v>
      </c>
    </row>
    <row r="160" spans="1:5" ht="12.75" customHeight="1">
      <c r="A160" s="23" t="s">
        <v>39</v>
      </c>
      <c r="E160" s="24" t="s">
        <v>263</v>
      </c>
    </row>
    <row r="161" spans="1:5" ht="51" customHeight="1">
      <c r="A161" t="s">
        <v>41</v>
      </c>
      <c r="E161" s="22" t="s">
        <v>264</v>
      </c>
    </row>
    <row r="162" spans="1:9" ht="12.75" customHeight="1">
      <c r="A162" s="5" t="s">
        <v>31</v>
      </c>
      <c r="B162" s="5"/>
      <c r="C162" s="26" t="s">
        <v>63</v>
      </c>
      <c r="D162" s="5"/>
      <c r="E162" s="14" t="s">
        <v>265</v>
      </c>
      <c r="F162" s="5"/>
      <c r="G162" s="5"/>
      <c r="H162" s="5"/>
      <c r="I162" s="27">
        <f>0+I163+I167</f>
        <v>0</v>
      </c>
    </row>
    <row r="163" spans="1:16" ht="12.75" customHeight="1">
      <c r="A163" s="12" t="s">
        <v>33</v>
      </c>
      <c r="B163" s="16" t="s">
        <v>266</v>
      </c>
      <c r="C163" s="16" t="s">
        <v>267</v>
      </c>
      <c r="D163" s="12" t="s">
        <v>35</v>
      </c>
      <c r="E163" s="17" t="s">
        <v>268</v>
      </c>
      <c r="F163" s="18" t="s">
        <v>94</v>
      </c>
      <c r="G163" s="19">
        <v>202</v>
      </c>
      <c r="H163" s="20">
        <v>0</v>
      </c>
      <c r="I163" s="20">
        <f>ROUND(ROUND(H163,2)*ROUND(G163,3),2)</f>
        <v>0</v>
      </c>
      <c r="O163">
        <f>(I163*21)/100</f>
        <v>0</v>
      </c>
      <c r="P163" t="s">
        <v>11</v>
      </c>
    </row>
    <row r="164" spans="1:5" ht="25.5" customHeight="1">
      <c r="A164" s="21" t="s">
        <v>38</v>
      </c>
      <c r="E164" s="22" t="s">
        <v>269</v>
      </c>
    </row>
    <row r="165" spans="1:5" ht="12.75" customHeight="1">
      <c r="A165" s="23" t="s">
        <v>39</v>
      </c>
      <c r="E165" s="24" t="s">
        <v>270</v>
      </c>
    </row>
    <row r="166" spans="1:5" ht="140.25" customHeight="1">
      <c r="A166" t="s">
        <v>41</v>
      </c>
      <c r="E166" s="22" t="s">
        <v>271</v>
      </c>
    </row>
    <row r="167" spans="1:16" ht="12.75" customHeight="1">
      <c r="A167" s="12" t="s">
        <v>33</v>
      </c>
      <c r="B167" s="16" t="s">
        <v>272</v>
      </c>
      <c r="C167" s="16" t="s">
        <v>273</v>
      </c>
      <c r="D167" s="12" t="s">
        <v>44</v>
      </c>
      <c r="E167" s="17" t="s">
        <v>274</v>
      </c>
      <c r="F167" s="18" t="s">
        <v>46</v>
      </c>
      <c r="G167" s="19">
        <v>10</v>
      </c>
      <c r="H167" s="20">
        <v>0</v>
      </c>
      <c r="I167" s="20">
        <f>ROUND(ROUND(H167,2)*ROUND(G167,3),2)</f>
        <v>0</v>
      </c>
      <c r="O167">
        <f>(I167*21)/100</f>
        <v>0</v>
      </c>
      <c r="P167" t="s">
        <v>11</v>
      </c>
    </row>
    <row r="168" spans="1:5" ht="38.25" customHeight="1">
      <c r="A168" s="21" t="s">
        <v>38</v>
      </c>
      <c r="E168" s="22" t="s">
        <v>275</v>
      </c>
    </row>
    <row r="169" spans="1:5" ht="12.75" customHeight="1">
      <c r="A169" s="23" t="s">
        <v>39</v>
      </c>
      <c r="E169" s="24" t="s">
        <v>276</v>
      </c>
    </row>
    <row r="170" spans="1:5" ht="12.75" customHeight="1">
      <c r="A170" t="s">
        <v>41</v>
      </c>
      <c r="E170" s="22" t="s">
        <v>35</v>
      </c>
    </row>
    <row r="171" spans="1:9" ht="12.75" customHeight="1">
      <c r="A171" s="5" t="s">
        <v>31</v>
      </c>
      <c r="B171" s="5"/>
      <c r="C171" s="26" t="s">
        <v>68</v>
      </c>
      <c r="D171" s="5"/>
      <c r="E171" s="14" t="s">
        <v>277</v>
      </c>
      <c r="F171" s="5"/>
      <c r="G171" s="5"/>
      <c r="H171" s="5"/>
      <c r="I171" s="27">
        <f>0+I172+I176+I180+I184</f>
        <v>0</v>
      </c>
    </row>
    <row r="172" spans="1:16" ht="12.75" customHeight="1">
      <c r="A172" s="12" t="s">
        <v>33</v>
      </c>
      <c r="B172" s="16" t="s">
        <v>278</v>
      </c>
      <c r="C172" s="16" t="s">
        <v>279</v>
      </c>
      <c r="D172" s="12" t="s">
        <v>35</v>
      </c>
      <c r="E172" s="17" t="s">
        <v>280</v>
      </c>
      <c r="F172" s="18" t="s">
        <v>109</v>
      </c>
      <c r="G172" s="19">
        <v>5</v>
      </c>
      <c r="H172" s="20">
        <v>0</v>
      </c>
      <c r="I172" s="20">
        <f>ROUND(ROUND(H172,2)*ROUND(G172,3),2)</f>
        <v>0</v>
      </c>
      <c r="O172">
        <f>(I172*21)/100</f>
        <v>0</v>
      </c>
      <c r="P172" t="s">
        <v>11</v>
      </c>
    </row>
    <row r="173" spans="1:5" ht="12.75" customHeight="1">
      <c r="A173" s="21" t="s">
        <v>38</v>
      </c>
      <c r="E173" s="22" t="s">
        <v>35</v>
      </c>
    </row>
    <row r="174" spans="1:5" ht="12.75" customHeight="1">
      <c r="A174" s="23" t="s">
        <v>39</v>
      </c>
      <c r="E174" s="24" t="s">
        <v>281</v>
      </c>
    </row>
    <row r="175" spans="1:5" ht="165.75" customHeight="1">
      <c r="A175" t="s">
        <v>41</v>
      </c>
      <c r="E175" s="22" t="s">
        <v>282</v>
      </c>
    </row>
    <row r="176" spans="1:16" ht="12.75" customHeight="1">
      <c r="A176" s="12" t="s">
        <v>33</v>
      </c>
      <c r="B176" s="16" t="s">
        <v>283</v>
      </c>
      <c r="C176" s="16" t="s">
        <v>284</v>
      </c>
      <c r="D176" s="12" t="s">
        <v>35</v>
      </c>
      <c r="E176" s="17" t="s">
        <v>285</v>
      </c>
      <c r="F176" s="18" t="s">
        <v>109</v>
      </c>
      <c r="G176" s="19">
        <v>3.6</v>
      </c>
      <c r="H176" s="20">
        <v>0</v>
      </c>
      <c r="I176" s="20">
        <f>ROUND(ROUND(H176,2)*ROUND(G176,3),2)</f>
        <v>0</v>
      </c>
      <c r="O176">
        <f>(I176*21)/100</f>
        <v>0</v>
      </c>
      <c r="P176" t="s">
        <v>11</v>
      </c>
    </row>
    <row r="177" spans="1:5" ht="12.75" customHeight="1">
      <c r="A177" s="21" t="s">
        <v>38</v>
      </c>
      <c r="E177" s="22" t="s">
        <v>286</v>
      </c>
    </row>
    <row r="178" spans="1:5" ht="12.75" customHeight="1">
      <c r="A178" s="23" t="s">
        <v>39</v>
      </c>
      <c r="E178" s="24" t="s">
        <v>287</v>
      </c>
    </row>
    <row r="179" spans="1:5" ht="153" customHeight="1">
      <c r="A179" t="s">
        <v>41</v>
      </c>
      <c r="E179" s="22" t="s">
        <v>288</v>
      </c>
    </row>
    <row r="180" spans="1:16" ht="12.75" customHeight="1">
      <c r="A180" s="12" t="s">
        <v>33</v>
      </c>
      <c r="B180" s="16" t="s">
        <v>289</v>
      </c>
      <c r="C180" s="16" t="s">
        <v>290</v>
      </c>
      <c r="D180" s="12" t="s">
        <v>35</v>
      </c>
      <c r="E180" s="17" t="s">
        <v>291</v>
      </c>
      <c r="F180" s="18" t="s">
        <v>292</v>
      </c>
      <c r="G180" s="19">
        <v>1</v>
      </c>
      <c r="H180" s="20">
        <v>0</v>
      </c>
      <c r="I180" s="20">
        <f>ROUND(ROUND(H180,2)*ROUND(G180,3),2)</f>
        <v>0</v>
      </c>
      <c r="O180">
        <f>(I180*21)/100</f>
        <v>0</v>
      </c>
      <c r="P180" t="s">
        <v>11</v>
      </c>
    </row>
    <row r="181" spans="1:5" ht="12.75" customHeight="1">
      <c r="A181" s="21" t="s">
        <v>38</v>
      </c>
      <c r="E181" s="22" t="s">
        <v>293</v>
      </c>
    </row>
    <row r="182" spans="1:5" ht="12.75" customHeight="1">
      <c r="A182" s="23" t="s">
        <v>39</v>
      </c>
      <c r="E182" s="24" t="s">
        <v>294</v>
      </c>
    </row>
    <row r="183" spans="1:5" ht="89.25" customHeight="1">
      <c r="A183" t="s">
        <v>41</v>
      </c>
      <c r="E183" s="22" t="s">
        <v>295</v>
      </c>
    </row>
    <row r="184" spans="1:16" ht="12.75" customHeight="1">
      <c r="A184" s="12" t="s">
        <v>33</v>
      </c>
      <c r="B184" s="16" t="s">
        <v>296</v>
      </c>
      <c r="C184" s="16" t="s">
        <v>297</v>
      </c>
      <c r="D184" s="12" t="s">
        <v>35</v>
      </c>
      <c r="E184" s="17" t="s">
        <v>298</v>
      </c>
      <c r="F184" s="18" t="s">
        <v>292</v>
      </c>
      <c r="G184" s="19">
        <v>1</v>
      </c>
      <c r="H184" s="20">
        <v>0</v>
      </c>
      <c r="I184" s="20">
        <f>ROUND(ROUND(H184,2)*ROUND(G184,3),2)</f>
        <v>0</v>
      </c>
      <c r="O184">
        <f>(I184*21)/100</f>
        <v>0</v>
      </c>
      <c r="P184" t="s">
        <v>11</v>
      </c>
    </row>
    <row r="185" spans="1:5" ht="12.75" customHeight="1">
      <c r="A185" s="21" t="s">
        <v>38</v>
      </c>
      <c r="E185" s="22" t="s">
        <v>35</v>
      </c>
    </row>
    <row r="186" spans="1:5" ht="12.75" customHeight="1">
      <c r="A186" s="23" t="s">
        <v>39</v>
      </c>
      <c r="E186" s="24" t="s">
        <v>299</v>
      </c>
    </row>
    <row r="187" spans="1:5" ht="153" customHeight="1">
      <c r="A187" t="s">
        <v>41</v>
      </c>
      <c r="E187" s="22" t="s">
        <v>300</v>
      </c>
    </row>
    <row r="188" spans="1:9" ht="12.75" customHeight="1">
      <c r="A188" s="5" t="s">
        <v>31</v>
      </c>
      <c r="B188" s="5"/>
      <c r="C188" s="26" t="s">
        <v>28</v>
      </c>
      <c r="D188" s="5"/>
      <c r="E188" s="14" t="s">
        <v>301</v>
      </c>
      <c r="F188" s="5"/>
      <c r="G188" s="5"/>
      <c r="H188" s="5"/>
      <c r="I188" s="27">
        <f>0+I189+I193+I197+I201+I205+I209+I213</f>
        <v>0</v>
      </c>
    </row>
    <row r="189" spans="1:16" ht="12.75" customHeight="1">
      <c r="A189" s="12" t="s">
        <v>33</v>
      </c>
      <c r="B189" s="16" t="s">
        <v>302</v>
      </c>
      <c r="C189" s="16" t="s">
        <v>303</v>
      </c>
      <c r="D189" s="12" t="s">
        <v>35</v>
      </c>
      <c r="E189" s="17" t="s">
        <v>304</v>
      </c>
      <c r="F189" s="18" t="s">
        <v>94</v>
      </c>
      <c r="G189" s="19">
        <v>18.75</v>
      </c>
      <c r="H189" s="20">
        <v>0</v>
      </c>
      <c r="I189" s="20">
        <f>ROUND(ROUND(H189,2)*ROUND(G189,3),2)</f>
        <v>0</v>
      </c>
      <c r="O189">
        <f>(I189*21)/100</f>
        <v>0</v>
      </c>
      <c r="P189" t="s">
        <v>11</v>
      </c>
    </row>
    <row r="190" spans="1:5" ht="12.75" customHeight="1">
      <c r="A190" s="21" t="s">
        <v>38</v>
      </c>
      <c r="E190" s="22" t="s">
        <v>305</v>
      </c>
    </row>
    <row r="191" spans="1:5" ht="12.75" customHeight="1">
      <c r="A191" s="23" t="s">
        <v>39</v>
      </c>
      <c r="E191" s="24" t="s">
        <v>306</v>
      </c>
    </row>
    <row r="192" spans="1:5" ht="12.75" customHeight="1">
      <c r="A192" t="s">
        <v>41</v>
      </c>
      <c r="E192" s="22" t="s">
        <v>307</v>
      </c>
    </row>
    <row r="193" spans="1:16" ht="12.75" customHeight="1">
      <c r="A193" s="12" t="s">
        <v>33</v>
      </c>
      <c r="B193" s="16" t="s">
        <v>308</v>
      </c>
      <c r="C193" s="16" t="s">
        <v>309</v>
      </c>
      <c r="D193" s="12" t="s">
        <v>35</v>
      </c>
      <c r="E193" s="17" t="s">
        <v>310</v>
      </c>
      <c r="F193" s="18" t="s">
        <v>109</v>
      </c>
      <c r="G193" s="19">
        <v>130</v>
      </c>
      <c r="H193" s="20">
        <v>0</v>
      </c>
      <c r="I193" s="20">
        <f>ROUND(ROUND(H193,2)*ROUND(G193,3),2)</f>
        <v>0</v>
      </c>
      <c r="O193">
        <f>(I193*21)/100</f>
        <v>0</v>
      </c>
      <c r="P193" t="s">
        <v>11</v>
      </c>
    </row>
    <row r="194" spans="1:5" ht="12.75" customHeight="1">
      <c r="A194" s="21" t="s">
        <v>38</v>
      </c>
      <c r="E194" s="22" t="s">
        <v>305</v>
      </c>
    </row>
    <row r="195" spans="1:5" ht="12.75" customHeight="1">
      <c r="A195" s="23" t="s">
        <v>39</v>
      </c>
      <c r="E195" s="24" t="s">
        <v>311</v>
      </c>
    </row>
    <row r="196" spans="1:5" ht="38.25" customHeight="1">
      <c r="A196" t="s">
        <v>41</v>
      </c>
      <c r="E196" s="22" t="s">
        <v>312</v>
      </c>
    </row>
    <row r="197" spans="1:16" ht="12.75" customHeight="1">
      <c r="A197" s="12" t="s">
        <v>33</v>
      </c>
      <c r="B197" s="16" t="s">
        <v>313</v>
      </c>
      <c r="C197" s="16" t="s">
        <v>314</v>
      </c>
      <c r="D197" s="12" t="s">
        <v>35</v>
      </c>
      <c r="E197" s="17" t="s">
        <v>315</v>
      </c>
      <c r="F197" s="18" t="s">
        <v>109</v>
      </c>
      <c r="G197" s="19">
        <v>75</v>
      </c>
      <c r="H197" s="20">
        <v>0</v>
      </c>
      <c r="I197" s="20">
        <f>ROUND(ROUND(H197,2)*ROUND(G197,3),2)</f>
        <v>0</v>
      </c>
      <c r="O197">
        <f>(I197*21)/100</f>
        <v>0</v>
      </c>
      <c r="P197" t="s">
        <v>11</v>
      </c>
    </row>
    <row r="198" spans="1:5" ht="12.75" customHeight="1">
      <c r="A198" s="21" t="s">
        <v>38</v>
      </c>
      <c r="E198" s="22" t="s">
        <v>305</v>
      </c>
    </row>
    <row r="199" spans="1:5" ht="12.75" customHeight="1">
      <c r="A199" s="23" t="s">
        <v>39</v>
      </c>
      <c r="E199" s="24" t="s">
        <v>316</v>
      </c>
    </row>
    <row r="200" spans="1:5" ht="38.25" customHeight="1">
      <c r="A200" t="s">
        <v>41</v>
      </c>
      <c r="E200" s="22" t="s">
        <v>312</v>
      </c>
    </row>
    <row r="201" spans="1:16" ht="12.75" customHeight="1">
      <c r="A201" s="12" t="s">
        <v>33</v>
      </c>
      <c r="B201" s="16" t="s">
        <v>317</v>
      </c>
      <c r="C201" s="16" t="s">
        <v>318</v>
      </c>
      <c r="D201" s="12" t="s">
        <v>35</v>
      </c>
      <c r="E201" s="17" t="s">
        <v>319</v>
      </c>
      <c r="F201" s="18" t="s">
        <v>109</v>
      </c>
      <c r="G201" s="19">
        <v>15</v>
      </c>
      <c r="H201" s="20">
        <v>0</v>
      </c>
      <c r="I201" s="20">
        <f>ROUND(ROUND(H201,2)*ROUND(G201,3),2)</f>
        <v>0</v>
      </c>
      <c r="O201">
        <f>(I201*21)/100</f>
        <v>0</v>
      </c>
      <c r="P201" t="s">
        <v>11</v>
      </c>
    </row>
    <row r="202" spans="1:5" ht="12.75" customHeight="1">
      <c r="A202" s="21" t="s">
        <v>38</v>
      </c>
      <c r="E202" s="22" t="s">
        <v>305</v>
      </c>
    </row>
    <row r="203" spans="1:5" ht="12.75" customHeight="1">
      <c r="A203" s="23" t="s">
        <v>39</v>
      </c>
      <c r="E203" s="24" t="s">
        <v>320</v>
      </c>
    </row>
    <row r="204" spans="1:5" ht="12.75" customHeight="1">
      <c r="A204" t="s">
        <v>41</v>
      </c>
      <c r="E204" s="22" t="s">
        <v>321</v>
      </c>
    </row>
    <row r="205" spans="1:16" ht="12.75" customHeight="1">
      <c r="A205" s="12" t="s">
        <v>33</v>
      </c>
      <c r="B205" s="16" t="s">
        <v>322</v>
      </c>
      <c r="C205" s="16" t="s">
        <v>323</v>
      </c>
      <c r="D205" s="12" t="s">
        <v>35</v>
      </c>
      <c r="E205" s="17" t="s">
        <v>324</v>
      </c>
      <c r="F205" s="18" t="s">
        <v>292</v>
      </c>
      <c r="G205" s="19">
        <v>18</v>
      </c>
      <c r="H205" s="20">
        <v>0</v>
      </c>
      <c r="I205" s="20">
        <f>ROUND(ROUND(H205,2)*ROUND(G205,3),2)</f>
        <v>0</v>
      </c>
      <c r="O205">
        <f>(I205*21)/100</f>
        <v>0</v>
      </c>
      <c r="P205" t="s">
        <v>11</v>
      </c>
    </row>
    <row r="206" spans="1:5" ht="12.75" customHeight="1">
      <c r="A206" s="21" t="s">
        <v>38</v>
      </c>
      <c r="E206" s="22" t="s">
        <v>325</v>
      </c>
    </row>
    <row r="207" spans="1:5" ht="12.75" customHeight="1">
      <c r="A207" s="23" t="s">
        <v>39</v>
      </c>
      <c r="E207" s="24" t="s">
        <v>326</v>
      </c>
    </row>
    <row r="208" spans="1:5" ht="12.75" customHeight="1">
      <c r="A208" t="s">
        <v>41</v>
      </c>
      <c r="E208" s="22" t="s">
        <v>327</v>
      </c>
    </row>
    <row r="209" spans="1:16" ht="12.75" customHeight="1">
      <c r="A209" s="12" t="s">
        <v>33</v>
      </c>
      <c r="B209" s="16" t="s">
        <v>328</v>
      </c>
      <c r="C209" s="16" t="s">
        <v>329</v>
      </c>
      <c r="D209" s="12" t="s">
        <v>35</v>
      </c>
      <c r="E209" s="17" t="s">
        <v>330</v>
      </c>
      <c r="F209" s="18" t="s">
        <v>100</v>
      </c>
      <c r="G209" s="19">
        <v>10</v>
      </c>
      <c r="H209" s="20">
        <v>0</v>
      </c>
      <c r="I209" s="20">
        <f>ROUND(ROUND(H209,2)*ROUND(G209,3),2)</f>
        <v>0</v>
      </c>
      <c r="O209">
        <f>(I209*21)/100</f>
        <v>0</v>
      </c>
      <c r="P209" t="s">
        <v>11</v>
      </c>
    </row>
    <row r="210" spans="1:5" ht="25.5" customHeight="1">
      <c r="A210" s="21" t="s">
        <v>38</v>
      </c>
      <c r="E210" s="22" t="s">
        <v>331</v>
      </c>
    </row>
    <row r="211" spans="1:5" ht="12.75" customHeight="1">
      <c r="A211" s="23" t="s">
        <v>39</v>
      </c>
      <c r="E211" s="24" t="s">
        <v>332</v>
      </c>
    </row>
    <row r="212" spans="1:5" ht="63.75" customHeight="1">
      <c r="A212" t="s">
        <v>41</v>
      </c>
      <c r="E212" s="22" t="s">
        <v>333</v>
      </c>
    </row>
    <row r="213" spans="1:16" ht="12.75" customHeight="1">
      <c r="A213" s="12" t="s">
        <v>33</v>
      </c>
      <c r="B213" s="16" t="s">
        <v>334</v>
      </c>
      <c r="C213" s="16" t="s">
        <v>335</v>
      </c>
      <c r="D213" s="12" t="s">
        <v>35</v>
      </c>
      <c r="E213" s="17" t="s">
        <v>336</v>
      </c>
      <c r="F213" s="18" t="s">
        <v>100</v>
      </c>
      <c r="G213" s="19">
        <v>5</v>
      </c>
      <c r="H213" s="20">
        <v>0</v>
      </c>
      <c r="I213" s="20">
        <f>ROUND(ROUND(H213,2)*ROUND(G213,3),2)</f>
        <v>0</v>
      </c>
      <c r="O213">
        <f>(I213*21)/100</f>
        <v>0</v>
      </c>
      <c r="P213" t="s">
        <v>11</v>
      </c>
    </row>
    <row r="214" spans="1:5" ht="25.5" customHeight="1">
      <c r="A214" s="21" t="s">
        <v>38</v>
      </c>
      <c r="E214" s="22" t="s">
        <v>331</v>
      </c>
    </row>
    <row r="215" spans="1:5" ht="12.75" customHeight="1">
      <c r="A215" s="23" t="s">
        <v>39</v>
      </c>
      <c r="E215" s="24" t="s">
        <v>337</v>
      </c>
    </row>
    <row r="216" spans="1:5" ht="63.75" customHeight="1">
      <c r="A216" t="s">
        <v>41</v>
      </c>
      <c r="E216" s="22" t="s">
        <v>333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Korger</dc:creator>
  <cp:keywords/>
  <dc:description/>
  <cp:lastModifiedBy>Pavel Korger</cp:lastModifiedBy>
  <cp:lastPrinted>2019-03-26T16:29:58Z</cp:lastPrinted>
  <dcterms:created xsi:type="dcterms:W3CDTF">2019-10-30T16:16:24Z</dcterms:created>
  <dcterms:modified xsi:type="dcterms:W3CDTF">2019-10-30T16:16:26Z</dcterms:modified>
  <cp:category/>
  <cp:version/>
  <cp:contentType/>
  <cp:contentStatus/>
</cp:coreProperties>
</file>