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 - Architektonicko-stav..." sheetId="2" r:id="rId2"/>
    <sheet name="D2.1 - Dešťová kanalizace" sheetId="3" r:id="rId3"/>
    <sheet name="D2.2 - Zařízení pro vytáp..." sheetId="4" r:id="rId4"/>
    <sheet name="D2.3.1 - Elektrický zabez..." sheetId="5" r:id="rId5"/>
    <sheet name="D2.3.2 - Datové rozvody" sheetId="6" r:id="rId6"/>
    <sheet name="D2.3.3 - Kamerový systém" sheetId="7" r:id="rId7"/>
    <sheet name="D2.4 - Elektroinstalace -..." sheetId="8" r:id="rId8"/>
    <sheet name="VRN - Vedlejší rozpočtové..." sheetId="9" r:id="rId9"/>
  </sheets>
  <definedNames>
    <definedName name="_xlnm.Print_Area" localSheetId="0">'Rekapitulace stavby'!$D$4:$AO$76,'Rekapitulace stavby'!$C$82:$AQ$105</definedName>
    <definedName name="_xlnm._FilterDatabase" localSheetId="1" hidden="1">'D1 - Architektonicko-stav...'!$C$139:$K$930</definedName>
    <definedName name="_xlnm.Print_Area" localSheetId="1">'D1 - Architektonicko-stav...'!$C$4:$J$76,'D1 - Architektonicko-stav...'!$C$82:$J$121,'D1 - Architektonicko-stav...'!$C$127:$K$930</definedName>
    <definedName name="_xlnm._FilterDatabase" localSheetId="2" hidden="1">'D2.1 - Dešťová kanalizace'!$C$133:$K$192</definedName>
    <definedName name="_xlnm.Print_Area" localSheetId="2">'D2.1 - Dešťová kanalizace'!$C$4:$J$76,'D2.1 - Dešťová kanalizace'!$C$82:$J$113,'D2.1 - Dešťová kanalizace'!$C$119:$K$192</definedName>
    <definedName name="_xlnm._FilterDatabase" localSheetId="3" hidden="1">'D2.2 - Zařízení pro vytáp...'!$C$125:$K$283</definedName>
    <definedName name="_xlnm.Print_Area" localSheetId="3">'D2.2 - Zařízení pro vytáp...'!$C$4:$J$76,'D2.2 - Zařízení pro vytáp...'!$C$82:$J$105,'D2.2 - Zařízení pro vytáp...'!$C$111:$K$283</definedName>
    <definedName name="_xlnm._FilterDatabase" localSheetId="4" hidden="1">'D2.3.1 - Elektrický zabez...'!$C$126:$K$151</definedName>
    <definedName name="_xlnm.Print_Area" localSheetId="4">'D2.3.1 - Elektrický zabez...'!$C$4:$J$76,'D2.3.1 - Elektrický zabez...'!$C$82:$J$104,'D2.3.1 - Elektrický zabez...'!$C$110:$K$151</definedName>
    <definedName name="_xlnm._FilterDatabase" localSheetId="5" hidden="1">'D2.3.2 - Datové rozvody'!$C$125:$K$150</definedName>
    <definedName name="_xlnm.Print_Area" localSheetId="5">'D2.3.2 - Datové rozvody'!$C$4:$J$76,'D2.3.2 - Datové rozvody'!$C$82:$J$103,'D2.3.2 - Datové rozvody'!$C$109:$K$150</definedName>
    <definedName name="_xlnm._FilterDatabase" localSheetId="6" hidden="1">'D2.3.3 - Kamerový systém'!$C$126:$K$138</definedName>
    <definedName name="_xlnm.Print_Area" localSheetId="6">'D2.3.3 - Kamerový systém'!$C$4:$J$76,'D2.3.3 - Kamerový systém'!$C$82:$J$104,'D2.3.3 - Kamerový systém'!$C$110:$K$138</definedName>
    <definedName name="_xlnm._FilterDatabase" localSheetId="7" hidden="1">'D2.4 - Elektroinstalace -...'!$C$136:$K$396</definedName>
    <definedName name="_xlnm.Print_Area" localSheetId="7">'D2.4 - Elektroinstalace -...'!$C$4:$J$76,'D2.4 - Elektroinstalace -...'!$C$82:$J$116,'D2.4 - Elektroinstalace -...'!$C$122:$K$396</definedName>
    <definedName name="_xlnm._FilterDatabase" localSheetId="8" hidden="1">'VRN - Vedlejší rozpočtové...'!$C$118:$K$156</definedName>
    <definedName name="_xlnm.Print_Area" localSheetId="8">'VRN - Vedlejší rozpočtové...'!$C$4:$J$76,'VRN - Vedlejší rozpočtové...'!$C$82:$J$100,'VRN - Vedlejší rozpočtové...'!$C$106:$K$156</definedName>
    <definedName name="_xlnm.Print_Titles" localSheetId="0">'Rekapitulace stavby'!$92:$92</definedName>
    <definedName name="_xlnm.Print_Titles" localSheetId="1">'D1 - Architektonicko-stav...'!$139:$139</definedName>
    <definedName name="_xlnm.Print_Titles" localSheetId="2">'D2.1 - Dešťová kanalizace'!$133:$133</definedName>
    <definedName name="_xlnm.Print_Titles" localSheetId="3">'D2.2 - Zařízení pro vytáp...'!$125:$125</definedName>
    <definedName name="_xlnm.Print_Titles" localSheetId="4">'D2.3.1 - Elektrický zabez...'!$126:$126</definedName>
    <definedName name="_xlnm.Print_Titles" localSheetId="5">'D2.3.2 - Datové rozvody'!$125:$125</definedName>
    <definedName name="_xlnm.Print_Titles" localSheetId="6">'D2.3.3 - Kamerový systém'!$126:$126</definedName>
    <definedName name="_xlnm.Print_Titles" localSheetId="7">'D2.4 - Elektroinstalace -...'!$136:$136</definedName>
    <definedName name="_xlnm.Print_Titles" localSheetId="8">'VRN - Vedlejší rozpočtové...'!$118:$118</definedName>
  </definedNames>
  <calcPr fullCalcOnLoad="1"/>
</workbook>
</file>

<file path=xl/sharedStrings.xml><?xml version="1.0" encoding="utf-8"?>
<sst xmlns="http://schemas.openxmlformats.org/spreadsheetml/2006/main" count="17322" uniqueCount="2605">
  <si>
    <t>Export Komplet</t>
  </si>
  <si>
    <t/>
  </si>
  <si>
    <t>2.0</t>
  </si>
  <si>
    <t>ZAMOK</t>
  </si>
  <si>
    <t>False</t>
  </si>
  <si>
    <t>{4af252d5-a9a8-4428-874b-2f388a6bbec6}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</si>
  <si>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</si>
  <si>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</si>
  <si>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</si>
  <si>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</si>
  <si>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</si>
  <si>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</si>
  <si>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</si>
  <si>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</si>
  <si>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202006-031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</si>
  <si>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</si>
  <si>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</si>
  <si>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Rozšíření expozice Velorexu v Městském muzeu Česká Třebová</t>
  </si>
  <si>
    <t>KSO:</t>
  </si>
  <si>
    <t>CC-CZ:</t>
  </si>
  <si>
    <t>Místo:</t>
  </si>
  <si>
    <t>Česká Třebová</t>
  </si>
  <si>
    <t>Datum:</t>
  </si>
  <si>
    <t>20. 7. 2020</t>
  </si>
  <si>
    <t>Zadavatel:</t>
  </si>
  <si>
    <t>IČ:</t>
  </si>
  <si>
    <t>Město Česká Třebová</t>
  </si>
  <si>
    <t>DIČ:</t>
  </si>
  <si>
    <t>Uchazeč:</t>
  </si>
  <si>
    <t>Vyplň údaj</t>
  </si>
  <si>
    <t>Projektant:</t>
  </si>
  <si>
    <t>15036499</t>
  </si>
  <si>
    <t>K I P spol. s r. o.</t>
  </si>
  <si>
    <t>CZ15036499</t>
  </si>
  <si>
    <t>True</t>
  </si>
  <si>
    <t>Zpracovatel:</t>
  </si>
  <si>
    <t>Pavel Rinn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</si>
  <si>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</si>
  <si>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</si>
  <si>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</si>
  <si>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</si>
  <si>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</si>
  <si>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</si>
  <si>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</si>
  <si>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</si>
  <si>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</si>
  <si>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</si>
  <si>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</si>
  <si>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</si>
  <si>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</si>
  <si>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</si>
  <si>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</si>
  <si>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</si>
  <si>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</si>
  <si>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</si>
  <si>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</si>
  <si>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</si>
  <si>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</si>
  <si>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</si>
  <si>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</si>
  <si>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</si>
  <si>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</si>
  <si>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</si>
  <si>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</si>
  <si>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</si>
  <si>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</si>
  <si>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</si>
  <si>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</si>
  <si>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</si>
  <si>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</si>
  <si>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</si>
  <si>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</si>
  <si>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</si>
  <si>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</si>
  <si>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</si>
  <si>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</si>
  <si>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</si>
  <si>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</si>
  <si>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</si>
  <si>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</si>
  <si>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</si>
  <si>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</si>
  <si>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</si>
  <si>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D1</t>
  </si>
  <si>
    <t>Architektonicko-stavební řešení</t>
  </si>
  <si>
    <t>STA</t>
  </si>
  <si>
    <t>1</t>
  </si>
  <si>
    <t>{9bc7882e-4caf-4ae8-a700-7ea2fdf812ca}</t>
  </si>
  <si>
    <t>2</t>
  </si>
  <si>
    <t>D2</t>
  </si>
  <si>
    <t>Technika prostředí staveb</t>
  </si>
  <si>
    <t>{52ed417f-9275-42a9-b385-df71b7623eca}</t>
  </si>
  <si>
    <t>D2.1</t>
  </si>
  <si>
    <t>Dešťová kanalizace</t>
  </si>
  <si>
    <t>Soupis</t>
  </si>
  <si>
    <t>{629c0e1a-8f9b-4f77-9bbd-43b65226d29a}</t>
  </si>
  <si>
    <t>D2.2</t>
  </si>
  <si>
    <t>Zařízení pro vytápění staveb a vzduchotechniky</t>
  </si>
  <si>
    <t>{1c7483db-b03c-47d1-8849-6c03861815ad}</t>
  </si>
  <si>
    <t>801 45 16</t>
  </si>
  <si>
    <t>D2.3</t>
  </si>
  <si>
    <t>Elektroinstalace - slaboproudé rozvody</t>
  </si>
  <si>
    <t>{8b7a964a-8f4d-4522-aab7-2e80e3153b89}</t>
  </si>
  <si>
    <t>D2.3.1</t>
  </si>
  <si>
    <t>Elektrický zabezpečovací systém</t>
  </si>
  <si>
    <t>3</t>
  </si>
  <si>
    <t>{18105bed-63a0-4b1d-973b-0efa0934f110}</t>
  </si>
  <si>
    <t>D2.3.2</t>
  </si>
  <si>
    <t>Datové rozvody</t>
  </si>
  <si>
    <t>{d453f84b-29f6-4660-bce6-32f5799d8305}</t>
  </si>
  <si>
    <t>D2.3.3</t>
  </si>
  <si>
    <t>Kamerový systém</t>
  </si>
  <si>
    <t>{e6980285-055d-4144-a612-fecbfce6190a}</t>
  </si>
  <si>
    <t>D2.4</t>
  </si>
  <si>
    <t>Elektroinstalace - silnoproudé rozvody</t>
  </si>
  <si>
    <t>{88a39790-3a22-4ca9-ad62-77f8aefb70f2}</t>
  </si>
  <si>
    <t>VRN</t>
  </si>
  <si>
    <t>Vedlejší rozpočtové náklady</t>
  </si>
  <si>
    <t>{22ff7412-9bb1-4ef2-97cf-b0b67d3a48b7}</t>
  </si>
  <si>
    <t>KRYCÍ LIST SOUPISU PRACÍ</t>
  </si>
  <si>
    <t>Objekt:</t>
  </si>
  <si>
    <t>D1 - Architektonicko-stavební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</si>
  <si>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</si>
  <si>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</si>
  <si>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</si>
  <si>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</si>
  <si>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</si>
  <si>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</si>
  <si>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</si>
  <si>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</si>
  <si>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</si>
  <si>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</si>
  <si>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</si>
  <si>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</si>
  <si>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</si>
  <si>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</si>
  <si>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</si>
  <si>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</si>
  <si>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</si>
  <si>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</si>
  <si>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</si>
  <si>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</si>
  <si>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</si>
  <si>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</si>
  <si>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</si>
  <si>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</si>
  <si>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</si>
  <si>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</si>
  <si>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</si>
  <si>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</si>
  <si>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</si>
  <si>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</si>
  <si>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</si>
  <si>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</si>
  <si>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</si>
  <si>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</si>
  <si>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</si>
  <si>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</si>
  <si>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</si>
  <si>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</si>
  <si>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</si>
  <si>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</si>
  <si>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</si>
  <si>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</si>
  <si>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</si>
  <si>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</si>
  <si>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</si>
  <si>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</si>
  <si>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</si>
  <si>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</si>
  <si>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</si>
  <si>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</si>
  <si>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CS ÚRS 2020 01</t>
  </si>
  <si>
    <t>4</t>
  </si>
  <si>
    <t>1019492773</t>
  </si>
  <si>
    <t>VV</t>
  </si>
  <si>
    <t>0,65+14,75+5</t>
  </si>
  <si>
    <t>114203103</t>
  </si>
  <si>
    <t>Rozebrání dlažeb z lomového kamene nebo betonových tvárnic do cementové malty</t>
  </si>
  <si>
    <t>m3</t>
  </si>
  <si>
    <t>-1143200740</t>
  </si>
  <si>
    <t>Stávající podlaha m. č. 101</t>
  </si>
  <si>
    <t>72,58*0,1</t>
  </si>
  <si>
    <t>121151113</t>
  </si>
  <si>
    <t>Sejmutí ornice plochy do 500 m2 tl vrstvy do 200 mm strojně</t>
  </si>
  <si>
    <t>m2</t>
  </si>
  <si>
    <t>1387155840</t>
  </si>
  <si>
    <t>20*10+6*7</t>
  </si>
  <si>
    <t>131251104</t>
  </si>
  <si>
    <t>Hloubení jam nezapažených v hornině třídy těžitelnosti I, skupiny 3 objem do 500 m3 strojně</t>
  </si>
  <si>
    <t>1527852497</t>
  </si>
  <si>
    <t>((5*11+5*5/2*2+10*9,3+5*5,2+0,6*0,7)+(5,8*12,5+6*6/2*2+11*10,3+6*6+1,6*1,7))/2*1,35</t>
  </si>
  <si>
    <t>5</t>
  </si>
  <si>
    <t>132211401</t>
  </si>
  <si>
    <t>Hloubená vykopávka pod základy v hornině třídy těžitelnosti I, skupiny 3 ručně</t>
  </si>
  <si>
    <t>1590221307</t>
  </si>
  <si>
    <t>0,65*0,6*(14+5)</t>
  </si>
  <si>
    <t>6</t>
  </si>
  <si>
    <t>132212211</t>
  </si>
  <si>
    <t>Hloubení rýh š do 2000 mm v soudržných horninách třídy těžitelnosti I, skupiny 3 ručně</t>
  </si>
  <si>
    <t>1567764528</t>
  </si>
  <si>
    <t>obvodový základ</t>
  </si>
  <si>
    <t>(1,4+0,5)*0,9*0,85</t>
  </si>
  <si>
    <t>(4,791-0,5+2,705+8,117)*0,9*1,05</t>
  </si>
  <si>
    <t>4,091*0,9*1,25</t>
  </si>
  <si>
    <t>(3,424+3,154)*0,9*1,45</t>
  </si>
  <si>
    <t>2,952*0,9*1,25</t>
  </si>
  <si>
    <t>(6,105+0,4)*0,9*1,05</t>
  </si>
  <si>
    <t>vnitřní základ</t>
  </si>
  <si>
    <t>(1,892+0,9)*0,8*0,85</t>
  </si>
  <si>
    <t>12,516*0,8*0,65</t>
  </si>
  <si>
    <t>1,75*0,8*0,85</t>
  </si>
  <si>
    <t>pod výtah</t>
  </si>
  <si>
    <t>2*2,41*0,95</t>
  </si>
  <si>
    <t>Součet</t>
  </si>
  <si>
    <t>7</t>
  </si>
  <si>
    <t>161151603</t>
  </si>
  <si>
    <t>Vytažení výkopku těženého z prostoru pod základy z hl přes 3 do 6 m v hornině třídy těžitelnosti I, skupiny 1 až 3</t>
  </si>
  <si>
    <t>1752867722</t>
  </si>
  <si>
    <t>7,41</t>
  </si>
  <si>
    <t>8</t>
  </si>
  <si>
    <t>167151111</t>
  </si>
  <si>
    <t>Nakládání výkopku z hornin třídy těžitelnosti I, skupiny 1 až 3 přes 100 m3</t>
  </si>
  <si>
    <t>-577979624</t>
  </si>
  <si>
    <t>(310,46+7,41+52,566)*3/4</t>
  </si>
  <si>
    <t>9</t>
  </si>
  <si>
    <t>162751117</t>
  </si>
  <si>
    <t>Vodorovné přemístění do 10000 m výkopku/sypaniny z horniny třídy těžitelnosti I, skupiny 1 až 3</t>
  </si>
  <si>
    <t>-894111140</t>
  </si>
  <si>
    <t>10</t>
  </si>
  <si>
    <t>162751119</t>
  </si>
  <si>
    <t>Příplatek k vodorovnému přemístění výkopku/sypaniny z horniny třídy těžitelnosti I, skupiny 1 až 3 ZKD 1000 m přes 10000 m</t>
  </si>
  <si>
    <t>1646587134</t>
  </si>
  <si>
    <t>277,827</t>
  </si>
  <si>
    <t>277,827*10 'Přepočtené koeficientem množství</t>
  </si>
  <si>
    <t>11</t>
  </si>
  <si>
    <t>171151103</t>
  </si>
  <si>
    <t>Uložení sypaniny z hornin soudržných do násypů zhutněných</t>
  </si>
  <si>
    <t>771171456</t>
  </si>
  <si>
    <t>12</t>
  </si>
  <si>
    <t>171201221</t>
  </si>
  <si>
    <t>Poplatek za uložení na skládce (skládkovné) zeminy a kamení kód odpadu 17 05 04</t>
  </si>
  <si>
    <t>t</t>
  </si>
  <si>
    <t>-1879734187</t>
  </si>
  <si>
    <t>(310,46+7,41+52,566)*3/4*1,8</t>
  </si>
  <si>
    <t>13</t>
  </si>
  <si>
    <t>174111101</t>
  </si>
  <si>
    <t>Zásyp jam, šachet rýh nebo kolem objektů sypaninou se zhutněním ručně</t>
  </si>
  <si>
    <t>-1606327282</t>
  </si>
  <si>
    <t>(310,46+7,41+52,566)*1/4</t>
  </si>
  <si>
    <t>14</t>
  </si>
  <si>
    <t>180405114</t>
  </si>
  <si>
    <t>Založení trávníku ve vegetačních prefabrikátech výsevem směsi semene v rovině a ve svahu do 1:5</t>
  </si>
  <si>
    <t>704998007</t>
  </si>
  <si>
    <t>M</t>
  </si>
  <si>
    <t>00572410</t>
  </si>
  <si>
    <t>osivo směs travní parková</t>
  </si>
  <si>
    <t>kg</t>
  </si>
  <si>
    <t>-2045256930</t>
  </si>
  <si>
    <t>280*0,015 'Přepočtené koeficientem množství</t>
  </si>
  <si>
    <t>16</t>
  </si>
  <si>
    <t>181351103</t>
  </si>
  <si>
    <t>Rozprostření ornice tl vrstvy do 200 mm pl do 500 m2 v rovině nebo ve svahu do 1:5 strojně</t>
  </si>
  <si>
    <t>1167366262</t>
  </si>
  <si>
    <t>17</t>
  </si>
  <si>
    <t>181951112</t>
  </si>
  <si>
    <t>Úprava pláně v hornině třídy těžitelnosti I, skupiny 1 až 3 se zhutněním</t>
  </si>
  <si>
    <t>1840523002</t>
  </si>
  <si>
    <t>Zakládání</t>
  </si>
  <si>
    <t>18</t>
  </si>
  <si>
    <t>211971110</t>
  </si>
  <si>
    <t>Zřízení opláštění žeber nebo trativodů geotextilií v rýze nebo zářezu sklonu do 1:2</t>
  </si>
  <si>
    <t>731916689</t>
  </si>
  <si>
    <t>(1,381+5,105+2,705+3,385+0,419+2,989+0,378+8,559+3,424+12,526+1,098)*(0,21*2+0,365*2)</t>
  </si>
  <si>
    <t>19</t>
  </si>
  <si>
    <t>69311033</t>
  </si>
  <si>
    <t>geotextilie tkaná separační, filtrační, výztužná PP pevnost v tahu 20kN/m</t>
  </si>
  <si>
    <t>951536855</t>
  </si>
  <si>
    <t>48,264*1,2 'Přepočtené koeficientem množství</t>
  </si>
  <si>
    <t>20</t>
  </si>
  <si>
    <t>212750102</t>
  </si>
  <si>
    <t>Trativod z drenážních trubek PVC-U SN 4 perforace 360° včetně lože otevřený výkop DN 125 pro budovy plocha pro vtékání vody min. 80 cm2/m</t>
  </si>
  <si>
    <t>-747734140</t>
  </si>
  <si>
    <t>1,381+5,105+2,705+3,385+0,419+2,989+0,378+8,559+3,424+12,526+1,098</t>
  </si>
  <si>
    <t>175111101</t>
  </si>
  <si>
    <t>Obsypání potrubí ručně sypaninou bez prohození, uloženou do 3 m</t>
  </si>
  <si>
    <t>-240503919</t>
  </si>
  <si>
    <t>41,969*0,21*0,365</t>
  </si>
  <si>
    <t>22</t>
  </si>
  <si>
    <t>58333688</t>
  </si>
  <si>
    <t>kamenivo těžené hrubé frakce 32/63</t>
  </si>
  <si>
    <t>-666835079</t>
  </si>
  <si>
    <t>3,217*2 'Přepočtené koeficientem množství</t>
  </si>
  <si>
    <t>23</t>
  </si>
  <si>
    <t>213111121</t>
  </si>
  <si>
    <t>Stabilizace základové spáry zřízením vrstvy z geomříže tuhé</t>
  </si>
  <si>
    <t>-291826697</t>
  </si>
  <si>
    <t>(1,4+0,5)*0,9</t>
  </si>
  <si>
    <t>(4,791-0,5+2,705+8,117)*0,9</t>
  </si>
  <si>
    <t>4,091*0,9</t>
  </si>
  <si>
    <t>(3,424+3,154)*0,9</t>
  </si>
  <si>
    <t>2,952*0,9</t>
  </si>
  <si>
    <t>(6,105+0,4)*0,9</t>
  </si>
  <si>
    <t>(1,892+0,9)*0,8</t>
  </si>
  <si>
    <t>12,516*0,8</t>
  </si>
  <si>
    <t>1,75*0,8</t>
  </si>
  <si>
    <t>pod podlahy</t>
  </si>
  <si>
    <t>"dvorana"124,41</t>
  </si>
  <si>
    <t>"komora"6,23</t>
  </si>
  <si>
    <t>"podesta"3,43</t>
  </si>
  <si>
    <t>24</t>
  </si>
  <si>
    <t>69321032</t>
  </si>
  <si>
    <t>geomříž dle PD</t>
  </si>
  <si>
    <t>1619412924</t>
  </si>
  <si>
    <t>181,143*1,15 'Přepočtené koeficientem množství</t>
  </si>
  <si>
    <t>25</t>
  </si>
  <si>
    <t>271532212</t>
  </si>
  <si>
    <t>Podsyp pod základové konstrukce se zhutněním z hrubého kameniva</t>
  </si>
  <si>
    <t>1694113836</t>
  </si>
  <si>
    <t>(1,4+0,5)*0,9*0,3</t>
  </si>
  <si>
    <t>(4,791-0,5+2,705+8,117)*0,9*0,3</t>
  </si>
  <si>
    <t>4,091*0,9*0,3</t>
  </si>
  <si>
    <t>(3,424+3,154)*0,9*0,3</t>
  </si>
  <si>
    <t>2,952*0,9*0,3</t>
  </si>
  <si>
    <t>(6,105+0,4)*0,9*0,3</t>
  </si>
  <si>
    <t>(1,892+0,9)*0,8*0,3</t>
  </si>
  <si>
    <t>12,516*0,8*0,3</t>
  </si>
  <si>
    <t>1,75*0,8*0,3</t>
  </si>
  <si>
    <t>"dvorana"124,41*0,45</t>
  </si>
  <si>
    <t>"komora"6,23*0,45</t>
  </si>
  <si>
    <t>"podesta"3,43*0,45</t>
  </si>
  <si>
    <t>26</t>
  </si>
  <si>
    <t>273313611</t>
  </si>
  <si>
    <t>Základové desky z betonu tř. C 16/20</t>
  </si>
  <si>
    <t>571814406</t>
  </si>
  <si>
    <t>podkladní beton pod základy</t>
  </si>
  <si>
    <t>(1,4+0,5)*0,9*0,1</t>
  </si>
  <si>
    <t>(4,791-0,5+2,705+8,117)*0,9*0,1</t>
  </si>
  <si>
    <t>4,091*0,9*0,1</t>
  </si>
  <si>
    <t>(3,424+3,154)*0,9*0,1</t>
  </si>
  <si>
    <t>2,952*0,9*0,1</t>
  </si>
  <si>
    <t>(6,105+0,4)*0,9*0,1</t>
  </si>
  <si>
    <t>(1,892+0,9)*0,8*0,1</t>
  </si>
  <si>
    <t>12,516*0,8*0,1</t>
  </si>
  <si>
    <t>1,75*0,8*0,1</t>
  </si>
  <si>
    <t>2*2,41*0,1</t>
  </si>
  <si>
    <t>27</t>
  </si>
  <si>
    <t>273321311</t>
  </si>
  <si>
    <t>Základové desky ze ŽB bez zvýšených nároků na prostředí tř. C 16/20</t>
  </si>
  <si>
    <t>-2007999466</t>
  </si>
  <si>
    <t>"odečteno z dwg"152*0,15</t>
  </si>
  <si>
    <t>28</t>
  </si>
  <si>
    <t>273362021</t>
  </si>
  <si>
    <t>Výztuž základových desek svařovanými sítěmi Kari</t>
  </si>
  <si>
    <t>-265973739</t>
  </si>
  <si>
    <t>152*3,03*1,25/1000</t>
  </si>
  <si>
    <t>29</t>
  </si>
  <si>
    <t>274313711</t>
  </si>
  <si>
    <t>Základové pásy z betonu tř. C 20/25</t>
  </si>
  <si>
    <t>-1643708280</t>
  </si>
  <si>
    <t>(1,4+0,5)*0,9*1,4</t>
  </si>
  <si>
    <t>(4,791-0,5+2,705+8,117)*0,9*1,1</t>
  </si>
  <si>
    <t>4,091*0,9*1,3</t>
  </si>
  <si>
    <t>(3,424+3,154)*0,9*1,5</t>
  </si>
  <si>
    <t>2,952*0,9*1,3</t>
  </si>
  <si>
    <t>(6,105+0,4)*0,9*1,1</t>
  </si>
  <si>
    <t>1,75*0,8*0,9</t>
  </si>
  <si>
    <t>30</t>
  </si>
  <si>
    <t>274321411</t>
  </si>
  <si>
    <t>Základové pasy ze ŽB bez zvýšených nároků na prostředí tř. C 20/25</t>
  </si>
  <si>
    <t>1899582212</t>
  </si>
  <si>
    <t>(1,892+0,9)*0,8*0,9</t>
  </si>
  <si>
    <t>12,516*0,8*0,7</t>
  </si>
  <si>
    <t>31</t>
  </si>
  <si>
    <t>274361821</t>
  </si>
  <si>
    <t>Výztuž základových pásů betonářskou ocelí 10 505 (R)</t>
  </si>
  <si>
    <t>324890698</t>
  </si>
  <si>
    <t>"z PD"1,05</t>
  </si>
  <si>
    <t>32</t>
  </si>
  <si>
    <t>274351121</t>
  </si>
  <si>
    <t>Zřízení bednění základových pasů rovného</t>
  </si>
  <si>
    <t>-977350756</t>
  </si>
  <si>
    <t>vnitřní základy</t>
  </si>
  <si>
    <t>(14,8+0,8+0,8)*0,7</t>
  </si>
  <si>
    <t>(1,75*2+0,8)*0,7</t>
  </si>
  <si>
    <t>33</t>
  </si>
  <si>
    <t>274351122</t>
  </si>
  <si>
    <t>Odstranění bednění základových pasů rovného</t>
  </si>
  <si>
    <t>1245620995</t>
  </si>
  <si>
    <t>14,49</t>
  </si>
  <si>
    <t>34</t>
  </si>
  <si>
    <t>274352221</t>
  </si>
  <si>
    <t>Zřízení bednění základových pasů kruhového r do 2,5 m</t>
  </si>
  <si>
    <t>1876635965</t>
  </si>
  <si>
    <t>(1,4+0,5)*0,9*1,2*2</t>
  </si>
  <si>
    <t>(4,791-0,5+2,705+8,117)*0,9*0,7*2</t>
  </si>
  <si>
    <t>4,091*0,9*0,7*2</t>
  </si>
  <si>
    <t>(3,424+3,154)*0,9*0,7*2</t>
  </si>
  <si>
    <t>2,952*0,9*0,7*2</t>
  </si>
  <si>
    <t>(6,105+0,4)*0,9*0,7*2</t>
  </si>
  <si>
    <t>(1,12+0,5)*0,7*2</t>
  </si>
  <si>
    <t>35</t>
  </si>
  <si>
    <t>274352222</t>
  </si>
  <si>
    <t>Odstranění bednění základových pasů kruhového r do 2,5 m</t>
  </si>
  <si>
    <t>396209521</t>
  </si>
  <si>
    <t>36</t>
  </si>
  <si>
    <t>279311117</t>
  </si>
  <si>
    <t>Postupné podbetonování základového zdiva prostým betonem tř. C 30/37</t>
  </si>
  <si>
    <t>-1237198857</t>
  </si>
  <si>
    <t>37</t>
  </si>
  <si>
    <t>274351121.1</t>
  </si>
  <si>
    <t>Zřízení bednění základových pasů rovného - podbetonování základů</t>
  </si>
  <si>
    <t>-1994772635</t>
  </si>
  <si>
    <t>0,65*(14+5,6)</t>
  </si>
  <si>
    <t>38</t>
  </si>
  <si>
    <t>274351122.1</t>
  </si>
  <si>
    <t>Odstranění bednění základových pasů rovného - podbetonování základů</t>
  </si>
  <si>
    <t>-191553574</t>
  </si>
  <si>
    <t>39</t>
  </si>
  <si>
    <t>279113152</t>
  </si>
  <si>
    <t>Základová zeď tl do 200 mm z tvárnic ztraceného bednění včetně výplně z betonu tř. C 25/30</t>
  </si>
  <si>
    <t>726034557</t>
  </si>
  <si>
    <t>Výtahová šachta</t>
  </si>
  <si>
    <t>2*1,5+2*1+2,41*1</t>
  </si>
  <si>
    <t>"změna výšky podlahy pod schody"1,452*0,35</t>
  </si>
  <si>
    <t>40</t>
  </si>
  <si>
    <t>273323611</t>
  </si>
  <si>
    <t>Základové desky ze ŽB pro konstrukce bílých van tř. C 30/37 vč. přísady krystalické hydroizolace do betonu</t>
  </si>
  <si>
    <t>256520053</t>
  </si>
  <si>
    <t>"výtahová šachta - podlaha"2*2,41*0,3</t>
  </si>
  <si>
    <t>41</t>
  </si>
  <si>
    <t>279323112</t>
  </si>
  <si>
    <t>Základová zeď ze ŽB pro konstrukce bílých van tř. C 30/37 vč. přísady krystalické hydroizolace do betonu</t>
  </si>
  <si>
    <t>-1483860649</t>
  </si>
  <si>
    <t>"výtahová šachta - stěny"(2*1+2*1,5+2,21*2*1)*0,2</t>
  </si>
  <si>
    <t>42</t>
  </si>
  <si>
    <t>279351311</t>
  </si>
  <si>
    <t>Zřízení jednostranného bednění základových zdí</t>
  </si>
  <si>
    <t>-1777022489</t>
  </si>
  <si>
    <t>"výtahová šachta - stěny"(1,6*1+1,6*1,5+2,01*2*1)</t>
  </si>
  <si>
    <t>43</t>
  </si>
  <si>
    <t>279351312</t>
  </si>
  <si>
    <t>Odstranění jednostranného bednění základových zdí</t>
  </si>
  <si>
    <t>2085510991</t>
  </si>
  <si>
    <t>44</t>
  </si>
  <si>
    <t>273361821</t>
  </si>
  <si>
    <t>Výztuž základových desek betonářskou ocelí 10 505 (R)</t>
  </si>
  <si>
    <t>1159525193</t>
  </si>
  <si>
    <t>bílá vana</t>
  </si>
  <si>
    <t>"výtahová šachta - podlaha"2*2,41*0,3*0,15</t>
  </si>
  <si>
    <t>45</t>
  </si>
  <si>
    <t>279361821</t>
  </si>
  <si>
    <t>Výztuž základových zdí nosných betonářskou ocelí 10 505</t>
  </si>
  <si>
    <t>-508669198</t>
  </si>
  <si>
    <t>ztracené bednění</t>
  </si>
  <si>
    <t>"výtahová šachta"(2*1,5+2*1+2,41*1)*10/1000</t>
  </si>
  <si>
    <t>"změna výšky podlahy pod schody"1,452*0,35*10/1000</t>
  </si>
  <si>
    <t>Mezisoučet</t>
  </si>
  <si>
    <t>"výtahová šachta - stěny"(2*1+2*1,5+2,21*2*1)*0,2*0,15</t>
  </si>
  <si>
    <t>Svislé a kompletní konstrukce</t>
  </si>
  <si>
    <t>46</t>
  </si>
  <si>
    <t>300000000</t>
  </si>
  <si>
    <t>Poznámka - betonové konstrukce, bednění</t>
  </si>
  <si>
    <t>-921633217</t>
  </si>
  <si>
    <t>P</t>
  </si>
  <si>
    <t xml:space="preserve">Poznámka k položce:
- betonové konstrukce budou provedeny z pohledového betonu  v kvalitě PB3 - C1, H1, S1, U2, Z0, B1, T1
- součástí ceny betonové konstrukce bude i provedení pracovních spar, vč. těsnících lišt pracovních spr
- do bednění budou započteny veškeré náklady na zhotovení tvaru bednění spádů, náběhů, tvarování atiky (okapnice,...), prostupů a podobně
</t>
  </si>
  <si>
    <t>47</t>
  </si>
  <si>
    <t>311234081</t>
  </si>
  <si>
    <t>Zdivo jednovrstvé z cihel děrovaných do P10 na maltu M5 tl 380 mm</t>
  </si>
  <si>
    <t>-499843236</t>
  </si>
  <si>
    <t>2*0,3</t>
  </si>
  <si>
    <t>48</t>
  </si>
  <si>
    <t>311321815</t>
  </si>
  <si>
    <t>Nosná zeď ze ŽB pohledového tř. C 30/37 bez výztuže</t>
  </si>
  <si>
    <t>-1628926559</t>
  </si>
  <si>
    <t>Obvodová zeď</t>
  </si>
  <si>
    <t>(1,5+4,744+2,712+12,158+3,418+12,157+1,32)*5,55*0,2-(0,6*0,4*0,2*3)</t>
  </si>
  <si>
    <t>oblouk nad stávající střechou</t>
  </si>
  <si>
    <t>(3,068+1,757+0,438)*0,2*1,6</t>
  </si>
  <si>
    <t>Vnitřní zdi</t>
  </si>
  <si>
    <t>(17,9*5,55*0,2)-(2,1*2,2*0,2)-(1,2*2,28*0,2*2)-(1*2,1*0,2)</t>
  </si>
  <si>
    <t>(4*5,55*0,2*2)-(1,57*2,29*0,2)-(1,31*2,8*0,2)</t>
  </si>
  <si>
    <t>(1,6*5,5*0,2)-(1,2*2,28*0,2)</t>
  </si>
  <si>
    <t>schodišťová zeď</t>
  </si>
  <si>
    <t>(5,55+2,4)/2*2,975*0,15*1,05</t>
  </si>
  <si>
    <t>výtahová nástavba</t>
  </si>
  <si>
    <t>1,1*0,2*(2,41*2+1,6*2)</t>
  </si>
  <si>
    <t>49</t>
  </si>
  <si>
    <t>311351311</t>
  </si>
  <si>
    <t>Zřízení jednostranného bednění nosných nadzákladových zdí</t>
  </si>
  <si>
    <t>-454994484</t>
  </si>
  <si>
    <t>"stěna k stávajícímu objektu"(14,1+4)*3,5</t>
  </si>
  <si>
    <t>50</t>
  </si>
  <si>
    <t>311351312</t>
  </si>
  <si>
    <t>Odstranění jednostranného bednění nosných nadzákladových zdí</t>
  </si>
  <si>
    <t>1515310095</t>
  </si>
  <si>
    <t>63,35</t>
  </si>
  <si>
    <t>51</t>
  </si>
  <si>
    <t>311351511.1</t>
  </si>
  <si>
    <t>Zřízení rovného a kruhového oboustranného bednění nosných nadzákladových zdí r do 4 m za každou stranu</t>
  </si>
  <si>
    <t>814975293</t>
  </si>
  <si>
    <t>(1,5+4,744+2,712+12,158+3,418+12,157+1,32)*5,55*2</t>
  </si>
  <si>
    <t>(3,068+1,757+0,438)*1,6*2</t>
  </si>
  <si>
    <t>(17,9*5,55)*2</t>
  </si>
  <si>
    <t>(4*5,55*2)*2</t>
  </si>
  <si>
    <t>(1,6*5,5)*2</t>
  </si>
  <si>
    <t>(5,55+2,4)/2*2,975*1,05*2</t>
  </si>
  <si>
    <t>1,1*(2,41*2+1,6*2)*2</t>
  </si>
  <si>
    <t>odečet jednostraného bednění</t>
  </si>
  <si>
    <t>"stěna k stávajícímu objektu"-(14,1+4)*3,5*2</t>
  </si>
  <si>
    <t>52</t>
  </si>
  <si>
    <t>311351512.1</t>
  </si>
  <si>
    <t>Odstranění rovného a kruhového oboustranného bednění nosných nadzákladových zdí r do 4 m za každou stranu</t>
  </si>
  <si>
    <t>830842126</t>
  </si>
  <si>
    <t>659,61</t>
  </si>
  <si>
    <t>53</t>
  </si>
  <si>
    <t>311351911</t>
  </si>
  <si>
    <t>Příplatek k cenám bednění nosných nadzákladových zdí za pohledový beton</t>
  </si>
  <si>
    <t>-2120305003</t>
  </si>
  <si>
    <t>63,35+659,61</t>
  </si>
  <si>
    <t>54</t>
  </si>
  <si>
    <t>311361821</t>
  </si>
  <si>
    <t>Výztuž nosných zdí betonářskou ocelí 10 505</t>
  </si>
  <si>
    <t>847192514</t>
  </si>
  <si>
    <t>((1,5+4,744+2,712+12,158+3,418+12,157+1,32)*5,55*0,2-(0,6*0,4*0,2*3))*0,1</t>
  </si>
  <si>
    <t>((3,068+1,757+0,438)*0,2*1,6)*0,1</t>
  </si>
  <si>
    <t>((17,9*5,55*0,2)-(2,1*2,2*0,2)-(1,2*2,28*0,2*2)-(1*2,1*0,2))*0,1</t>
  </si>
  <si>
    <t>((4*5,55*0,2*2)-(1,57*2,29*0,2)-(1,31*2,8*0,2))*0,1</t>
  </si>
  <si>
    <t>((1,6*5,5*0,2)-(1,2*2,28*0,2))*0,1</t>
  </si>
  <si>
    <t>((5,55+2,4)/2*2,975*0,15*1,05)*0,15</t>
  </si>
  <si>
    <t>(1,1*0,2*(2,41*2+1,6*2))*0,15</t>
  </si>
  <si>
    <t>výtahová šachta - dopočet 50kg/m3 oproti běžné zdi</t>
  </si>
  <si>
    <t>((1,6*2+2,41*2)*0,2*5,5-(1,2*2,28*0,2*3))*0,05</t>
  </si>
  <si>
    <t>55</t>
  </si>
  <si>
    <t>313321815</t>
  </si>
  <si>
    <t>Obkladová zeď ze ŽB pohledového tř. C 30/37 bez výztuže</t>
  </si>
  <si>
    <t>685298940</t>
  </si>
  <si>
    <t>moniérka</t>
  </si>
  <si>
    <t>(1,5+4,744+2,712+12,158+3,418+12,157+1,52+0,6)*0,12*6,75</t>
  </si>
  <si>
    <t>(0,22+1,27+4,752+10,85)*0,12*2,79</t>
  </si>
  <si>
    <t>"atika moniérky"</t>
  </si>
  <si>
    <t>(1,5+4,744+2,712+12,158+3,418+12,157+1,52+0,6)*0,1*0,9</t>
  </si>
  <si>
    <t>(0,22+1,27+4,752+10,85)*0,1*0,09</t>
  </si>
  <si>
    <t>56</t>
  </si>
  <si>
    <t>313321819.1</t>
  </si>
  <si>
    <t>D+M kotev pro obkladovou zeď (LSA-DW-400/4-A4 s hmoždinou), (rozměření, vrtání, instalace,...)</t>
  </si>
  <si>
    <t>kus</t>
  </si>
  <si>
    <t>1846935785</t>
  </si>
  <si>
    <t>57</t>
  </si>
  <si>
    <t>313321819.2</t>
  </si>
  <si>
    <t>D+M kotev pro obkladovou zeď (KOTVY po 1m - FPA-5A-M-16-200), (rozměření, vrtání, chemické kotvy, provázání s výztuží zdi,...)</t>
  </si>
  <si>
    <t>914829621</t>
  </si>
  <si>
    <t>58</t>
  </si>
  <si>
    <t>3133219.1</t>
  </si>
  <si>
    <t>D+M dilatace moniérky - komplet (těsnící profil, trvale průžný tmel,...)</t>
  </si>
  <si>
    <t>-128005634</t>
  </si>
  <si>
    <t>6*7,05</t>
  </si>
  <si>
    <t>2*2,8</t>
  </si>
  <si>
    <t>59</t>
  </si>
  <si>
    <t>313351311.1</t>
  </si>
  <si>
    <t>Zřízení jednostranného bednění rovného a obloukového obkladových nadzákladových zdí</t>
  </si>
  <si>
    <t>1491607910</t>
  </si>
  <si>
    <t>(1,5+4,744+2,712+12,158+3,418+12,157+1,52+0,6)*6,75</t>
  </si>
  <si>
    <t>(0,22+1,27+4,752+10,85)*2,79</t>
  </si>
  <si>
    <t>vnitřní část atiky</t>
  </si>
  <si>
    <t>(1,5+4,744+2,712+12,158+3,418+12,157+1,52+0,6)*0,66</t>
  </si>
  <si>
    <t>(0,22+1,27+4,752+10,85)*0,66</t>
  </si>
  <si>
    <t>60</t>
  </si>
  <si>
    <t>313351312.1</t>
  </si>
  <si>
    <t>Odstranění jednostranného bednění obkladových nadzákladových zdí</t>
  </si>
  <si>
    <t>-693801830</t>
  </si>
  <si>
    <t>346,543</t>
  </si>
  <si>
    <t>61</t>
  </si>
  <si>
    <t>313351911</t>
  </si>
  <si>
    <t>Příplatek k cenám bednění obkladových nadzákladových zdí za pohledový beton</t>
  </si>
  <si>
    <t>-1667452151</t>
  </si>
  <si>
    <t>62</t>
  </si>
  <si>
    <t>313361821</t>
  </si>
  <si>
    <t>Výztuž obkladových zdí betonářskou ocelí 10 505</t>
  </si>
  <si>
    <t>-973268448</t>
  </si>
  <si>
    <t>40,804*0,06</t>
  </si>
  <si>
    <t>63</t>
  </si>
  <si>
    <t>315000010</t>
  </si>
  <si>
    <t xml:space="preserve">D+M vylamovací profil dvouřadý d 8/200, typ 5 1250 x 190 x 30 </t>
  </si>
  <si>
    <t>-2090867980</t>
  </si>
  <si>
    <t>64</t>
  </si>
  <si>
    <t>315000020</t>
  </si>
  <si>
    <t xml:space="preserve">D+M vylamovací profil dvouřadý d 12/150, typ 5 1250 x 120 x 30 </t>
  </si>
  <si>
    <t>699772583</t>
  </si>
  <si>
    <t>65</t>
  </si>
  <si>
    <t>315000030</t>
  </si>
  <si>
    <t xml:space="preserve">D+M vylamovací profil dvouřadý d 10/150, typ 5 1250 x 120 x 30 </t>
  </si>
  <si>
    <t>-1487898449</t>
  </si>
  <si>
    <t>66</t>
  </si>
  <si>
    <t>315000040</t>
  </si>
  <si>
    <t xml:space="preserve">D+M vylamovací profil jednořadý d 12/150, typ 1 1250 x 120 x 30 </t>
  </si>
  <si>
    <t>-805041925</t>
  </si>
  <si>
    <t>67</t>
  </si>
  <si>
    <t>317168054</t>
  </si>
  <si>
    <t>Překlad keramický vysoký v 238 mm dl 1750 mm</t>
  </si>
  <si>
    <t>-556098928</t>
  </si>
  <si>
    <t>68</t>
  </si>
  <si>
    <t>317944321</t>
  </si>
  <si>
    <t>Válcované nosníky do č.12 dodatečně osazované do připravených otvorů</t>
  </si>
  <si>
    <t>-172387921</t>
  </si>
  <si>
    <t>"I120"4*8,34*1,05*2,5/1000</t>
  </si>
  <si>
    <t>69</t>
  </si>
  <si>
    <t>342244121</t>
  </si>
  <si>
    <t>Zdivo z cihel děrovaných do P10 na maltu M5 tloušťky 140 mm</t>
  </si>
  <si>
    <t>-123842314</t>
  </si>
  <si>
    <t>"šachty VZT na střeše"(1,25*2+0,5*2+0,55*2)*1,5+(1,25*2*0,5)-(0,39*0,5*2)</t>
  </si>
  <si>
    <t>70</t>
  </si>
  <si>
    <t>346244381</t>
  </si>
  <si>
    <t>Plentování jednostranné v do 200 mm válcovaných nosníků cihlami</t>
  </si>
  <si>
    <t>1352176072</t>
  </si>
  <si>
    <t>2,2*0,15*2</t>
  </si>
  <si>
    <t>Vodorovné konstrukce</t>
  </si>
  <si>
    <t>71</t>
  </si>
  <si>
    <t>411324646</t>
  </si>
  <si>
    <t>Stropy deskové ze ŽB pohledového tř. C 30/37</t>
  </si>
  <si>
    <t>-1998799209</t>
  </si>
  <si>
    <t>"plocha střechy"152*0,3</t>
  </si>
  <si>
    <t>"odečet výtahu"-1,6*2,01*0,3</t>
  </si>
  <si>
    <t>"odečet prostupů VZT"-0,95*0,55*0,3-0,95*0,5*0,3</t>
  </si>
  <si>
    <t>"strop výtahové šachty"2*2,41*0,2</t>
  </si>
  <si>
    <t>72</t>
  </si>
  <si>
    <t>411351011</t>
  </si>
  <si>
    <t>Zřízení bednění stropů deskových tl do 25 cm bez podpěrné kce</t>
  </si>
  <si>
    <t>1858865132</t>
  </si>
  <si>
    <t>"strop výtahu"1,6*2,01</t>
  </si>
  <si>
    <t>"obvod stropu výtahu"(2,41*2+2*2)*0,3</t>
  </si>
  <si>
    <t>73</t>
  </si>
  <si>
    <t>411351012</t>
  </si>
  <si>
    <t>Odstranění bednění stropů deskových tl do 25 cm bez podpěrné kce</t>
  </si>
  <si>
    <t>-1005078484</t>
  </si>
  <si>
    <t>5,862</t>
  </si>
  <si>
    <t>74</t>
  </si>
  <si>
    <t>411351021</t>
  </si>
  <si>
    <t>Zřízení bednění stropů deskových tl do 50 cm bez podpěrné kce</t>
  </si>
  <si>
    <t>1882800500</t>
  </si>
  <si>
    <t>"plocha střechy"152</t>
  </si>
  <si>
    <t>"obvod stropu"(1,5+4,744+2,712+12,158+3,458+12,157+1,2+10,81+3,068+1,757+0,438+0,86)*0,4</t>
  </si>
  <si>
    <t>"odečet výtahu"-1,6*2,01</t>
  </si>
  <si>
    <t>75</t>
  </si>
  <si>
    <t>411351022</t>
  </si>
  <si>
    <t>Odstranění bednění stropů deskových tl do 50 cm bez podpěrné kce</t>
  </si>
  <si>
    <t>236634505</t>
  </si>
  <si>
    <t>170,729</t>
  </si>
  <si>
    <t>76</t>
  </si>
  <si>
    <t>411354335</t>
  </si>
  <si>
    <t>Zřízení podpěrné konstrukce stropů výšky do 6 m tl do 35 cm</t>
  </si>
  <si>
    <t>425273526</t>
  </si>
  <si>
    <t>77</t>
  </si>
  <si>
    <t>411354336</t>
  </si>
  <si>
    <t>Odstranění podpěrné konstrukce stropů výšky do 6 m tl do 35 cm</t>
  </si>
  <si>
    <t>-1983676546</t>
  </si>
  <si>
    <t>78</t>
  </si>
  <si>
    <t>411359111</t>
  </si>
  <si>
    <t>Příplatek k cenám bednění stropů za pohledový beton</t>
  </si>
  <si>
    <t>1984961880</t>
  </si>
  <si>
    <t>79</t>
  </si>
  <si>
    <t>411361821</t>
  </si>
  <si>
    <t>Výztuž stropů betonářskou ocelí 10 505</t>
  </si>
  <si>
    <t>-1806225579</t>
  </si>
  <si>
    <t>45,3*0,12</t>
  </si>
  <si>
    <t>80</t>
  </si>
  <si>
    <t>41136182a</t>
  </si>
  <si>
    <t>D+M kotevních háků výtahové šachty</t>
  </si>
  <si>
    <t>kpl</t>
  </si>
  <si>
    <t>1786158333</t>
  </si>
  <si>
    <t>81</t>
  </si>
  <si>
    <t>417321414</t>
  </si>
  <si>
    <t>Ztužující pásy a věnce ze ŽB tř. C 20/25 - ve spádu</t>
  </si>
  <si>
    <t>-1644350573</t>
  </si>
  <si>
    <t>instalační šachty - ve spádu 50-150mm</t>
  </si>
  <si>
    <t>(0,95*2+0,85*2)*0,15*0,1*2</t>
  </si>
  <si>
    <t>82</t>
  </si>
  <si>
    <t>417351115</t>
  </si>
  <si>
    <t>Zřízení bednění ztužujících věnců - ve spádu</t>
  </si>
  <si>
    <t>-482753555</t>
  </si>
  <si>
    <t>(0,95*2+0,55*2+0,85*2+1,25*2)*0,3*2</t>
  </si>
  <si>
    <t>83</t>
  </si>
  <si>
    <t>417351116</t>
  </si>
  <si>
    <t>Odstranění bednění ztužujících věnců - ve spádu</t>
  </si>
  <si>
    <t>-121697989</t>
  </si>
  <si>
    <t>4,32</t>
  </si>
  <si>
    <t>84</t>
  </si>
  <si>
    <t>417361821</t>
  </si>
  <si>
    <t>Výztuž ztužujících pásů a věnců betonářskou ocelí 10 505</t>
  </si>
  <si>
    <t>367957311</t>
  </si>
  <si>
    <t>0,108*0,1</t>
  </si>
  <si>
    <t>85</t>
  </si>
  <si>
    <t>430321616</t>
  </si>
  <si>
    <t>Schodišťová konstrukce a rampa ze ŽB tř. C 30/37</t>
  </si>
  <si>
    <t>-1406339916</t>
  </si>
  <si>
    <t>"hlavní schodiště"5*1,25*0,3*1,15</t>
  </si>
  <si>
    <t>"schodiště mezi stávající a novou budovou"(0,295*3,25+2,95*0,159)*2,1</t>
  </si>
  <si>
    <t>86</t>
  </si>
  <si>
    <t>430361821</t>
  </si>
  <si>
    <t>Výztuž schodišťové konstrukce a rampy betonářskou ocelí 10 505</t>
  </si>
  <si>
    <t>-836508993</t>
  </si>
  <si>
    <t>5,436*0,12</t>
  </si>
  <si>
    <t>87</t>
  </si>
  <si>
    <t>431351125</t>
  </si>
  <si>
    <t>Zřízení bednění podest schodišť a ramp křivočarých v do 4 m</t>
  </si>
  <si>
    <t>-692277857</t>
  </si>
  <si>
    <t>5,77</t>
  </si>
  <si>
    <t>88</t>
  </si>
  <si>
    <t>431351126</t>
  </si>
  <si>
    <t>Odstranění bednění podest schodišť a ramp křivočarých v do 4 m</t>
  </si>
  <si>
    <t>-776456120</t>
  </si>
  <si>
    <t>89</t>
  </si>
  <si>
    <t>434351141</t>
  </si>
  <si>
    <t>Zřízení bednění stupňů přímočarých schodišť</t>
  </si>
  <si>
    <t>1982342557</t>
  </si>
  <si>
    <t>0,17*2,3*2</t>
  </si>
  <si>
    <t>90</t>
  </si>
  <si>
    <t>434351142</t>
  </si>
  <si>
    <t>Odstranění bednění stupňů přímočarých schodišť</t>
  </si>
  <si>
    <t>105146249</t>
  </si>
  <si>
    <t>91</t>
  </si>
  <si>
    <t>434351145</t>
  </si>
  <si>
    <t>Zřízení bednění stupňů křivočarých schodišť</t>
  </si>
  <si>
    <t>-1614165850</t>
  </si>
  <si>
    <t>15*1,25*0,16</t>
  </si>
  <si>
    <t>92</t>
  </si>
  <si>
    <t>434351146</t>
  </si>
  <si>
    <t>Odstranění bednění stupňů křivočarých schodišť</t>
  </si>
  <si>
    <t>-1767074929</t>
  </si>
  <si>
    <t>93</t>
  </si>
  <si>
    <t>434500010</t>
  </si>
  <si>
    <t>Příplatek k cenám bednění schodišť za pohledový beton</t>
  </si>
  <si>
    <t>-467474572</t>
  </si>
  <si>
    <t>Úpravy povrchů, podlahy a osazování výplní</t>
  </si>
  <si>
    <t>94</t>
  </si>
  <si>
    <t>612311131</t>
  </si>
  <si>
    <t>Potažení vnitřních stěn vápenným štukem tloušťky do 3 mm</t>
  </si>
  <si>
    <t>-869104387</t>
  </si>
  <si>
    <t>"vnitřní stěny stávajícího objektu po opravách"(13*2+5,9*2)*3</t>
  </si>
  <si>
    <t>95</t>
  </si>
  <si>
    <t>612325302</t>
  </si>
  <si>
    <t>Vápenocementová štuková omítka ostění nebo nadpraží</t>
  </si>
  <si>
    <t>675212860</t>
  </si>
  <si>
    <t>opravy omítek po úpravách otvorů</t>
  </si>
  <si>
    <t>"nový prostup do dvorany"(2,2*2+2,1)*0,8</t>
  </si>
  <si>
    <t>"prostup VZT"(0,5*2+0,7*2)*0,8</t>
  </si>
  <si>
    <t>"prostup na schodiště"(1,5+2,2*2)*0,8</t>
  </si>
  <si>
    <t>"nové vstupní dveře"(2,2*2+2)*0,8</t>
  </si>
  <si>
    <t>"dozděný parapet a nové okno"2*4*0,8</t>
  </si>
  <si>
    <t>96</t>
  </si>
  <si>
    <t>619991001</t>
  </si>
  <si>
    <t>Zakrytí podlah fólií přilepenou lepící páskou</t>
  </si>
  <si>
    <t>-1612205870</t>
  </si>
  <si>
    <t>2*2*4+2*2,2</t>
  </si>
  <si>
    <t>97</t>
  </si>
  <si>
    <t>622211021</t>
  </si>
  <si>
    <t>Montáž kontaktního zateplení vnějších stěn lepením a mechanickým kotvením polystyrénových desek tl do 120 mm</t>
  </si>
  <si>
    <t>1824031063</t>
  </si>
  <si>
    <t>"exteriér výtahové šachty"</t>
  </si>
  <si>
    <t>5,3*2+3,2*2+0,9*4</t>
  </si>
  <si>
    <t>"stěna stávajícího objektu"</t>
  </si>
  <si>
    <t>(13,9+4)*3,6</t>
  </si>
  <si>
    <t>98</t>
  </si>
  <si>
    <t>28376018</t>
  </si>
  <si>
    <t>deska perimetrická fasádní soklová 150kPa λ=0,035 tl 120mm</t>
  </si>
  <si>
    <t>81757747</t>
  </si>
  <si>
    <t>20,6*1,02 'Přepočtené koeficientem množství</t>
  </si>
  <si>
    <t>99</t>
  </si>
  <si>
    <t>28375950</t>
  </si>
  <si>
    <t>deska EPS 100 fasádní λ=0,037 tl 100mm</t>
  </si>
  <si>
    <t>-1346973389</t>
  </si>
  <si>
    <t>64,44*1,02 'Přepočtené koeficientem množství</t>
  </si>
  <si>
    <t>100</t>
  </si>
  <si>
    <t>622211041</t>
  </si>
  <si>
    <t>Montáž kontaktního zateplení vnějších stěn lepením a mechanickým kotvením polystyrénových desek tl do 200 mm - stěny do oblouku</t>
  </si>
  <si>
    <t>90839597</t>
  </si>
  <si>
    <t>(1,5+4,744+2,712+12,158+3,418+12,157+1,32)*5,55-(0,6*0,4*3)</t>
  </si>
  <si>
    <t>nad stávající střechou</t>
  </si>
  <si>
    <t>(11+4,752+1,6)*2,33</t>
  </si>
  <si>
    <t>101</t>
  </si>
  <si>
    <t>28375986</t>
  </si>
  <si>
    <t>deska EPS 100 fasádní λ=0,037 tl 180mm</t>
  </si>
  <si>
    <t>-765000398</t>
  </si>
  <si>
    <t>250,66*1,02 'Přepočtené koeficientem množství</t>
  </si>
  <si>
    <t>102</t>
  </si>
  <si>
    <t>631500010</t>
  </si>
  <si>
    <t>D+M nosný zateplovací profil pro instalaci oken</t>
  </si>
  <si>
    <t>1229326962</t>
  </si>
  <si>
    <t>(0,6*2+0,4*2)*3</t>
  </si>
  <si>
    <t>103</t>
  </si>
  <si>
    <t>631311124</t>
  </si>
  <si>
    <t>Mazanina tl do 120 mm z betonu prostého bez zvýšených nároků na prostředí tř. C 16/20</t>
  </si>
  <si>
    <t>840798173</t>
  </si>
  <si>
    <t>Bude provedeno oddilatování od svislých konstrukcí dilatační lištou z pěnového pásku - součástí ceny</t>
  </si>
  <si>
    <t>"stávající expozice m. č. 101"72,58*0,09</t>
  </si>
  <si>
    <t>"dvorana m. č. 102"124,41*0,09</t>
  </si>
  <si>
    <t>"komora m. č. 103"6,23*0,09</t>
  </si>
  <si>
    <t>"podesta m. č. 104"3,43*0,09</t>
  </si>
  <si>
    <t>104</t>
  </si>
  <si>
    <t>631319012</t>
  </si>
  <si>
    <t>Příplatek k mazanině tl do 120 mm za přehlazení povrchu</t>
  </si>
  <si>
    <t>-1698681733</t>
  </si>
  <si>
    <t>105</t>
  </si>
  <si>
    <t>631319173</t>
  </si>
  <si>
    <t>Příplatek k mazanině tl do 120 mm za stržení povrchu spodní vrstvy před vložením výztuže</t>
  </si>
  <si>
    <t>1636717740</t>
  </si>
  <si>
    <t>106</t>
  </si>
  <si>
    <t>631362021</t>
  </si>
  <si>
    <t>Výztuž mazanin svařovanými sítěmi Kari</t>
  </si>
  <si>
    <t>1716948373</t>
  </si>
  <si>
    <t>"stávající expozice m. č. 101"72,58*3,03*1,3/1000</t>
  </si>
  <si>
    <t>"dvorana m. č. 102"124,41*3,03*1,3/1000</t>
  </si>
  <si>
    <t>"komora m. č. 103"6,23*3,03*1,3/1000</t>
  </si>
  <si>
    <t>"podesta m. č. 104"3,43*3,03*1,3/1000</t>
  </si>
  <si>
    <t>107</t>
  </si>
  <si>
    <t>637211121.1</t>
  </si>
  <si>
    <t>Betonová roznášecí dlažba 500/500/50,  na ní osazen a zafixován betonový obrubník jako podstavec, dle PD</t>
  </si>
  <si>
    <t>1072093546</t>
  </si>
  <si>
    <t>podstavec pod TČ</t>
  </si>
  <si>
    <t>108</t>
  </si>
  <si>
    <t>637211122.1</t>
  </si>
  <si>
    <t>Betonová dlažba do pískového lože, 500/500/50 mm</t>
  </si>
  <si>
    <t>-589135598</t>
  </si>
  <si>
    <t>pod potrubí VZT na střeše</t>
  </si>
  <si>
    <t>Ostatní konstrukce a práce, bourání</t>
  </si>
  <si>
    <t>109</t>
  </si>
  <si>
    <t>941111121</t>
  </si>
  <si>
    <t>Montáž lešení řadového trubkového lehkého s podlahami zatížení do 200 kg/m2 š do 1,2 m v do 10 m</t>
  </si>
  <si>
    <t>-1864426702</t>
  </si>
  <si>
    <t>"pro Ti na stávající objektu"(4,5+14+1,2*2)*4</t>
  </si>
  <si>
    <t>"obvodové stěny"(1,5+4,744+2,712+12,158+3,418+12,157+1,52+1,2*2*10)*7</t>
  </si>
  <si>
    <t>110</t>
  </si>
  <si>
    <t>941111221</t>
  </si>
  <si>
    <t>Příplatek k lešení řadovému trubkovému lehkému s podlahami š 1,2 m v 10 m za první a ZKD den použití</t>
  </si>
  <si>
    <t>2042974175</t>
  </si>
  <si>
    <t>"pro Ti na stávající objektu"(4,5+14+1,2*2)*4*15</t>
  </si>
  <si>
    <t>"obvodové stěny"(1,5+4,744+2,712+12,158+3,418+12,157+1,52+1,2*2*10)*7*15</t>
  </si>
  <si>
    <t>111</t>
  </si>
  <si>
    <t>941111821</t>
  </si>
  <si>
    <t>Demontáž lešení řadového trubkového lehkého s podlahami zatížení do 200 kg/m2 š do 1,2 m v do 10 m</t>
  </si>
  <si>
    <t>-1666582093</t>
  </si>
  <si>
    <t>112</t>
  </si>
  <si>
    <t>952901111</t>
  </si>
  <si>
    <t>Vyčištění budov bytové a občanské výstavby při výšce podlaží do 4 m</t>
  </si>
  <si>
    <t>-666873323</t>
  </si>
  <si>
    <t>"101 - expozice - původní"72,58</t>
  </si>
  <si>
    <t>"102 - expozice - dvorana"124,41</t>
  </si>
  <si>
    <t>"103 - komora"6,23</t>
  </si>
  <si>
    <t>"104 - podesta"3,42</t>
  </si>
  <si>
    <t>"schodiště - vrchní část stupňů - odečteno z dwg"5,2</t>
  </si>
  <si>
    <t>"202 - expozice - ochoz"73,8</t>
  </si>
  <si>
    <t>113</t>
  </si>
  <si>
    <t>953500010</t>
  </si>
  <si>
    <t>D+M atypických ocelových konstrukcí dle PD - KOVÁNÍ K1 (á 8,6kg)</t>
  </si>
  <si>
    <t>-1296409693</t>
  </si>
  <si>
    <t>114</t>
  </si>
  <si>
    <t>953500020</t>
  </si>
  <si>
    <t>D+M atypických ocelových konstrukcí dle PD - KOVÁNÍ K2 (á 4,95kg)</t>
  </si>
  <si>
    <t>-1596228352</t>
  </si>
  <si>
    <t>115</t>
  </si>
  <si>
    <t>953946121</t>
  </si>
  <si>
    <t>Montáž atypických ocelových kcí hmotnosti do 1 t z profilů hmotnosti do 30 kg/m</t>
  </si>
  <si>
    <t>797228228</t>
  </si>
  <si>
    <t>116</t>
  </si>
  <si>
    <t>13010748</t>
  </si>
  <si>
    <t>ocel profilová IPE 160 jakost 11 375</t>
  </si>
  <si>
    <t>1784567842</t>
  </si>
  <si>
    <t>"IPE160"2,855*6*15,8/1000*1,2</t>
  </si>
  <si>
    <t>"IPE160"0,205*1*15,8/1000*1,2</t>
  </si>
  <si>
    <t>"IPE160"0,995*2*15,8/1000*1,2</t>
  </si>
  <si>
    <t>"IPE160"0,22*1*15,8/1000*1,2</t>
  </si>
  <si>
    <t>"IPE160"3,41*3*15,8/1000*1,2</t>
  </si>
  <si>
    <t>"IPE160"2,28*18*15,8/1000*1,2</t>
  </si>
  <si>
    <t>117</t>
  </si>
  <si>
    <t>13010934</t>
  </si>
  <si>
    <t>ocel profilová UPE 160 jakost 11 375</t>
  </si>
  <si>
    <t>1648855221</t>
  </si>
  <si>
    <t>"UPE160"2,05*1*17/1000*1,2</t>
  </si>
  <si>
    <t>118</t>
  </si>
  <si>
    <t>13010750</t>
  </si>
  <si>
    <t>ocel profilová I 180 jakost 11 375</t>
  </si>
  <si>
    <t>-1962174736</t>
  </si>
  <si>
    <t>"I180"1,9*2*21,9/1000*1,2</t>
  </si>
  <si>
    <t>119</t>
  </si>
  <si>
    <t>13010742</t>
  </si>
  <si>
    <t>ocel profilová I 100 jakost 11 375</t>
  </si>
  <si>
    <t>-2030297311</t>
  </si>
  <si>
    <t>"I100"2,52*4*8,3/1000*1,2</t>
  </si>
  <si>
    <t>120</t>
  </si>
  <si>
    <t>953946131</t>
  </si>
  <si>
    <t>Montáž atypických ocelových kcí hmotnosti do 1 t z profilů hmotnosti přes 30 kg/m</t>
  </si>
  <si>
    <t>1558913585</t>
  </si>
  <si>
    <t>121</t>
  </si>
  <si>
    <t>13010956</t>
  </si>
  <si>
    <t>ocel profilová HE-A 160 jakost 11 375</t>
  </si>
  <si>
    <t>-845760007</t>
  </si>
  <si>
    <t>"HEA 160"3,725*6*30,4/1000*1,2</t>
  </si>
  <si>
    <t>"HEA 160"0,99*2*30,4/1000*1,2</t>
  </si>
  <si>
    <t>"HEA 160"1*2*30,4/1000*1,2</t>
  </si>
  <si>
    <t>"HEA 160"3,29*6*30,4/1000*1,2</t>
  </si>
  <si>
    <t>122</t>
  </si>
  <si>
    <t>13010976</t>
  </si>
  <si>
    <t>ocel profilová HE-B 160 jakost 11 375</t>
  </si>
  <si>
    <t>-357379717</t>
  </si>
  <si>
    <t>"HEB 160"1,8*8*42,6/1000*1,2</t>
  </si>
  <si>
    <t>"HEB 160"2*7*42,6/1000*1,2</t>
  </si>
  <si>
    <t>123</t>
  </si>
  <si>
    <t>411171123</t>
  </si>
  <si>
    <t>Montáž ocelových kcí podlah a plošin hmotnosti do 70 kg/m2 pokrytých plechy</t>
  </si>
  <si>
    <t>-1168934901</t>
  </si>
  <si>
    <t>124</t>
  </si>
  <si>
    <t>130900010</t>
  </si>
  <si>
    <t>vytlačovan pozinkovaný plech tl. 8mm</t>
  </si>
  <si>
    <t>-162354757</t>
  </si>
  <si>
    <t>125</t>
  </si>
  <si>
    <t>968072246</t>
  </si>
  <si>
    <t>Vybourání kovových rámů oken jednoduchých včetně křídel pl do 4 m2</t>
  </si>
  <si>
    <t>-1955724746</t>
  </si>
  <si>
    <t>"okno"2*2</t>
  </si>
  <si>
    <t>"okno" 1,5*2</t>
  </si>
  <si>
    <t>126</t>
  </si>
  <si>
    <t>968072247</t>
  </si>
  <si>
    <t>Vybourání kovových rámů oken jednoduchých včetně křídel pl přes 4 m2</t>
  </si>
  <si>
    <t>-1383631848</t>
  </si>
  <si>
    <t>"dveře"2*2,2</t>
  </si>
  <si>
    <t>127</t>
  </si>
  <si>
    <t>971033561</t>
  </si>
  <si>
    <t>Vybourání otvorů ve zdivu cihelném pl do 1 m2 na MVC nebo MV tl do 600 mm</t>
  </si>
  <si>
    <t>-208023355</t>
  </si>
  <si>
    <t>"prostup VZT"0,5*0,7</t>
  </si>
  <si>
    <t>"parapet nových dveří ven ze stávajícího objektu"2*0,4*0,4</t>
  </si>
  <si>
    <t>128</t>
  </si>
  <si>
    <t>971033651</t>
  </si>
  <si>
    <t>Vybourání otvorů ve zdivu cihelném pl do 4 m2 na MVC nebo MV tl do 600 mm</t>
  </si>
  <si>
    <t>1317172789</t>
  </si>
  <si>
    <t>"otvor do dvorany"2,1*2,2*0,4</t>
  </si>
  <si>
    <t>"otvor na schodiště - parapet + nadpraží"1,5*1*0,4</t>
  </si>
  <si>
    <t>129</t>
  </si>
  <si>
    <t>974029185</t>
  </si>
  <si>
    <t>Vysekání rýh ve zdivu kamenném hl do 300 mm š do 200 mm</t>
  </si>
  <si>
    <t>-674124888</t>
  </si>
  <si>
    <t>"pro vložení překladů - průchod do dvorany"2,5*2</t>
  </si>
  <si>
    <t>130</t>
  </si>
  <si>
    <t>974029187</t>
  </si>
  <si>
    <t>Vysekání rýh ve zdivu kamenném hl do 300 mm š do 300 mm</t>
  </si>
  <si>
    <t>2024263281</t>
  </si>
  <si>
    <t>1,8*2</t>
  </si>
  <si>
    <t>131</t>
  </si>
  <si>
    <t>977311114.1</t>
  </si>
  <si>
    <t>Řezání stávajícího betonového základu (svislý a vodorovný řez) s odbouráním odříznutého základu</t>
  </si>
  <si>
    <t>-1039808433</t>
  </si>
  <si>
    <t>(14+2,01+0,2+1,452+0,35+0,52)</t>
  </si>
  <si>
    <t>132</t>
  </si>
  <si>
    <t>979000010</t>
  </si>
  <si>
    <t>Zkrácení přesahů střechy - kompletní úprava, zaříznutí střechy, vč. odstranění věncovek,...</t>
  </si>
  <si>
    <t>-1601092977</t>
  </si>
  <si>
    <t>14,4+4,5</t>
  </si>
  <si>
    <t>133</t>
  </si>
  <si>
    <t>979000020</t>
  </si>
  <si>
    <t>D+M tabulky tlačítka "Total stop"</t>
  </si>
  <si>
    <t>-2047723695</t>
  </si>
  <si>
    <t>134</t>
  </si>
  <si>
    <t>979000030</t>
  </si>
  <si>
    <t>D+M tabulky únikové cesty</t>
  </si>
  <si>
    <t>-1302560038</t>
  </si>
  <si>
    <t>135</t>
  </si>
  <si>
    <t>979000040</t>
  </si>
  <si>
    <t>D+M PHP práškový přístroj s hasicí schopností 21A</t>
  </si>
  <si>
    <t>1263001519</t>
  </si>
  <si>
    <t>998</t>
  </si>
  <si>
    <t>Přesun hmot</t>
  </si>
  <si>
    <t>136</t>
  </si>
  <si>
    <t>998012021</t>
  </si>
  <si>
    <t>Přesun hmot pro budovy monolitické v do 6 m</t>
  </si>
  <si>
    <t>-1521937126</t>
  </si>
  <si>
    <t>PSV</t>
  </si>
  <si>
    <t>Práce a dodávky PSV</t>
  </si>
  <si>
    <t>711</t>
  </si>
  <si>
    <t>Izolace proti vodě, vlhkosti a plynům</t>
  </si>
  <si>
    <t>137</t>
  </si>
  <si>
    <t>711112002</t>
  </si>
  <si>
    <t>Provedení izolace proti zemní vlhkosti svislé za studena lakem asfaltovým</t>
  </si>
  <si>
    <t>1757601813</t>
  </si>
  <si>
    <t>"izolace vnější betonové zdi pod terénem"(1,5+4,744+2,712+12,158+3,418+12,157+1,52+0,6)*1,2</t>
  </si>
  <si>
    <t>138</t>
  </si>
  <si>
    <t>11163152</t>
  </si>
  <si>
    <t>lak hydroizolační asfaltový</t>
  </si>
  <si>
    <t>-1516354426</t>
  </si>
  <si>
    <t>46,571*0,00045 'Přepočtené koeficientem množství</t>
  </si>
  <si>
    <t>139</t>
  </si>
  <si>
    <t>711111001</t>
  </si>
  <si>
    <t>Provedení izolace proti zemní vlhkosti vodorovné za studena nátěrem penetračním</t>
  </si>
  <si>
    <t>1814723062</t>
  </si>
  <si>
    <t>spodní stavba</t>
  </si>
  <si>
    <t>"odečteno z výkresu dwg"152</t>
  </si>
  <si>
    <t>střecha</t>
  </si>
  <si>
    <t>"odečteno z výkresu"162,83</t>
  </si>
  <si>
    <t>140</t>
  </si>
  <si>
    <t>711112001</t>
  </si>
  <si>
    <t>Provedení izolace proti zemní vlhkosti svislé za studena nátěrem penetračním</t>
  </si>
  <si>
    <t>1639266788</t>
  </si>
  <si>
    <t>"vnitřní stěna"(1+0,5)*(13,8+4,2)</t>
  </si>
  <si>
    <t>"vnitřní stěna - vyztužení rohu"(0,2+0,4)*(13,8+4,2)</t>
  </si>
  <si>
    <t>"vnější stěna"(1,5+4,744+2,712+12,158+3,418+12,157+1,52+0,6)*1,2</t>
  </si>
  <si>
    <t>"obvod svislá"54,68*0,66</t>
  </si>
  <si>
    <t>"stěny výtahové šachty"5,3*2+3,2*2+0,9*4</t>
  </si>
  <si>
    <t>141</t>
  </si>
  <si>
    <t>11163153</t>
  </si>
  <si>
    <t>emulze asfaltová penetrační</t>
  </si>
  <si>
    <t>litr</t>
  </si>
  <si>
    <t>761303896</t>
  </si>
  <si>
    <t>455,89*0,00035 'Přepočtené koeficientem množství</t>
  </si>
  <si>
    <t>142</t>
  </si>
  <si>
    <t>711141559</t>
  </si>
  <si>
    <t>Provedení izolace proti zemní vlhkosti pásy přitavením vodorovné NAIP</t>
  </si>
  <si>
    <t>1567306761</t>
  </si>
  <si>
    <t>"odečteno z dwg"152</t>
  </si>
  <si>
    <t>143</t>
  </si>
  <si>
    <t>711142559</t>
  </si>
  <si>
    <t>Provedení izolace proti zemní vlhkosti pásy přitavením svislé NAIP</t>
  </si>
  <si>
    <t>-644969098</t>
  </si>
  <si>
    <t>144</t>
  </si>
  <si>
    <t>62853004</t>
  </si>
  <si>
    <t>pás asfaltový natavitelný modifikovaný SBS tl 4,0mm s vložkou ze skleněné tkaniny a spalitelnou PE fólií nebo jemnozrnný minerálním posypem na horním povrchu</t>
  </si>
  <si>
    <t>-163675009</t>
  </si>
  <si>
    <t>"vodorovná - odečteno z dwg"152</t>
  </si>
  <si>
    <t>svislá</t>
  </si>
  <si>
    <t>236,371*1,2 'Přepočtené koeficientem množství</t>
  </si>
  <si>
    <t>145</t>
  </si>
  <si>
    <t>711161222</t>
  </si>
  <si>
    <t>Izolace proti zemní vlhkosti nopovou fólií s textilií svislá, nopek v 8,0 mm, tl do 0,6 mm</t>
  </si>
  <si>
    <t>-2021005481</t>
  </si>
  <si>
    <t>146</t>
  </si>
  <si>
    <t>998711202</t>
  </si>
  <si>
    <t>Přesun hmot procentní pro izolace proti vodě, vlhkosti a plynům v objektech v do 12 m</t>
  </si>
  <si>
    <t>%</t>
  </si>
  <si>
    <t>-442875706</t>
  </si>
  <si>
    <t>712</t>
  </si>
  <si>
    <t>Povlakové krytiny</t>
  </si>
  <si>
    <t>147</t>
  </si>
  <si>
    <t>712300831</t>
  </si>
  <si>
    <t>Odstranění povlakové krytiny střech do 10° jednovrstvé</t>
  </si>
  <si>
    <t>-1736329490</t>
  </si>
  <si>
    <t>148</t>
  </si>
  <si>
    <t>712331111</t>
  </si>
  <si>
    <t>Provedení povlakové krytiny střech do 10° podkladní vrstvy pásy na sucho samolepící</t>
  </si>
  <si>
    <t>-594019342</t>
  </si>
  <si>
    <t>v místě dutiny pro tepelnou izoaci po obvodu střechy</t>
  </si>
  <si>
    <t>54,68*0,5</t>
  </si>
  <si>
    <t>149</t>
  </si>
  <si>
    <t>62866281</t>
  </si>
  <si>
    <t>pás asfaltový samolepicí modifikovaný SBS tl 3mm s vložkou ze skleněné tkaniny se spalitelnou fólií nebo jemnozrnným minerálním posypem nebo textilií na horním povrchu</t>
  </si>
  <si>
    <t>1157625751</t>
  </si>
  <si>
    <t>27,34*1,15 'Přepočtené koeficientem množství</t>
  </si>
  <si>
    <t>150</t>
  </si>
  <si>
    <t>7123617.2</t>
  </si>
  <si>
    <t>D+M netkaná testilie z polypropylenových vláken plošné hmotnosti 300 g/m2, jednostraně tavená</t>
  </si>
  <si>
    <t>-1228148326</t>
  </si>
  <si>
    <t>151</t>
  </si>
  <si>
    <t>712361705</t>
  </si>
  <si>
    <t>Provedení povlakové krytiny střech do 10° fólií se svařovanými spoji</t>
  </si>
  <si>
    <t>-1835201326</t>
  </si>
  <si>
    <t>152</t>
  </si>
  <si>
    <t>28322012</t>
  </si>
  <si>
    <t>fólie hydroizolační střešní mPVC mechanicky kotvená tl 1,5mm šedá</t>
  </si>
  <si>
    <t>1200230157</t>
  </si>
  <si>
    <t>105*1,02 'Přepočtené koeficientem množství</t>
  </si>
  <si>
    <t>153</t>
  </si>
  <si>
    <t>712341559</t>
  </si>
  <si>
    <t>Provedení povlakové krytiny střech do 10° pásy NAIP přitavením v plné ploše</t>
  </si>
  <si>
    <t>-1309790364</t>
  </si>
  <si>
    <t>"vodorovná - odečteno z výkresu"162,83</t>
  </si>
  <si>
    <t>"střecha výtahové šachty"6,7</t>
  </si>
  <si>
    <t>154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</si>
  <si>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</si>
  <si>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</si>
  <si>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-1450185129</t>
  </si>
  <si>
    <t>226,219*1,2 'Přepočtené koeficientem množství</t>
  </si>
  <si>
    <t>155</t>
  </si>
  <si>
    <t>712361701</t>
  </si>
  <si>
    <t>Provedení povlakové krytiny střech do 10° fólií položenou volně s přilepením spojů</t>
  </si>
  <si>
    <t>-1113166682</t>
  </si>
  <si>
    <t>"hlavní střecha vodorovná"162,830</t>
  </si>
  <si>
    <t>"hlavní střecha svislá (atika)"54,68*0,4</t>
  </si>
  <si>
    <t>156</t>
  </si>
  <si>
    <t>28343012</t>
  </si>
  <si>
    <t>fólie hydroizolační střešní mPVC určená ke stabilizaci přitížením a do vegetačních střech tl 1,5mm</t>
  </si>
  <si>
    <t>-144372132</t>
  </si>
  <si>
    <t>212,002*1,2 'Přepočtené koeficientem množství</t>
  </si>
  <si>
    <t>157</t>
  </si>
  <si>
    <t>712391171</t>
  </si>
  <si>
    <t>Provedení povlakové krytiny střech do 10° podkladní textilní vrstvy</t>
  </si>
  <si>
    <t>2053095395</t>
  </si>
  <si>
    <t>"hlavní střecha vodorovná 300 g/m2"162,830*2</t>
  </si>
  <si>
    <t>"hlavní střecha vodorovná 200 g/m2"162,83</t>
  </si>
  <si>
    <t>158</t>
  </si>
  <si>
    <t>69334002</t>
  </si>
  <si>
    <t>textilie ochranná vegetačních střech 300g/m2</t>
  </si>
  <si>
    <t>-727166527</t>
  </si>
  <si>
    <t>"hlavní střecha vodorovná"162,830*2</t>
  </si>
  <si>
    <t>374,832*1,2 'Přepočtené koeficientem množství</t>
  </si>
  <si>
    <t>159</t>
  </si>
  <si>
    <t>69334001</t>
  </si>
  <si>
    <t>textilie ochranná vegetačních střech 200g/m2</t>
  </si>
  <si>
    <t>-4250563</t>
  </si>
  <si>
    <t>"hlavní střecha vodorovná"162,83</t>
  </si>
  <si>
    <t>162,83*1,2 'Přepočtené koeficientem množství</t>
  </si>
  <si>
    <t>160</t>
  </si>
  <si>
    <t>712771201</t>
  </si>
  <si>
    <t>Provedení drenážní vrstvy vegetační střechy z kameniva tloušťky do 100 mm sklon do 5°</t>
  </si>
  <si>
    <t>-1123174850</t>
  </si>
  <si>
    <t>161</t>
  </si>
  <si>
    <t>58337401</t>
  </si>
  <si>
    <t>kamenivo dekorační (kačírek)</t>
  </si>
  <si>
    <t>-1764930042</t>
  </si>
  <si>
    <t>35,850*0,1*2,3</t>
  </si>
  <si>
    <t>162</t>
  </si>
  <si>
    <t>712771255</t>
  </si>
  <si>
    <t>Odvodnění vegetační střechy osazením kontrolní šachty</t>
  </si>
  <si>
    <t>-1557229307</t>
  </si>
  <si>
    <t>163</t>
  </si>
  <si>
    <t>69334330</t>
  </si>
  <si>
    <t>šachta kontrolní odvodnění vegetačních střech PA 400x400mm v 130mm</t>
  </si>
  <si>
    <t>1577240685</t>
  </si>
  <si>
    <t>164</t>
  </si>
  <si>
    <t>712771333</t>
  </si>
  <si>
    <t>Provedení hydroakumulační vrstvy z nopových fólií s přesahem vegetační střechy sklon do 5°</t>
  </si>
  <si>
    <t>2102446186</t>
  </si>
  <si>
    <t>165</t>
  </si>
  <si>
    <t>69334152</t>
  </si>
  <si>
    <t>fólie profilovaná (nopová) perforovaná HDPE s hydroakumulační a drenážní funkcí do vegetačních střech s výškou nopů 20mm</t>
  </si>
  <si>
    <t>2025071652</t>
  </si>
  <si>
    <t>162,83*1,1 'Přepočtené koeficientem množství</t>
  </si>
  <si>
    <t>166</t>
  </si>
  <si>
    <t>712771401</t>
  </si>
  <si>
    <t>Provedení vegetační vrstvy ze substrátu tloušťky do 100 mm vegetační střechy sklon do 5°</t>
  </si>
  <si>
    <t>1361370574</t>
  </si>
  <si>
    <t>162,83-35,85</t>
  </si>
  <si>
    <t>167</t>
  </si>
  <si>
    <t>10321225</t>
  </si>
  <si>
    <t>substrát vegetačních střech extenzivní s nízkým obsahem organické složky</t>
  </si>
  <si>
    <t>1044732052</t>
  </si>
  <si>
    <t>(162,83-35,85)*0,06</t>
  </si>
  <si>
    <t>168</t>
  </si>
  <si>
    <t>712771521</t>
  </si>
  <si>
    <t>Položení vegetační nebo trávníkové rohože vegetační střechy sklon do 5°</t>
  </si>
  <si>
    <t>-1864410195</t>
  </si>
  <si>
    <t>169</t>
  </si>
  <si>
    <t>69334007</t>
  </si>
  <si>
    <t>koberec trávníkový vegetačních střech</t>
  </si>
  <si>
    <t>-864396654</t>
  </si>
  <si>
    <t>126,98*1,1 'Přepočtené koeficientem množství</t>
  </si>
  <si>
    <t>170</t>
  </si>
  <si>
    <t>712771611</t>
  </si>
  <si>
    <t>Osazení ochranné kačírkové lišty přitížením konstrukcí</t>
  </si>
  <si>
    <t>161902476</t>
  </si>
  <si>
    <t>171</t>
  </si>
  <si>
    <t>69334041</t>
  </si>
  <si>
    <t>lišta kačírková výška do 130mm nerez</t>
  </si>
  <si>
    <t>1416481311</t>
  </si>
  <si>
    <t>69,9*1,02 'Přepočtené koeficientem množství</t>
  </si>
  <si>
    <t>172</t>
  </si>
  <si>
    <t>712998201.1</t>
  </si>
  <si>
    <t>D+M bezpečnostního přepadu s foliovou manžetou 110/60 mm</t>
  </si>
  <si>
    <t>772140031</t>
  </si>
  <si>
    <t>173</t>
  </si>
  <si>
    <t>998712202</t>
  </si>
  <si>
    <t>Přesun hmot procentní pro krytiny povlakové v objektech v do 12 m</t>
  </si>
  <si>
    <t>-488936439</t>
  </si>
  <si>
    <t>713</t>
  </si>
  <si>
    <t>Izolace tepelné</t>
  </si>
  <si>
    <t>174</t>
  </si>
  <si>
    <t>713121111</t>
  </si>
  <si>
    <t>Montáž izolace tepelné podlah volně kladenými rohožemi, pásy, dílci, deskami 1 vrstva</t>
  </si>
  <si>
    <t>618162496</t>
  </si>
  <si>
    <t>"pod schodiště mezi budovami"2*(0,2+0,4+0,7)</t>
  </si>
  <si>
    <t>175</t>
  </si>
  <si>
    <t>28376416</t>
  </si>
  <si>
    <t>deska z polystyrénu XPS, hrana polodrážková a hladký povrch 300kPa tl 40mm</t>
  </si>
  <si>
    <t>1956085481</t>
  </si>
  <si>
    <t>2,6*1,02 'Přepočtené koeficientem množství</t>
  </si>
  <si>
    <t>176</t>
  </si>
  <si>
    <t>713121121</t>
  </si>
  <si>
    <t>Montáž izolace tepelné podlah volně kladenými rohožemi, pásy, dílci, deskami 2 vrstvy</t>
  </si>
  <si>
    <t>-2035823202</t>
  </si>
  <si>
    <t>177</t>
  </si>
  <si>
    <t>28375910</t>
  </si>
  <si>
    <t>deska EPS 150 do plochých střech a podlah λ=0,035 tl 60mm</t>
  </si>
  <si>
    <t>1150079301</t>
  </si>
  <si>
    <t>134,06</t>
  </si>
  <si>
    <t>134,06*1,02 'Přepočtené koeficientem množství</t>
  </si>
  <si>
    <t>178</t>
  </si>
  <si>
    <t>28375912</t>
  </si>
  <si>
    <t>deska EPS 150 do plochých střech a podlah λ=0,035 tl 80mm</t>
  </si>
  <si>
    <t>691442958</t>
  </si>
  <si>
    <t>179</t>
  </si>
  <si>
    <t>713141131</t>
  </si>
  <si>
    <t>Montáž izolace tepelné střech plochých lepené za studena plně 1 vrstva rohoží, pásů, dílců, desek</t>
  </si>
  <si>
    <t>-1699331254</t>
  </si>
  <si>
    <t>"hlavní střecha - odečteno z výkresu"162,83</t>
  </si>
  <si>
    <t>"perimetrická deska"162,83</t>
  </si>
  <si>
    <t>180</t>
  </si>
  <si>
    <t>28375915</t>
  </si>
  <si>
    <t>deska EPS 150 do plochých střech a podlah λ=0,035 tl 120mm</t>
  </si>
  <si>
    <t>-714293375</t>
  </si>
  <si>
    <t>169,53*1,1 'Přepočtené koeficientem množství</t>
  </si>
  <si>
    <t>181</t>
  </si>
  <si>
    <t>28376016</t>
  </si>
  <si>
    <t>deska perimetrická 150kPa λ=0,035 tl 80mm</t>
  </si>
  <si>
    <t>1372828100</t>
  </si>
  <si>
    <t>162,83</t>
  </si>
  <si>
    <t>182</t>
  </si>
  <si>
    <t>713141331</t>
  </si>
  <si>
    <t>Montáž izolace tepelné střech plochých lepené za studena zplna, spádová vrstva</t>
  </si>
  <si>
    <t>-1947770858</t>
  </si>
  <si>
    <t>"hlavní střecha"162,83</t>
  </si>
  <si>
    <t>183</t>
  </si>
  <si>
    <t>28376142</t>
  </si>
  <si>
    <t>klín izolační z pěnového polystyrenu EPS 150 spádový</t>
  </si>
  <si>
    <t>-1451259607</t>
  </si>
  <si>
    <t>"hlavní střecha"162,83*0,1*1,15</t>
  </si>
  <si>
    <t>"střecha výtahové šachty"6,2*0,085*1,15</t>
  </si>
  <si>
    <t>184</t>
  </si>
  <si>
    <t>998713202</t>
  </si>
  <si>
    <t>Přesun hmot procentní pro izolace tepelné v objektech v do 12 m</t>
  </si>
  <si>
    <t>888324883</t>
  </si>
  <si>
    <t>721</t>
  </si>
  <si>
    <t>Zdravotechnika - vnitřní kanalizace</t>
  </si>
  <si>
    <t>185</t>
  </si>
  <si>
    <t>721173315.1</t>
  </si>
  <si>
    <t>Potrubí kanalizační z PVC SN 4 dešťové DN 75 - svody</t>
  </si>
  <si>
    <t>132579891</t>
  </si>
  <si>
    <t>6,5*2+2</t>
  </si>
  <si>
    <t>186</t>
  </si>
  <si>
    <t>721233221.1</t>
  </si>
  <si>
    <t>D+M střešní vtok dvoustupňový vyhřívaný s integrovanou PVC manžetou a manžetou v místě parozábrany</t>
  </si>
  <si>
    <t>2066579023</t>
  </si>
  <si>
    <t>187</t>
  </si>
  <si>
    <t>721242105</t>
  </si>
  <si>
    <t>Lapač střešních splavenin z PP se zápachovou klapkou a lapacím košem DN 110</t>
  </si>
  <si>
    <t>-1959869051</t>
  </si>
  <si>
    <t>188</t>
  </si>
  <si>
    <t>998721202</t>
  </si>
  <si>
    <t>Přesun hmot procentní pro vnitřní kanalizace v objektech v do 12 m</t>
  </si>
  <si>
    <t>-1875377185</t>
  </si>
  <si>
    <t>762</t>
  </si>
  <si>
    <t>Konstrukce tesařské</t>
  </si>
  <si>
    <t>189</t>
  </si>
  <si>
    <t>712500010</t>
  </si>
  <si>
    <t>D+M dřevěný rošt rozháněcího klínu ze seříznutých fošen 60/150 mm, vč. spoj. mat.</t>
  </si>
  <si>
    <t>-485646735</t>
  </si>
  <si>
    <t>190</t>
  </si>
  <si>
    <t>762341047</t>
  </si>
  <si>
    <t>Bednění střech rovných z desek OSB tl 25 mm na pero a drážku šroubovaných na rošt</t>
  </si>
  <si>
    <t>-2033107204</t>
  </si>
  <si>
    <t>191</t>
  </si>
  <si>
    <t>762341280.1</t>
  </si>
  <si>
    <t>Montáž bednění střech rovných z překližky foliované</t>
  </si>
  <si>
    <t>1633859925</t>
  </si>
  <si>
    <t>střecha instalačních šachet vč. roštu</t>
  </si>
  <si>
    <t>0,85*1,25*2</t>
  </si>
  <si>
    <t>1,09*1,4*2</t>
  </si>
  <si>
    <t>192</t>
  </si>
  <si>
    <t>60624134</t>
  </si>
  <si>
    <t>překližka stavební s fólií hladkou tl 21mm</t>
  </si>
  <si>
    <t>-1353009320</t>
  </si>
  <si>
    <t>5,177*1,1 'Přepočtené koeficientem množství</t>
  </si>
  <si>
    <t>193</t>
  </si>
  <si>
    <t>762395000</t>
  </si>
  <si>
    <t>Spojovací prostředky krovů, bednění, laťování, nadstřešních konstrukcí</t>
  </si>
  <si>
    <t>-1158204907</t>
  </si>
  <si>
    <t>"stávající střecha, bednění"14*0,025</t>
  </si>
  <si>
    <t>194</t>
  </si>
  <si>
    <t>998762202</t>
  </si>
  <si>
    <t>Přesun hmot procentní pro kce tesařské v objektech v do 12 m</t>
  </si>
  <si>
    <t>801251401</t>
  </si>
  <si>
    <t>763</t>
  </si>
  <si>
    <t>Konstrukce suché výstavby</t>
  </si>
  <si>
    <t>195</t>
  </si>
  <si>
    <t>763131411</t>
  </si>
  <si>
    <t>SDK podhled desky 1xA 12,5 bez izolace dvouvrstvá spodní kce profil CD+UD</t>
  </si>
  <si>
    <t>-490066549</t>
  </si>
  <si>
    <t>13*5,53</t>
  </si>
  <si>
    <t>196</t>
  </si>
  <si>
    <t>763500010</t>
  </si>
  <si>
    <t>Příprava pro kotvení projektoru</t>
  </si>
  <si>
    <t>500382449</t>
  </si>
  <si>
    <t>197</t>
  </si>
  <si>
    <t>998763201</t>
  </si>
  <si>
    <t>Přesun hmot procentní pro dřevostavby v objektech v do 12 m</t>
  </si>
  <si>
    <t>-1499380191</t>
  </si>
  <si>
    <t>764</t>
  </si>
  <si>
    <t>Konstrukce klempířské</t>
  </si>
  <si>
    <t>198</t>
  </si>
  <si>
    <t>764001821.1</t>
  </si>
  <si>
    <t>Demontáž krytiny ze svitků nebo tabulí do suti (vč. prvků detailů, žlabů, svodů apd.)</t>
  </si>
  <si>
    <t>-1606061725</t>
  </si>
  <si>
    <t>Vč. lemování střechy a dalších klempířských konstrukcí</t>
  </si>
  <si>
    <t>14,4*(6,88+0,3)</t>
  </si>
  <si>
    <t>199</t>
  </si>
  <si>
    <t>764311601</t>
  </si>
  <si>
    <t>Koutová lišta pro ukotvení střešní PVC folie - součástí pokládky folie střechy</t>
  </si>
  <si>
    <t>1881778134</t>
  </si>
  <si>
    <t>200</t>
  </si>
  <si>
    <t>764311601.4/K</t>
  </si>
  <si>
    <t>Lemování PVC izolace střechy ke zdivu - omítce z Pz plechu s povrchovou úpravou, rš 180+90 mm</t>
  </si>
  <si>
    <t>-570712050</t>
  </si>
  <si>
    <t>201</t>
  </si>
  <si>
    <t>764321401</t>
  </si>
  <si>
    <t>Lemování oken vnější z Al plechu rš 50mm</t>
  </si>
  <si>
    <t>662900792</t>
  </si>
  <si>
    <t>202</t>
  </si>
  <si>
    <t>764321402</t>
  </si>
  <si>
    <t>Lemování oken vnitřní z Al plechu rš 150mm</t>
  </si>
  <si>
    <t>-1073181179</t>
  </si>
  <si>
    <t>203</t>
  </si>
  <si>
    <t>764311604.1/K</t>
  </si>
  <si>
    <t>1/K Lemování rovných zdí střech s krytinou prejzovou nebo vlnitou z Pz s povrchovou úpravou rš 330 mm</t>
  </si>
  <si>
    <t>2110569085</t>
  </si>
  <si>
    <t>204</t>
  </si>
  <si>
    <t>764511662.K/2</t>
  </si>
  <si>
    <t>K/2 Kotlík atypický 150/150 mm z Pz plechu s povrchovou úpravou vyfoliovaný vč. navýšení lemování střechy na 200 mm</t>
  </si>
  <si>
    <t>2052236679</t>
  </si>
  <si>
    <t>205</t>
  </si>
  <si>
    <t>764518622.K/3</t>
  </si>
  <si>
    <t>K/3 Svody kruhové včetně objímek, kolen, odskoků z Pz s povrchovou úpravou průměru 100 mm</t>
  </si>
  <si>
    <t>-2141094584</t>
  </si>
  <si>
    <t>206</t>
  </si>
  <si>
    <t>998764202</t>
  </si>
  <si>
    <t>Přesun hmot procentní pro konstrukce klempířské v objektech v do 12 m</t>
  </si>
  <si>
    <t>-322099080</t>
  </si>
  <si>
    <t>767</t>
  </si>
  <si>
    <t>Konstrukce zámečnické</t>
  </si>
  <si>
    <t>207</t>
  </si>
  <si>
    <t>767.Z1</t>
  </si>
  <si>
    <t>Z1 - D+M zábradlí ochozu dle PD, kartáčovaný nerez</t>
  </si>
  <si>
    <t>1572836419</t>
  </si>
  <si>
    <t>208</t>
  </si>
  <si>
    <t>767.Z2</t>
  </si>
  <si>
    <t>Z2 - D+M madlo na propojujícím schodišti, kartáčovaný nerez, dl. 810mm</t>
  </si>
  <si>
    <t>-904589890</t>
  </si>
  <si>
    <t>209</t>
  </si>
  <si>
    <t>767.Z3</t>
  </si>
  <si>
    <t>Z3 - D+M ocelový požární žebřík dl. 3,456m, vč. povrchové úpravy</t>
  </si>
  <si>
    <t>-788664280</t>
  </si>
  <si>
    <t>210</t>
  </si>
  <si>
    <t>767.Z4</t>
  </si>
  <si>
    <t>Z4 - D+M ocelový požární žebřík dl. 3,525m, vč. povrchové úpravy</t>
  </si>
  <si>
    <t>-880794980</t>
  </si>
  <si>
    <t>211</t>
  </si>
  <si>
    <t>767.Z5</t>
  </si>
  <si>
    <t>Z5 - D+M madlo hlavního schodiště, kartáčovaný nerez, zakřivené</t>
  </si>
  <si>
    <t>1673294799</t>
  </si>
  <si>
    <t>3,8+5,9</t>
  </si>
  <si>
    <t>212</t>
  </si>
  <si>
    <t>767.Z6</t>
  </si>
  <si>
    <t>Z6 - D+M větrací mřížka 500x700 mm, nerez plech , kruhové otvory, min. 50%</t>
  </si>
  <si>
    <t>-1753334317</t>
  </si>
  <si>
    <t>213</t>
  </si>
  <si>
    <t>767.Z7</t>
  </si>
  <si>
    <t>Z7 - D+M žaluzie 300 x 110mm, zakrytí odvětrání střechy nad střechou</t>
  </si>
  <si>
    <t>-968602395</t>
  </si>
  <si>
    <t>214</t>
  </si>
  <si>
    <t>767.Z8</t>
  </si>
  <si>
    <t>Z8 - D+M ocelový rám pod VZT jednotku, žárově pozinkovaný</t>
  </si>
  <si>
    <t>167866851</t>
  </si>
  <si>
    <t>215</t>
  </si>
  <si>
    <t>7676101.O1</t>
  </si>
  <si>
    <t>O1 Prosklené hliníkové dvoukřídlé dveře 2000x2200mm dle PD, vč. kování a doplňků (madlo, kování, klika, elektronický zámek, samozavýrač, generální klíč)</t>
  </si>
  <si>
    <t>-586911526</t>
  </si>
  <si>
    <t>216</t>
  </si>
  <si>
    <t>7676101.O2</t>
  </si>
  <si>
    <t>O2 Výkladec z hliníkových profilů, pevně zasklený izolačním bezpečnostním sklem, 2000x2000 mm, dle PD a stávajících</t>
  </si>
  <si>
    <t>-2099732861</t>
  </si>
  <si>
    <t>217</t>
  </si>
  <si>
    <t>7676101.O3</t>
  </si>
  <si>
    <t>O3 Okno z hliníkových profilů vyklápěcí s plnou výplní (PUR a hliník), otevírání elektrické servopohonem dle PD</t>
  </si>
  <si>
    <t>-1064445357</t>
  </si>
  <si>
    <t>218</t>
  </si>
  <si>
    <t>7676101.O4</t>
  </si>
  <si>
    <t>O4 plné kovové dveře 900x2000 mm, do ocelové zárubně (vč. dod. a montáže zárubně), křídlo - lakované, vč. doplňků, dle PD</t>
  </si>
  <si>
    <t>-1099197778</t>
  </si>
  <si>
    <t>219</t>
  </si>
  <si>
    <t>7676101.O5</t>
  </si>
  <si>
    <t>O5 fixní uzavření montážního otvoru betonová deska tl. 50mm v kovovém rámu, atypická kontrukce, povrchová úprava pozink pohledová část v interiéru - stejná kvalita jako stěny budovy z pohledového betonu</t>
  </si>
  <si>
    <t>1024050088</t>
  </si>
  <si>
    <t>220</t>
  </si>
  <si>
    <t>76788114.1</t>
  </si>
  <si>
    <t>D+M záchytného systému dle PD</t>
  </si>
  <si>
    <t>-117299344</t>
  </si>
  <si>
    <t>221</t>
  </si>
  <si>
    <t>767995111</t>
  </si>
  <si>
    <t>Montáž atypických zámečnických konstrukcí hmotnosti do 5 kg</t>
  </si>
  <si>
    <t>-64057046</t>
  </si>
  <si>
    <t>Překlady instalačních šachet</t>
  </si>
  <si>
    <t>"L40/40/4 2,42kg/m"2*0,8*2,42*2</t>
  </si>
  <si>
    <t>222</t>
  </si>
  <si>
    <t>13010414</t>
  </si>
  <si>
    <t>úhelník ocelový rovnostranný jakost 11 375 40x40x4mm</t>
  </si>
  <si>
    <t>1409644079</t>
  </si>
  <si>
    <t>2,42*0,8*2*2*1,1/1000</t>
  </si>
  <si>
    <t>223</t>
  </si>
  <si>
    <t>998767202</t>
  </si>
  <si>
    <t>Přesun hmot procentní pro zámečnické konstrukce v objektech v do 12 m</t>
  </si>
  <si>
    <t>1444916512</t>
  </si>
  <si>
    <t>777</t>
  </si>
  <si>
    <t>Podlahy lité</t>
  </si>
  <si>
    <t>224</t>
  </si>
  <si>
    <t>777211211.1</t>
  </si>
  <si>
    <t>Podlahy z cementoepoxidové stěrky barevné vč. vyrovnání podkladu a dilatací dle PD</t>
  </si>
  <si>
    <t>1453250071</t>
  </si>
  <si>
    <t>"schodiště - podstupně"1,25*2,4</t>
  </si>
  <si>
    <t>225</t>
  </si>
  <si>
    <t>777500010</t>
  </si>
  <si>
    <t>Dodávka a osazení hrany stupně Al lištou</t>
  </si>
  <si>
    <t>1352523975</t>
  </si>
  <si>
    <t>3*2,1</t>
  </si>
  <si>
    <t>15*1,25</t>
  </si>
  <si>
    <t>226</t>
  </si>
  <si>
    <t>777500020</t>
  </si>
  <si>
    <t>Dodávka a osazení Al dilatační lišty litých podlah</t>
  </si>
  <si>
    <t>-998517679</t>
  </si>
  <si>
    <t>8,22*2+17,85</t>
  </si>
  <si>
    <t>227</t>
  </si>
  <si>
    <t>998777202</t>
  </si>
  <si>
    <t>Přesun hmot procentní pro podlahy lité v objektech v do 12 m</t>
  </si>
  <si>
    <t>-1685506300</t>
  </si>
  <si>
    <t>781</t>
  </si>
  <si>
    <t>Dokončovací práce - obklady</t>
  </si>
  <si>
    <t>228</t>
  </si>
  <si>
    <t>7817341a</t>
  </si>
  <si>
    <t>Oprava a doplnění obkladů vnějších z obkladaček cihelných dle stávajících lepené flexibilním lepidlem, vč. podkladní omítky</t>
  </si>
  <si>
    <t>-878315000</t>
  </si>
  <si>
    <t>"dozděný parapet"0,3*2,2</t>
  </si>
  <si>
    <t>"ostění nových dveří"0,2*0,5*2</t>
  </si>
  <si>
    <t>783</t>
  </si>
  <si>
    <t>Dokončovací práce - nátěry</t>
  </si>
  <si>
    <t>229</t>
  </si>
  <si>
    <t>783050010</t>
  </si>
  <si>
    <t>Nátěr betonových konstrukcí olejuvzdorným nátěrem</t>
  </si>
  <si>
    <t>-1115600257</t>
  </si>
  <si>
    <t>Výtahová šachta - dno</t>
  </si>
  <si>
    <t>1,6*2,21</t>
  </si>
  <si>
    <t>výtahová šachta - stěny</t>
  </si>
  <si>
    <t>1,1*(1,6+2*2,21)</t>
  </si>
  <si>
    <t>1,5*1,6</t>
  </si>
  <si>
    <t>784</t>
  </si>
  <si>
    <t>Dokončovací práce - malby a tapety</t>
  </si>
  <si>
    <t>230</t>
  </si>
  <si>
    <t>784211101</t>
  </si>
  <si>
    <t>Dvojnásobné bílé malby ze směsí za mokra výborně otěruvzdorných v místnostech výšky do 3,80 m</t>
  </si>
  <si>
    <t>-750068431</t>
  </si>
  <si>
    <t>(13*2+5,9*2)*3+13*5,9</t>
  </si>
  <si>
    <t>789</t>
  </si>
  <si>
    <t>Povrchové úpravy ocelových konstrukcí a technologických zařízení</t>
  </si>
  <si>
    <t>231</t>
  </si>
  <si>
    <t>789315111.1</t>
  </si>
  <si>
    <t xml:space="preserve">Nátěr zařízení s povrchem nečlenitým jednosložkový základní </t>
  </si>
  <si>
    <t>674022587</t>
  </si>
  <si>
    <t>"poz. plech"75*2</t>
  </si>
  <si>
    <t>232</t>
  </si>
  <si>
    <t>789315116.1</t>
  </si>
  <si>
    <t xml:space="preserve">Nátěr zařízení s povrchem nečlenitým jednosložkový mezinátěr </t>
  </si>
  <si>
    <t>2031577425</t>
  </si>
  <si>
    <t>233</t>
  </si>
  <si>
    <t>789315121.1</t>
  </si>
  <si>
    <t>Nátěr zařízení s povrchem nečlenitým jednosložkový krycí</t>
  </si>
  <si>
    <t>-1763679415</t>
  </si>
  <si>
    <t>234</t>
  </si>
  <si>
    <t>789316111.1</t>
  </si>
  <si>
    <t>Nátěr zařízení s povrchem členitým jednosložkový základní</t>
  </si>
  <si>
    <t>-1391743711</t>
  </si>
  <si>
    <t>"HEA 160"3,725*6*0,906</t>
  </si>
  <si>
    <t>"HEA 160"0,99*2*0,906</t>
  </si>
  <si>
    <t>"HEA 160"1*2*0,906</t>
  </si>
  <si>
    <t>"HEA 160"3,29*6*0,906</t>
  </si>
  <si>
    <t>"HEB 160"1,8*8*0,918</t>
  </si>
  <si>
    <t>"HEB 160"2*7*0,918</t>
  </si>
  <si>
    <t>"IPE160"2,855*6*0,623</t>
  </si>
  <si>
    <t>"IPE160"0,205*1*0,623</t>
  </si>
  <si>
    <t>"IPE160"0,995*2*0,623</t>
  </si>
  <si>
    <t>"IPE160"0,22*1*0,623</t>
  </si>
  <si>
    <t>"IPE160"3,41*3*0,623</t>
  </si>
  <si>
    <t>"IPE160"2,28*18*0,623</t>
  </si>
  <si>
    <t>"UPE160"2,05*1*0,579</t>
  </si>
  <si>
    <t>"I180"1,9*2*0,640</t>
  </si>
  <si>
    <t>"I100"2,52*4*0,370</t>
  </si>
  <si>
    <t>235</t>
  </si>
  <si>
    <t>789316116.1</t>
  </si>
  <si>
    <t>Nátěr zařízení s povrchem členitým jednosložkový mezinátěr</t>
  </si>
  <si>
    <t>112907183</t>
  </si>
  <si>
    <t>236</t>
  </si>
  <si>
    <t>789316121.1</t>
  </si>
  <si>
    <t>Nátěr zařízení s povrchem členitým jednosložkový krycí</t>
  </si>
  <si>
    <t>157223135</t>
  </si>
  <si>
    <t>Práce a dodávky M</t>
  </si>
  <si>
    <t>33-M</t>
  </si>
  <si>
    <t>Montáže dopr.zaříz.,sklad. zař. a váh</t>
  </si>
  <si>
    <t>237</t>
  </si>
  <si>
    <t>33900010</t>
  </si>
  <si>
    <t>D+M výtahu, parametry dle PD</t>
  </si>
  <si>
    <t>-4843850</t>
  </si>
  <si>
    <t>D2 - Technika prostředí staveb</t>
  </si>
  <si>
    <t>Soupis:</t>
  </si>
  <si>
    <t>D2.1 - Dešťová kanalizace</t>
  </si>
  <si>
    <t>D1 - Dešťová kanalizace</t>
  </si>
  <si>
    <t xml:space="preserve">    11 - Přípravné a přidružené práce</t>
  </si>
  <si>
    <t xml:space="preserve">    13 - Hloubené vykopávky</t>
  </si>
  <si>
    <t xml:space="preserve">    16 - Přemístění výkopku</t>
  </si>
  <si>
    <t xml:space="preserve">    17 - Konstrukce ze zemin</t>
  </si>
  <si>
    <t xml:space="preserve">    19 - Hloubení pro podzemní stěny, ražení a hloubení důlní</t>
  </si>
  <si>
    <t xml:space="preserve">    45 - Podkladní a vedlejší konstrukce (kromě vozovek a železničního svršku)</t>
  </si>
  <si>
    <t xml:space="preserve">    59 - Kryty pozemních komunikací, letišť a ploch dlážděných (předlažby)</t>
  </si>
  <si>
    <t xml:space="preserve">    721 - Vnitřní kanalizace</t>
  </si>
  <si>
    <t xml:space="preserve">    87 - Potrubí z trub plastických, skleněných a čedičových</t>
  </si>
  <si>
    <t xml:space="preserve">    89 - Ostatní konstrukce a práce na trubním vedení</t>
  </si>
  <si>
    <t xml:space="preserve">    97 - Prorážení otvorů a ostatní bourací práce</t>
  </si>
  <si>
    <t xml:space="preserve">    H27 - Vedení trubní dálková a přípojná</t>
  </si>
  <si>
    <t xml:space="preserve">    M46 - Zemní práce při montážích</t>
  </si>
  <si>
    <t>Přípravné a přidružené práce</t>
  </si>
  <si>
    <t>113106231R00</t>
  </si>
  <si>
    <t>Rozebrání dlažeb ze zámkové dlažby v kamenivu</t>
  </si>
  <si>
    <t>RTS I / 2020</t>
  </si>
  <si>
    <t>114203401R00</t>
  </si>
  <si>
    <t>Srovnání lom. kamene do figur na vzdálenost do 10m</t>
  </si>
  <si>
    <t>114203301R00</t>
  </si>
  <si>
    <t>Třídění lomového kamene nebo betonových tvárnic</t>
  </si>
  <si>
    <t>119003227</t>
  </si>
  <si>
    <t>Mobilní plotová zábrana vyplněná dráty výšky do 2,2 m pro zabezpečení výkopu</t>
  </si>
  <si>
    <t>119003228</t>
  </si>
  <si>
    <t>Mobilní plotová zábrana vyplněná dráty výšky do 2,2 m pro zabezpečení výkopu odstranění</t>
  </si>
  <si>
    <t>Hloubené vykopávky</t>
  </si>
  <si>
    <t>132201111R00</t>
  </si>
  <si>
    <t>Hloubení rýh š.do 60 cm v hor.3 do 100 m3, STROJNĚ</t>
  </si>
  <si>
    <t>132201119R00</t>
  </si>
  <si>
    <t>Přípl.za lepivost,hloubení rýh 60 cm,hor.3,STROJNĚ</t>
  </si>
  <si>
    <t>131201110R00</t>
  </si>
  <si>
    <t>Hloubení nezapaž. jam hor.3 do 50 m3, STROJNĚ</t>
  </si>
  <si>
    <t>120001101R00</t>
  </si>
  <si>
    <t>Příplatek za ztížení vykopávky v blízkosti vedení</t>
  </si>
  <si>
    <t>Přemístění výkopku</t>
  </si>
  <si>
    <t>167101101R00</t>
  </si>
  <si>
    <t>Nakládání výkopku z hor.1-4 v množství do 100 m3</t>
  </si>
  <si>
    <t>162701101R00</t>
  </si>
  <si>
    <t>Vodorovné přemístění výkopku z hor.1-4 do 6000 m</t>
  </si>
  <si>
    <t>Konstrukce ze zemin</t>
  </si>
  <si>
    <t>175101101RT2</t>
  </si>
  <si>
    <t>Obsyp potrubí bez prohození sypaniny</t>
  </si>
  <si>
    <t>174101101R00</t>
  </si>
  <si>
    <t>Zásyp jam, rýh, šachet se zhutněním</t>
  </si>
  <si>
    <t>58344171</t>
  </si>
  <si>
    <t>Štěrkodrtě frakce 0-32 C</t>
  </si>
  <si>
    <t>Hloubení pro podzemní stěny, ražení a hloubení důlní</t>
  </si>
  <si>
    <t>199000002R00</t>
  </si>
  <si>
    <t>Poplatek za skládku horniny 1- 4</t>
  </si>
  <si>
    <t>Podkladní a vedlejší konstrukce (kromě vozovek a železničního svršku)</t>
  </si>
  <si>
    <t>451572111R00</t>
  </si>
  <si>
    <t>Lože pod potrubí z kameniva těženého 0 - 4 mm</t>
  </si>
  <si>
    <t>Kryty pozemních komunikací, letišť a ploch dlážděných (předlažby)</t>
  </si>
  <si>
    <t>596215041R00</t>
  </si>
  <si>
    <t>Kladení zámkové dlažby tl. 8 cm do drtě tl. 5 cm</t>
  </si>
  <si>
    <t>Vnitřní kanalizace</t>
  </si>
  <si>
    <t>721176113R00</t>
  </si>
  <si>
    <t>Potrubí HT odpadní svislé D 50 x 1,8 mm</t>
  </si>
  <si>
    <t>721176114R00</t>
  </si>
  <si>
    <t>Potrubí HT odpadní svislé D 75 x 1,9 mm</t>
  </si>
  <si>
    <t>721176145R00</t>
  </si>
  <si>
    <t>Potrubí HT dešťové (svislé) D 110 x 2,7 mm</t>
  </si>
  <si>
    <t>721194105R00</t>
  </si>
  <si>
    <t>Vyvedení odpadních výpustek D 50 x 1,8</t>
  </si>
  <si>
    <t>721194109R00</t>
  </si>
  <si>
    <t>Vyvedení odpadních výpustek D 110 x 2,3</t>
  </si>
  <si>
    <t>721290112R00</t>
  </si>
  <si>
    <t>Zkouška těsnosti kanalizace vodou DN 200</t>
  </si>
  <si>
    <t>721176223R00</t>
  </si>
  <si>
    <t>Potrubí KG svodné (ležaté) v zemi D 125 x 3,2 mm</t>
  </si>
  <si>
    <t>721176224R00</t>
  </si>
  <si>
    <t>Potrubí KG svodné (ležaté) v zemi D 160 x 4,0 mm</t>
  </si>
  <si>
    <t>721176125R00</t>
  </si>
  <si>
    <t>Potrubí HT svodné (ležaté) v zemi D 110 x 2,7 mm</t>
  </si>
  <si>
    <t>721176126R00</t>
  </si>
  <si>
    <t>Potrubí HT svodné (ležaté) v zemi DN 125 x 3,1 mm</t>
  </si>
  <si>
    <t>721242110RT2</t>
  </si>
  <si>
    <t>Lapač střešních splavenin PP HL600, kloub</t>
  </si>
  <si>
    <t>721231113R00</t>
  </si>
  <si>
    <t>Vtok střešní TW v povlak.krytině, zatepl. v.220 mm</t>
  </si>
  <si>
    <t>721000012</t>
  </si>
  <si>
    <t>D+M Sifonu pro odvod kondenzátu pro klimatizace HL 138</t>
  </si>
  <si>
    <t>ks</t>
  </si>
  <si>
    <t>998721101R00</t>
  </si>
  <si>
    <t>Přesun hmot pro vnitřní kanalizaci, výšky do 6 m</t>
  </si>
  <si>
    <t>Potrubí z trub plastických, skleněných a čedičových</t>
  </si>
  <si>
    <t>871353121RT2</t>
  </si>
  <si>
    <t>Montáž trub z plastu, gumový kroužek, DN 200</t>
  </si>
  <si>
    <t>Ostatní konstrukce a práce na trubním vedení</t>
  </si>
  <si>
    <t>892571111R00</t>
  </si>
  <si>
    <t>Zkouška těsnosti kanalizace DN do 200, vodou</t>
  </si>
  <si>
    <t>892573111R00</t>
  </si>
  <si>
    <t>Zabezpečení konců kanal. potrubí DN do 200, vodou</t>
  </si>
  <si>
    <t>úsek</t>
  </si>
  <si>
    <t>894431111RBA</t>
  </si>
  <si>
    <t>Šachta, D 315 mm, dl.šach.roury 1,25 m, přímá</t>
  </si>
  <si>
    <t>894411111R00</t>
  </si>
  <si>
    <t>Zřízení šachet z dílců,dno C 25/30, potrubí DN 200</t>
  </si>
  <si>
    <t>59226120</t>
  </si>
  <si>
    <t>Deska zákrytová nádrže PNK 200/20 ZDP 1K 60</t>
  </si>
  <si>
    <t>592261027</t>
  </si>
  <si>
    <t>Dno nádrže PNK Q.1 150/164 BZP 2,78 m3, včetně -  regulačního prvku s bezpečnostním přepadem</t>
  </si>
  <si>
    <t>899103111RT2</t>
  </si>
  <si>
    <t>Osazení poklopu s rámem do 150 kg</t>
  </si>
  <si>
    <t>890000009</t>
  </si>
  <si>
    <t>Rozebrání a zpětné složení stáv. uliční vpusti</t>
  </si>
  <si>
    <t>vlastní</t>
  </si>
  <si>
    <t>Prorážení otvorů a ostatní bourací práce</t>
  </si>
  <si>
    <t>979054441R00</t>
  </si>
  <si>
    <t>Očištění vybour. dlaždic s výplní kamen. těženým</t>
  </si>
  <si>
    <t>970051250R00</t>
  </si>
  <si>
    <t>Vrtání jádrové do ŽB do D 250 mm</t>
  </si>
  <si>
    <t>H27</t>
  </si>
  <si>
    <t>Vedení trubní dálková a přípojná</t>
  </si>
  <si>
    <t>998276101R00</t>
  </si>
  <si>
    <t>Přesun hmot, trubní vedení plastová, otevř. výkop</t>
  </si>
  <si>
    <t>M46</t>
  </si>
  <si>
    <t>Zemní práce při montážích</t>
  </si>
  <si>
    <t>460620006RT1</t>
  </si>
  <si>
    <t>Osetí povrchu trávou</t>
  </si>
  <si>
    <t>D2.2 - Zařízení pro vytápění staveb a vzduchotechniky</t>
  </si>
  <si>
    <t>Město Česká Třebová Staré náměstí 78</t>
  </si>
  <si>
    <t>16753631</t>
  </si>
  <si>
    <t>Ing.Libor Sauer, Svitavy</t>
  </si>
  <si>
    <t>PŘESNÝ POPIS JEDNOTLIVÝCH POLOŽEK VIZ. TECHNICKÁ SPECIFIKACE VZDUCHOTECHNIKY</t>
  </si>
  <si>
    <t>PSV - PSV</t>
  </si>
  <si>
    <t xml:space="preserve">    751-1 - Vzduchotechnika - Zařízení "1"</t>
  </si>
  <si>
    <t>949101111</t>
  </si>
  <si>
    <t>Lešení pomocné pro objekty pozemních staveb s lešeňovou podlahou v do 1,9 m zatížení do 150 kg/m2</t>
  </si>
  <si>
    <t>32971274</t>
  </si>
  <si>
    <t>45,00       "pro montáž vzduchotechniky výška maximálně 1,50 m</t>
  </si>
  <si>
    <t>99998X002</t>
  </si>
  <si>
    <t>Zpracování provozního řádu pro obsluhu a údržbu zaškolení obsluhy schémata doklady o revizích</t>
  </si>
  <si>
    <t>soubor</t>
  </si>
  <si>
    <t>-1447200536</t>
  </si>
  <si>
    <t>99999X003</t>
  </si>
  <si>
    <t>Provozní zkouška včetně zaškolení obsluhy</t>
  </si>
  <si>
    <t>2013883093</t>
  </si>
  <si>
    <t>998017002</t>
  </si>
  <si>
    <t>Přesun hmot s omezením mechanizace pro budovy v do 12 m</t>
  </si>
  <si>
    <t>-1380840486</t>
  </si>
  <si>
    <t>713361213X01</t>
  </si>
  <si>
    <t>Kompletní montáž tepelné izolace na bázi syntetického kaučuku vzduchotechnického potrubí včetně spojovacího, pomocného a montážního materiálu</t>
  </si>
  <si>
    <t>308985082</t>
  </si>
  <si>
    <t>283777431X02</t>
  </si>
  <si>
    <t>Tepelná izolace potrubí na bázi syntetického kaučuku-pásy svinuté do role z jedné strany lepivé se sítí zabraňující nežádoucímu protažení pásu s ochrannou fólií opatřenou tenkou vrstvou silikonu tl.50 mm</t>
  </si>
  <si>
    <t>1122827264</t>
  </si>
  <si>
    <t>713311133X03</t>
  </si>
  <si>
    <t>Kompletní montáž tepelné izolace z minerální plsti tl.50 mm vzduchotechnického potrubí včetně spojovacího, pomocného a montážního materiálu</t>
  </si>
  <si>
    <t>-1473393797</t>
  </si>
  <si>
    <t>6312531X04</t>
  </si>
  <si>
    <t>Lamelový skružovaný pás vyrobený z kamenné (minerální) plsti tl.50 mm hydrofobizované s hliníkovou fóliíi třída reakce na oheň A2 objemová hmotnost 55 kg/m3</t>
  </si>
  <si>
    <t>-1026054871</t>
  </si>
  <si>
    <t>713311132X05</t>
  </si>
  <si>
    <t>Kompletní montáž tepelné izolace z minerální plsti tl.40 mm vzduchotechnického potrubí včetně spojovacího, pomocného a montážního materiálu</t>
  </si>
  <si>
    <t>-578889555</t>
  </si>
  <si>
    <t>6312532X06</t>
  </si>
  <si>
    <t>Lamelový skružovaný pás vyrobený z kamenné (minerální) plsti tl.40 mm hydrofobizovaný s hliníkovou fóliíi třída reakce na oheň A2 OHobjemová hmotnost 55 kg/m3</t>
  </si>
  <si>
    <t>74916640</t>
  </si>
  <si>
    <t>713491116</t>
  </si>
  <si>
    <t>Montáž tepelné izolace oplechování pevné tvarových kusů mimo přírub a armatur obvodu do 500 mm</t>
  </si>
  <si>
    <t>-1955956481</t>
  </si>
  <si>
    <t>713491111</t>
  </si>
  <si>
    <t>Montáž tepelné izolace oplechování pevné potrubí vnějšího obvodu do 500 mm</t>
  </si>
  <si>
    <t>2022667617</t>
  </si>
  <si>
    <t>19420825</t>
  </si>
  <si>
    <t>plech Al hladký polotvrdý tl 0,60mm tabule</t>
  </si>
  <si>
    <t>1863786470</t>
  </si>
  <si>
    <t>(4,50+21,00)*1,62*1,20</t>
  </si>
  <si>
    <t>998713102</t>
  </si>
  <si>
    <t>Přesun hmot tonážní pro izolace tepelné v objektech v do 12 m</t>
  </si>
  <si>
    <t>-1379513025</t>
  </si>
  <si>
    <t>998713192</t>
  </si>
  <si>
    <t>Příplatek k přesunu hmot tonážní 713 za zvětšený přesun do 100 m</t>
  </si>
  <si>
    <t>1545318431</t>
  </si>
  <si>
    <t>751-1</t>
  </si>
  <si>
    <t>Vzduchotechnika - Zařízení "1"</t>
  </si>
  <si>
    <t>75114X001</t>
  </si>
  <si>
    <t>Montáž a osazení vzduchotechnické jednotky 1.01</t>
  </si>
  <si>
    <t>1663456271</t>
  </si>
  <si>
    <t>Zařízení "1" Teplovzdušné vytápění, větrání  a chlazení expozice Velorexu</t>
  </si>
  <si>
    <t>42911111X01</t>
  </si>
  <si>
    <t xml:space="preserve">Kompaktní obousměrná nástřešní větrací jednotka (přívod, odvod) dl. x hl.x v. 2 560 x 1 605 x 685 mm s rekuperací tepla protiproudý deskový rekuperátor se zvýšenou účinností ventilátory se zahnutými lopatkami  EC motory, vest.el.předehřívač a ohřívač </t>
  </si>
  <si>
    <t>1963099081</t>
  </si>
  <si>
    <t>42911126X40</t>
  </si>
  <si>
    <t>Tlumič chvění - silentblok pod nohy vzduchotechnické jednotky</t>
  </si>
  <si>
    <t>961383143</t>
  </si>
  <si>
    <t>75114X002</t>
  </si>
  <si>
    <t>Montáž dálkového ovladače-regulátoru vzduchotechnické jednotky (elektro propojení viz. část elektro)</t>
  </si>
  <si>
    <t>-618843595</t>
  </si>
  <si>
    <t>42911113X02</t>
  </si>
  <si>
    <t>Dálkový digitální ovladač - regulátor vzduchotechnické jednotky 1.01</t>
  </si>
  <si>
    <t>-2046970750</t>
  </si>
  <si>
    <t>751151114X03</t>
  </si>
  <si>
    <t>Zprovoznění a seřízení vzduchotechnické jednotky 1.01 servisním technikem výrobce</t>
  </si>
  <si>
    <t>1005532283</t>
  </si>
  <si>
    <t>751151116X04</t>
  </si>
  <si>
    <t>Montáž prostorového čidla CO2 (elektro propojení viz. část elektro)</t>
  </si>
  <si>
    <t>372376371</t>
  </si>
  <si>
    <t>42911125X05</t>
  </si>
  <si>
    <t xml:space="preserve">Prostorové čidlo CO2-24  24 V 0 až 10 V </t>
  </si>
  <si>
    <t>-804650286</t>
  </si>
  <si>
    <t>751142X006</t>
  </si>
  <si>
    <t>Montáž - osazení venkovní kompaktní splitové kondenzační jednotky - tepelného čerpadla pro přímý ohřev a chlazení pro vzduchotechniku</t>
  </si>
  <si>
    <t>-1524495472</t>
  </si>
  <si>
    <t>42911112X07</t>
  </si>
  <si>
    <t>Venkovní kompaktní kondenzační jednotka splitová s invertorem řada Super Digital Inverter v provedení tepelného čerpadla (vytápění a chlazení) a pro jeden DX výměník, regulace (20 do 100%) vzduchový výkon 3 180 m3/hod. systém splňuje požadavky Nařízení EU</t>
  </si>
  <si>
    <t>1457598094</t>
  </si>
  <si>
    <t>751151117X08</t>
  </si>
  <si>
    <t>Montáž řídící jednotky (paket pro připojení venkovní jednotky na výměník) - rozvaděče na stěnu (propojení provede profese elektro)</t>
  </si>
  <si>
    <t>-278090259</t>
  </si>
  <si>
    <t>42911126X09</t>
  </si>
  <si>
    <t xml:space="preserve">Řídící jednotka (přímý výpar pro vzt) Paket pro připojení venkovní jednotky na výměník (ohřívač nebo chladič) vzd.jednotky (el. rozvaděč pro regulaci prostřednictvím signálu napětí 0-10 V od řídící technologie vzduchotechniky) rozvaděč s PC board, transf </t>
  </si>
  <si>
    <t>-1437751915</t>
  </si>
  <si>
    <t>751151118X10</t>
  </si>
  <si>
    <t>Kompletní montáž kabelového ovladače split systému propojení zajistí profese elektro</t>
  </si>
  <si>
    <t>-1862752563</t>
  </si>
  <si>
    <t>42911127X11</t>
  </si>
  <si>
    <t>Standardní kabelový ovladač s velkým LCD-displejem pro výše uvedený split systém</t>
  </si>
  <si>
    <t>1443759174</t>
  </si>
  <si>
    <t>751791152X12</t>
  </si>
  <si>
    <t xml:space="preserve">Montáž potrubí měděného měkkého spojovaného pájením předizolovaného určeného pro chlazení a klimatizaci (chladivo R 32) Ag pájka včetně připojovacího šroubení zhotovení přípojek pomocného materiálu a uchycení dimenze Cu 3/8“ (9,5) mm </t>
  </si>
  <si>
    <t>310828361</t>
  </si>
  <si>
    <t>8,00</t>
  </si>
  <si>
    <t>196329902X13</t>
  </si>
  <si>
    <t>Dodávka potrubí měděného měkkého (R220) spojovaného pájením určeného pro chlazení a klimatizaci předizolovaného (izolace tl.10 mm dif.odpor izolace větší než 7000) potrubí pro chladivo R32 dimenze Cu 3/8“ (9,5) mm</t>
  </si>
  <si>
    <t>-1635516070</t>
  </si>
  <si>
    <t>751791155X14</t>
  </si>
  <si>
    <t xml:space="preserve">Montáž potrubí měděného měkkého spojovaného pájením předizolovaného určeného pro chlazení a klimatizaci (chladivo R 32) Ag pájka včetně připojovacího šroubení zhotovení přípojek pomocného materiálu a uchycení dimenze Cu 5/8“ (15,9) mm </t>
  </si>
  <si>
    <t>-1895264099</t>
  </si>
  <si>
    <t>196329903X15</t>
  </si>
  <si>
    <t>Dodávka potrubí měděného měkkého (R220) spojovaného pájením určeného pro chlazení a klimatizaci předizolovaného (izolace tl.10 mm dif.odpor izolace větší než 7000) potrubí pro chladivo R32 dimenze Cu 5/8“ (15,9) mm</t>
  </si>
  <si>
    <t>-653657523</t>
  </si>
  <si>
    <t>751791153X16</t>
  </si>
  <si>
    <t>Úprava (dokončení) tepelné izolace po montáži na spojích potrubí</t>
  </si>
  <si>
    <t>-864789694</t>
  </si>
  <si>
    <t>751791154X17</t>
  </si>
  <si>
    <t>Montáž a dodávka plastového kanálku - lišty pro osazení CU potrubí  80/45 mm</t>
  </si>
  <si>
    <t>1597018169</t>
  </si>
  <si>
    <t>751990011X18</t>
  </si>
  <si>
    <t>Tlaková zkouška propojovacího potrubí chladiva</t>
  </si>
  <si>
    <t>-445187566</t>
  </si>
  <si>
    <t>751990012X19</t>
  </si>
  <si>
    <t>Komplexní vyzkoušení spuštění kondenzační jednotky - tepelného čerpadla pro vzduchotechniku</t>
  </si>
  <si>
    <t>-1696202352</t>
  </si>
  <si>
    <t>751111011</t>
  </si>
  <si>
    <t>Mtž vent ax ntl nástěnného základního D do 100 mm</t>
  </si>
  <si>
    <t>1671794804</t>
  </si>
  <si>
    <t>429141621X20</t>
  </si>
  <si>
    <t>Malý nástěnný axiální ventilátor velikost 100 výfuk potrubí průměr 98 mm množství odvodního vzduchu 30 (50) m3/h disp.tlak 32 (28) Pa s pevnou zpětnou klapkou a doběhem kuličková ložiska 230V/50Hz P=14 W IP X4 akustický tlak LPA 31,4 dB (A)</t>
  </si>
  <si>
    <t>91763596</t>
  </si>
  <si>
    <t>751344122</t>
  </si>
  <si>
    <t>Mtž tlumiče hluku pro čtyřhranné potrubí do 0,300 m2</t>
  </si>
  <si>
    <t>557680819</t>
  </si>
  <si>
    <t>42911126X21</t>
  </si>
  <si>
    <t>Buňkový tlumič - buňky ve sdruženém plášti (pozinkovaný plech) 500 x 400 mm - délka 1 000 mm oba konce s náběhy/výběhy - buňky v provedení s děrovaným plechem šířky 197 mm výšky 497 mm dl. 1 000 mm v hygienickém provedení s vnitřní plastovou fólií</t>
  </si>
  <si>
    <t>1791175261</t>
  </si>
  <si>
    <t>-1518199674</t>
  </si>
  <si>
    <t>42911127X22</t>
  </si>
  <si>
    <t>Buňkový tlumič - buňky ve sdruženém plášti (pozinkovaný plech) 500 x 400 mm - délka 1 500 mm oba konce s náběhy/výběhy - buňky v provedení s děrovaným plechem šířky 197 mm výšky 497 mm dl. 1 500 mm v hygienickém provedení s vnitřní plastovou fólií</t>
  </si>
  <si>
    <t>-890461023</t>
  </si>
  <si>
    <t>751514614</t>
  </si>
  <si>
    <t>Mtž škrtící klapky do plech potrubí s přírubou do 0,210 m2</t>
  </si>
  <si>
    <t>-567283658</t>
  </si>
  <si>
    <t>42911141X23</t>
  </si>
  <si>
    <t>Čtyřhranná regulační klapka 400 x 400 mm ruční ovládání</t>
  </si>
  <si>
    <t>-30297456</t>
  </si>
  <si>
    <t>751514679</t>
  </si>
  <si>
    <t>Mtž škrtící klapky do plech potrubí kruhové bez příruby D do 200 mm</t>
  </si>
  <si>
    <t>-2019478416</t>
  </si>
  <si>
    <t>42911135X24</t>
  </si>
  <si>
    <t>Kruhová regulační klapka průměr 200 mm (spiro) ruční ovládání</t>
  </si>
  <si>
    <t>-211505007</t>
  </si>
  <si>
    <t>751514680</t>
  </si>
  <si>
    <t>Mtž škrtící klapky do plech potrubí kruhové bez příruby D do 300 mm</t>
  </si>
  <si>
    <t>1987303031</t>
  </si>
  <si>
    <t>42911136X25</t>
  </si>
  <si>
    <t>Kruhová regulační klapka průměr 250 mm (spiro) ruční ovládání</t>
  </si>
  <si>
    <t>-2136552775</t>
  </si>
  <si>
    <t>751311112</t>
  </si>
  <si>
    <t>Mtž vyústi čtyřhranné na kruhové potrubí do 0,080 m2</t>
  </si>
  <si>
    <t>1066420581</t>
  </si>
  <si>
    <t>42911151X26</t>
  </si>
  <si>
    <t>Obdélníková vzduchotechnická výústka dvouřadá do kruhového potrubí 825 x 85 mm regulace R1 skryté uchycení pro potrubí průměr 200 mm</t>
  </si>
  <si>
    <t>-1993456491</t>
  </si>
  <si>
    <t>-855433066</t>
  </si>
  <si>
    <t>42911152X27</t>
  </si>
  <si>
    <t>Obdélníková vzduchotechnická výústka dvouřadá do kruhového potrubí 825 x 85 mm regulace R1 skryté uchycení pro potrubí průměr 250 mm</t>
  </si>
  <si>
    <t>-632860194</t>
  </si>
  <si>
    <t>751311113</t>
  </si>
  <si>
    <t>Mtž vyústi čtyřhranné na kruhové potrubí do 0,150 m2</t>
  </si>
  <si>
    <t>-1856709611</t>
  </si>
  <si>
    <t>42911153X28</t>
  </si>
  <si>
    <t>Obdélníková vzduchotechnická výústka dvouřadá do kruhového potrubí 1 025 x 85 mm regulace R1 skryté uchycení pro potrubí průměr 200 mm</t>
  </si>
  <si>
    <t>1026726276</t>
  </si>
  <si>
    <t>387582514</t>
  </si>
  <si>
    <t>42911154X29</t>
  </si>
  <si>
    <t>Obdélníková vzduchotechnická výústka dvouřadá do kruhového potrubí 1 025 x 85 mm regulace R1 skryté uchycení pro potrubí průměr 250 mm</t>
  </si>
  <si>
    <t>-476815564</t>
  </si>
  <si>
    <t>751311093</t>
  </si>
  <si>
    <t>Mtž vyústi čtyřhranné na čtyřhranné potrubí do 0,150 m2</t>
  </si>
  <si>
    <t>-2066543906</t>
  </si>
  <si>
    <t>42911146X30</t>
  </si>
  <si>
    <t>Obdélníková vzduchotechnická výústka dvouřadá 425 x 225 mm regulace R1 přední lamely vodorovné skryté uchycení</t>
  </si>
  <si>
    <t>-1521212526</t>
  </si>
  <si>
    <t>751311096</t>
  </si>
  <si>
    <t>Mtž vyústi čtyřhranné na čtyřhranné potrubí přes 0,250 m2</t>
  </si>
  <si>
    <t>910831350</t>
  </si>
  <si>
    <t>42911147X31</t>
  </si>
  <si>
    <t>Obdélníková vzduchotechnická výústka dvouřadá 625 x 425 mm regulace R1 přední lamely svislé skryté uchycení</t>
  </si>
  <si>
    <t>-737044046</t>
  </si>
  <si>
    <t>751322211</t>
  </si>
  <si>
    <t>Mtž dýzy kruhové D do 100 mm</t>
  </si>
  <si>
    <t>-1216481595</t>
  </si>
  <si>
    <t>42911148X32</t>
  </si>
  <si>
    <t>Přívodní vzduchotechnická dýza nastavitelná velikost 100 připojovací průměr 100 mm</t>
  </si>
  <si>
    <t>893829299</t>
  </si>
  <si>
    <t>751398041</t>
  </si>
  <si>
    <t>Mtž protidešťové žaluzie potrubí D do 300 mm</t>
  </si>
  <si>
    <t>103284729</t>
  </si>
  <si>
    <t>429141641X33</t>
  </si>
  <si>
    <t>Samočinná (samotížná) přetlaková žaluzie pro průměr 100 mm (šedá barva)</t>
  </si>
  <si>
    <t>-1271378671</t>
  </si>
  <si>
    <t>751510012</t>
  </si>
  <si>
    <t>Vzduchotechnické potrubí pozink čtyřhranné průřezu do 0,07 m2</t>
  </si>
  <si>
    <t>-421199233</t>
  </si>
  <si>
    <t>8,20</t>
  </si>
  <si>
    <t>751510013</t>
  </si>
  <si>
    <t>Vzduchotechnické potrubí pozink čtyřhranné průřezu do 0,13 m2</t>
  </si>
  <si>
    <t>759499315</t>
  </si>
  <si>
    <t>8,70</t>
  </si>
  <si>
    <t>751510014</t>
  </si>
  <si>
    <t>Vzduchotechnické potrubí pozink čtyřhranné průřezu do 0,28 m2</t>
  </si>
  <si>
    <t>-1757079247</t>
  </si>
  <si>
    <t>10,00</t>
  </si>
  <si>
    <t>751510041</t>
  </si>
  <si>
    <t>Vzduchotechnické potrubí pozink kruhové spirálně vinuté D do 100 mm</t>
  </si>
  <si>
    <t>-1162606426</t>
  </si>
  <si>
    <t>0,5</t>
  </si>
  <si>
    <t>751510042</t>
  </si>
  <si>
    <t>Vzduchotechnické potrubí pozink kruhové spirálně vinuté D do 200 mm</t>
  </si>
  <si>
    <t>1395483110</t>
  </si>
  <si>
    <t>32,20</t>
  </si>
  <si>
    <t>751510043</t>
  </si>
  <si>
    <t>Vzduchotechnické potrubí pozink kruhové spirálně vinuté D do 300 mm</t>
  </si>
  <si>
    <t>-190957242</t>
  </si>
  <si>
    <t>8,10</t>
  </si>
  <si>
    <t>751510081X34</t>
  </si>
  <si>
    <t>Příplatek za zhotovení otvoru do kruhového potrubí pro osazení výústky otvor 825 x 85 mm</t>
  </si>
  <si>
    <t>173834249</t>
  </si>
  <si>
    <t>751510082X35</t>
  </si>
  <si>
    <t>Příplatek za zhotovení otvoru do kruhového potrubí pro osazení výústky otvor 1 025 x 85 mm</t>
  </si>
  <si>
    <t>865416690</t>
  </si>
  <si>
    <t>75199X001</t>
  </si>
  <si>
    <t>Pomocný spojovací, těsnící a montážní materiál zařízení "1"</t>
  </si>
  <si>
    <t>-1234505923</t>
  </si>
  <si>
    <t>75199X101</t>
  </si>
  <si>
    <t>Zaregulování soustavy větrání a nastavení provozních stavů – zařízení „1“</t>
  </si>
  <si>
    <t>hodina</t>
  </si>
  <si>
    <t>1614234410</t>
  </si>
  <si>
    <t>751811111X36</t>
  </si>
  <si>
    <t>Kompletní montáž elektrického přímotopného konvektoru včetně montážního materiálu (profese elektro provede připojení na elektrorozvody)</t>
  </si>
  <si>
    <t>-790257642</t>
  </si>
  <si>
    <t>429141642X37</t>
  </si>
  <si>
    <t>Nástěnný elektrický přímotopný konvektor napětí 230V/50Hz příkon 500 W IP 24 (vestavěný elektronický termostat s pilotním vodičem)</t>
  </si>
  <si>
    <t>931896305</t>
  </si>
  <si>
    <t>998751101</t>
  </si>
  <si>
    <t>Přesun hmot tonážní pro vzduchotechniku v objektech v do 12 m</t>
  </si>
  <si>
    <t>600808343</t>
  </si>
  <si>
    <t>998751191</t>
  </si>
  <si>
    <t>Příplatek k přesunu hmot tonážní 751 za zvětšený přesun do 500 m</t>
  </si>
  <si>
    <t>972458764</t>
  </si>
  <si>
    <t>998751111X38</t>
  </si>
  <si>
    <t xml:space="preserve">Zdvih vzduchotechnické jednotky 1.01 na střechu objektu jeřábem </t>
  </si>
  <si>
    <t>-1351597964</t>
  </si>
  <si>
    <t>998751112X39</t>
  </si>
  <si>
    <t xml:space="preserve">Zdvih venkovní kompaktní kondenzační jednotky splitové s invertorem na střechu objektu jeřábem </t>
  </si>
  <si>
    <t>1438868545</t>
  </si>
  <si>
    <t>D2.3 - Elektroinstalace - slaboproudé rozvody</t>
  </si>
  <si>
    <t>Úroveň 3:</t>
  </si>
  <si>
    <t>D2.3.1 - Elektrický zabezpečovací systém</t>
  </si>
  <si>
    <t xml:space="preserve">    D01 - Dodávky</t>
  </si>
  <si>
    <t xml:space="preserve">    D02 - Montáže</t>
  </si>
  <si>
    <t>D01</t>
  </si>
  <si>
    <t>Dodávky</t>
  </si>
  <si>
    <t>Pol183</t>
  </si>
  <si>
    <t>Modul posilovacího zdroje 2,75A v krytu s vestavěným koncentrátorem</t>
  </si>
  <si>
    <t>256</t>
  </si>
  <si>
    <t>-491903591</t>
  </si>
  <si>
    <t>Pol184</t>
  </si>
  <si>
    <t>Akumulátor zálohovací 17 Ah</t>
  </si>
  <si>
    <t>-1719522461</t>
  </si>
  <si>
    <t>Pol185</t>
  </si>
  <si>
    <t>Duální detektor pohybu s dosahem 15m a vestavěnými EOL rezistory</t>
  </si>
  <si>
    <t>1020713230</t>
  </si>
  <si>
    <t>Pol186</t>
  </si>
  <si>
    <t>klíčenka pro ovládací a panic účely s obousměrnou komunikací</t>
  </si>
  <si>
    <t>1912618552</t>
  </si>
  <si>
    <t>Pol187</t>
  </si>
  <si>
    <t>Modul v krytu s obousměrnou komunikací s bezdrátovými prvky GD</t>
  </si>
  <si>
    <t>1907187097</t>
  </si>
  <si>
    <t>Pol188</t>
  </si>
  <si>
    <t>CT 3005O-EZS (komplet) - bílá  - optickokouřové čidlo serie 3000-design</t>
  </si>
  <si>
    <t>993802100</t>
  </si>
  <si>
    <t>Pol189</t>
  </si>
  <si>
    <t>Magnetický kontakt</t>
  </si>
  <si>
    <t>-188257996</t>
  </si>
  <si>
    <t>Pol190</t>
  </si>
  <si>
    <t>Koncentrátor v plastovém krytu pro 8 zón</t>
  </si>
  <si>
    <t>1968416387</t>
  </si>
  <si>
    <t>Pol191</t>
  </si>
  <si>
    <t>OBL3F - obrazová závěsná lišta LADON 3m</t>
  </si>
  <si>
    <t>896776662</t>
  </si>
  <si>
    <t>Pol192</t>
  </si>
  <si>
    <t>JNK - závěsový detektor</t>
  </si>
  <si>
    <t>229992762</t>
  </si>
  <si>
    <t>Pol193</t>
  </si>
  <si>
    <t>MRK jednotka pro připojení do ústředny</t>
  </si>
  <si>
    <t>-521757027</t>
  </si>
  <si>
    <t>Pol194</t>
  </si>
  <si>
    <t>Závěsový drát 1mm průměr, pro předměty do 25 kg</t>
  </si>
  <si>
    <t>-115223950</t>
  </si>
  <si>
    <t>Pol195</t>
  </si>
  <si>
    <t>Závěsový háček</t>
  </si>
  <si>
    <t>1987891287</t>
  </si>
  <si>
    <t>Pol196</t>
  </si>
  <si>
    <t>Kabelizace, rozvodné krabice</t>
  </si>
  <si>
    <t>2070820190</t>
  </si>
  <si>
    <t>Pol197</t>
  </si>
  <si>
    <t>Spotřební materiál</t>
  </si>
  <si>
    <t>1951971179</t>
  </si>
  <si>
    <t>D02</t>
  </si>
  <si>
    <t>Montáže</t>
  </si>
  <si>
    <t>Pol198</t>
  </si>
  <si>
    <t>Demontáž stávajících prvku EZS před započetím prací, programová opatření</t>
  </si>
  <si>
    <t>-265794649</t>
  </si>
  <si>
    <t>Pol199</t>
  </si>
  <si>
    <t>Montáž kabelizací</t>
  </si>
  <si>
    <t>-812516437</t>
  </si>
  <si>
    <t>Pol200</t>
  </si>
  <si>
    <t>Montáž systému LADON, nastavení</t>
  </si>
  <si>
    <t>-1424951141</t>
  </si>
  <si>
    <t>Pol201</t>
  </si>
  <si>
    <t>Montáž prvků, naprogramování, uvedení do provozu</t>
  </si>
  <si>
    <t>1652887375</t>
  </si>
  <si>
    <t>Pol202</t>
  </si>
  <si>
    <t>Dokumentace, dílčí revize</t>
  </si>
  <si>
    <t>-859272236</t>
  </si>
  <si>
    <t>Pol203</t>
  </si>
  <si>
    <t>Režie</t>
  </si>
  <si>
    <t>635949266</t>
  </si>
  <si>
    <t>D2.3.2 - Datové rozvody</t>
  </si>
  <si>
    <t>D1 - Dodávky</t>
  </si>
  <si>
    <t>D2 - Montáže</t>
  </si>
  <si>
    <t>Pol204</t>
  </si>
  <si>
    <t>Optický kabel Solarix DROP1000 s LSOH pláštěm a třídou reakce na oheň Eca 12 vláken SM 9/125</t>
  </si>
  <si>
    <t>54288928</t>
  </si>
  <si>
    <t>Pol205</t>
  </si>
  <si>
    <t>Zakončení optického vláka včetně navaření ( 6 vláken)</t>
  </si>
  <si>
    <t>-1204493943</t>
  </si>
  <si>
    <t>Pol206</t>
  </si>
  <si>
    <t>Optická vana komplet</t>
  </si>
  <si>
    <t>-1938238335</t>
  </si>
  <si>
    <t>Pol207</t>
  </si>
  <si>
    <t>Datová zasuvka 2xRJ45  (modulární) Cat.6</t>
  </si>
  <si>
    <t>909434393</t>
  </si>
  <si>
    <t>Pol208</t>
  </si>
  <si>
    <t>Rozvaděč datový nástěnný  15U 500mm, dveře sklo</t>
  </si>
  <si>
    <t>2009286386</t>
  </si>
  <si>
    <t>Pol209</t>
  </si>
  <si>
    <t>Kabel UTP Cat 6</t>
  </si>
  <si>
    <t>-1317582679</t>
  </si>
  <si>
    <t>Pol210</t>
  </si>
  <si>
    <t>Patch panel  24p CAT 6do 19" Racku</t>
  </si>
  <si>
    <t>395989113</t>
  </si>
  <si>
    <t>Pol211</t>
  </si>
  <si>
    <t>Vyvazovací panel 19"</t>
  </si>
  <si>
    <t>1822105346</t>
  </si>
  <si>
    <t>Pol212</t>
  </si>
  <si>
    <t>Police 450mm do 19" Racku s úchytem</t>
  </si>
  <si>
    <t>1585832057</t>
  </si>
  <si>
    <t>Pol213</t>
  </si>
  <si>
    <t>Rozvodný panel 230V~ do 19" Racku</t>
  </si>
  <si>
    <t>-2101281382</t>
  </si>
  <si>
    <t>Pol214</t>
  </si>
  <si>
    <t>WiFi přístupový bod Ubiquiti UniFi AC Long Range je 802.11ac UAP zařízení.  3x3 MIMO 2,4GHz a 2x2 MIMO 5GHz Acess Point s rychlostí přenosu až 867+450 Mbps a podporou norem 802.11a/b/g/n/ac</t>
  </si>
  <si>
    <t>-1412223728</t>
  </si>
  <si>
    <t>Pol215</t>
  </si>
  <si>
    <t>UBIQUITI EdgeSwitch ES-24-500W - 24x GLAN,­ 2x SFP,­ POE+,­ 500W Gigabitový L3 PoE switch Ubiquiti EdgeSwitch ES-24-500W v 19" rackmount provedení s maximálním výkonem PoE napájení 500W. Managovatelný switch s 24 gigabit metalickými porty + 2 gigabitové S</t>
  </si>
  <si>
    <t>-1410747926</t>
  </si>
  <si>
    <t>Pol216</t>
  </si>
  <si>
    <t>SFP optický modul</t>
  </si>
  <si>
    <t>1609411782</t>
  </si>
  <si>
    <t>Pol217</t>
  </si>
  <si>
    <t>Optický patchcord</t>
  </si>
  <si>
    <t>1226939019</t>
  </si>
  <si>
    <t>Pol218</t>
  </si>
  <si>
    <t>UPS záložní zdroj OR620 RT 1000VA se sinusovým průběhem výstupního napětí</t>
  </si>
  <si>
    <t>828253689</t>
  </si>
  <si>
    <t>Pol219</t>
  </si>
  <si>
    <t>Trubkování</t>
  </si>
  <si>
    <t>1066540047</t>
  </si>
  <si>
    <t>-660405616</t>
  </si>
  <si>
    <t>Pol220</t>
  </si>
  <si>
    <t>Montážní práce - trubkování</t>
  </si>
  <si>
    <t>-2136875091</t>
  </si>
  <si>
    <t>Pol221</t>
  </si>
  <si>
    <t>Montážní práce -instalace lišt a kabelů na hlavní budově muzea</t>
  </si>
  <si>
    <t>-262309968</t>
  </si>
  <si>
    <t>Pol222</t>
  </si>
  <si>
    <t>Montážní práce - natažení kabelů</t>
  </si>
  <si>
    <t>-1359251422</t>
  </si>
  <si>
    <t>Pol223</t>
  </si>
  <si>
    <t>Montážní práce - osazení, zapojení</t>
  </si>
  <si>
    <t>-709681233</t>
  </si>
  <si>
    <t>Pol224</t>
  </si>
  <si>
    <t>Režijní náklady</t>
  </si>
  <si>
    <t>1705338270</t>
  </si>
  <si>
    <t>D2.3.3 - Kamerový systém</t>
  </si>
  <si>
    <t>307967458</t>
  </si>
  <si>
    <t>Pol229</t>
  </si>
  <si>
    <t>Montáž trubkování a kabelizací</t>
  </si>
  <si>
    <t>-545386222</t>
  </si>
  <si>
    <t>Pol230</t>
  </si>
  <si>
    <t>Montáž kamer</t>
  </si>
  <si>
    <t>552681610</t>
  </si>
  <si>
    <t>Pol231</t>
  </si>
  <si>
    <t>Zprovoznění, instalace licencí, základní zaškolení</t>
  </si>
  <si>
    <t>687560312</t>
  </si>
  <si>
    <t>Pol225</t>
  </si>
  <si>
    <t>Dome ball kamera Počet megapixelů: 4 megapixely; Vnitřní / Venkovní: Venkovní provedení; Délka přísvitu max.: 30 metrů; Typ objektivu: monofokální; WDR: 120dB reálné; Citlivost: standardní</t>
  </si>
  <si>
    <t>1561197835</t>
  </si>
  <si>
    <t>Pol226</t>
  </si>
  <si>
    <t>GENETEC licence profi pro 1 kameru</t>
  </si>
  <si>
    <t>1807784275</t>
  </si>
  <si>
    <t>Pol227</t>
  </si>
  <si>
    <t>PoE switch, napájení pro až 4 kamery</t>
  </si>
  <si>
    <t>1103797945</t>
  </si>
  <si>
    <t>Pol228</t>
  </si>
  <si>
    <t>spotřební materiál, trubkování, lišty, kabelizace</t>
  </si>
  <si>
    <t>2002799376</t>
  </si>
  <si>
    <t>D2.4 - Elektroinstalace - silnoproudé rozvody</t>
  </si>
  <si>
    <t>21-M.01 - MONTÁŽE KABELOVÁ PŘÍPOJKA NN</t>
  </si>
  <si>
    <t>21-M.02 - ZEMNÍ PRÁCE AKABELOVÁ PŘÍPOJKA NN</t>
  </si>
  <si>
    <t>21-M.03 - MATERIÁLY KABELOVÁ PŘÍPOJKA NN</t>
  </si>
  <si>
    <t>21-M.04 - MONTÁŽE ELEKTROINSTALACE</t>
  </si>
  <si>
    <t>21-M.04a - světelné rampy Zumtobel</t>
  </si>
  <si>
    <t>21-M.05 - ZEMNÍ A STAVEBNÍ PRÁCE ELEKTROINSTALACE</t>
  </si>
  <si>
    <t>21-M.06 - MATERIÁLY ELEKTROINSTALACE</t>
  </si>
  <si>
    <t>21-M.06a - světelné rampy Zumtobel</t>
  </si>
  <si>
    <t>21-M.07 - MONTÁŽE EL.ROZVODY PRO EL.VYTÁPĚNÍ, VZD STŘECHA</t>
  </si>
  <si>
    <t>21-M.07a - vytápění okapů, vpustí</t>
  </si>
  <si>
    <t>21-M.08 - STAVEBNÍ PRÁCE EL.ROZVODY PRO EL.VYTÁPĚNÍ, VZD STŘECHA</t>
  </si>
  <si>
    <t>21-M.09 - MATERIÁLY EL.ROZVODY PRO EL.VYTÁPĚNÍ, VZD STŘECHA</t>
  </si>
  <si>
    <t>21-M.09a - vytápění okapů, vpustí</t>
  </si>
  <si>
    <t>21-M.10 - MONTÁŽE ROZVADĚČ DB05</t>
  </si>
  <si>
    <t>21-M.11 - MATERIÁLY ROZVADĚČ DB05</t>
  </si>
  <si>
    <t>21-M.12 - MONTÁŽE ROZVADĚČ DBTČ</t>
  </si>
  <si>
    <t>21-M.13 - MATERIÁLY ROZVADĚČ DBTČ</t>
  </si>
  <si>
    <t>21-M.01</t>
  </si>
  <si>
    <t>MONTÁŽE KABELOVÁ PŘÍPOJKA NN</t>
  </si>
  <si>
    <t>Pol1</t>
  </si>
  <si>
    <t>vytýčení podzemních sítí (CETIN,ČEZ,GASnet,VaK,UPC...)</t>
  </si>
  <si>
    <t>Pol2</t>
  </si>
  <si>
    <t>kabel CYKY 4Jx25 VU</t>
  </si>
  <si>
    <t>Pol3</t>
  </si>
  <si>
    <t>dvouplášťová trubka HDPE Kopoflex ohebná 40/32mm, červená VU</t>
  </si>
  <si>
    <t>Pol4</t>
  </si>
  <si>
    <t>ocelová trubka pozinkovaná PC36 6036 ZNM, vč.uchycení k opěrné zdi</t>
  </si>
  <si>
    <t>Pol5</t>
  </si>
  <si>
    <t>pojistková skříň SS(HDS) SP100/NVP1P do zdi, vč.vyřezání otvoru</t>
  </si>
  <si>
    <t>Pol6</t>
  </si>
  <si>
    <t>elektroměrový rozvaděč ER222+RP3/NVP7P+spol.př./FA+VS do připravené NIKY+jistič 40A/3/B+20A/3/B+vypínač s cívkou 63A/3/B+63A/3/B+sazbový jistič 2A/1/B 2ks</t>
  </si>
  <si>
    <t>Poznámka k položce:
(viz schema na č.v.D.1.4.3.3)</t>
  </si>
  <si>
    <t>21-M.02</t>
  </si>
  <si>
    <t>ZEMNÍ PRÁCE AKABELOVÁ PŘÍPOJKA NN</t>
  </si>
  <si>
    <t>Pol7</t>
  </si>
  <si>
    <t>vytýčení trati vedení</t>
  </si>
  <si>
    <t>hod</t>
  </si>
  <si>
    <t>Pol8</t>
  </si>
  <si>
    <t>rozebrání žulové dlažby a uložení na staveništi</t>
  </si>
  <si>
    <t>Pol9</t>
  </si>
  <si>
    <t>zpětné položení žulové dlažby, vč.urovnání a upěchování</t>
  </si>
  <si>
    <t>Pol10</t>
  </si>
  <si>
    <t>ruční výkop rýhy š.35cmxhl.80cm, tř.3 ulice Školní</t>
  </si>
  <si>
    <t>Pol11</t>
  </si>
  <si>
    <t>zához rýhy š.35cmxhl.80cm, tř.3</t>
  </si>
  <si>
    <t>Pol12</t>
  </si>
  <si>
    <t>2xhutnění v rýze 30Mpa</t>
  </si>
  <si>
    <t>Pol13</t>
  </si>
  <si>
    <t>ruční výkop rýhy š.35cmxhl.40cm, tř.3 v prostoru dvora Muzea</t>
  </si>
  <si>
    <t>Pol14</t>
  </si>
  <si>
    <t>zához rýhy š.35cmxhl.40cm, tř.3</t>
  </si>
  <si>
    <t>Pol15</t>
  </si>
  <si>
    <t>hutnění v rýze 30Mpa</t>
  </si>
  <si>
    <t>Pol16</t>
  </si>
  <si>
    <t>ruční výkop rýhy š.35cmxhl.40cm, tř.3 ve volném terénu k rozvaděči RE</t>
  </si>
  <si>
    <t>Pol17</t>
  </si>
  <si>
    <t>úprava povrchu osetím po slehnutí zeminy</t>
  </si>
  <si>
    <t>Pol18</t>
  </si>
  <si>
    <t>odvoz zeminy na skládku, vč.dopravy(ze všech výkopů)</t>
  </si>
  <si>
    <t>Pol19</t>
  </si>
  <si>
    <t>lože z písku do rýhy do š.65cm do tl.20cm, vč.naložení a složení</t>
  </si>
  <si>
    <t>Pol20</t>
  </si>
  <si>
    <t>výstr.červená folie š.33cm</t>
  </si>
  <si>
    <t>21-M.03</t>
  </si>
  <si>
    <t>MATERIÁLY KABELOVÁ PŘÍPOJKA NN</t>
  </si>
  <si>
    <t>Pol21</t>
  </si>
  <si>
    <t>kabel CYKY 4Jx25</t>
  </si>
  <si>
    <t>Pol22</t>
  </si>
  <si>
    <t>dvouplášťová trubka HDPE Kopoflex ohebná 40/32mm, červená</t>
  </si>
  <si>
    <t>Pol23</t>
  </si>
  <si>
    <t>ocelová trubka pozinkovaná PC29 6036 ZNM</t>
  </si>
  <si>
    <t>Pol24</t>
  </si>
  <si>
    <t>pojistková skříň SS(HDS) SP100/NVP1P+pojistky 3ks 63A/00/gG</t>
  </si>
  <si>
    <t>Pol25</t>
  </si>
  <si>
    <t>Pol26</t>
  </si>
  <si>
    <t>Pol27</t>
  </si>
  <si>
    <t>kopaný písek</t>
  </si>
  <si>
    <t>Pol28</t>
  </si>
  <si>
    <t>štěrk 16-32mm</t>
  </si>
  <si>
    <t>Pol29</t>
  </si>
  <si>
    <t>štěrk 4-8mm</t>
  </si>
  <si>
    <t>21-M.04</t>
  </si>
  <si>
    <t>MONTÁŽE ELEKTROINSTALACE</t>
  </si>
  <si>
    <t>Pol30</t>
  </si>
  <si>
    <t>vyhledání obvodů stávající silové elektroinstalace</t>
  </si>
  <si>
    <t>Pol31</t>
  </si>
  <si>
    <t>kabel CYKY 4Jx16 VU</t>
  </si>
  <si>
    <t>Pol32</t>
  </si>
  <si>
    <t>kabel CYKY 4Jx10 VU</t>
  </si>
  <si>
    <t>Pol33</t>
  </si>
  <si>
    <t>nouzové požární tlačítko TOTAL STOP IP55</t>
  </si>
  <si>
    <t>Poznámka k položce:
MET ekvipotenciální přípojnice v krabici 125x125x70mm PO</t>
  </si>
  <si>
    <t>Pol33a</t>
  </si>
  <si>
    <t>MET ekvipotenciální přípojnice v krabici 125x125x70mm PO</t>
  </si>
  <si>
    <t>1523430301</t>
  </si>
  <si>
    <t>Pol34</t>
  </si>
  <si>
    <t>pásek FeZn 30/4mm VU základový zemnič</t>
  </si>
  <si>
    <t>Pol35</t>
  </si>
  <si>
    <t>drát FeZn 8mm VU</t>
  </si>
  <si>
    <t>Pol36</t>
  </si>
  <si>
    <t>vypínač řaz.1 IP44 se zámkem(aretace v poloze zap.) do krabice do zdi</t>
  </si>
  <si>
    <t>Pol37</t>
  </si>
  <si>
    <t>spínač bílý řaz.1 IP20 komplet PO bez krabice</t>
  </si>
  <si>
    <t>Pol38</t>
  </si>
  <si>
    <t>pohybový spínač (PIR)stropní (pohyb,čas,soumrak,10-2000lx)  IP20</t>
  </si>
  <si>
    <t>Pol39</t>
  </si>
  <si>
    <t>zásuvka poloz. 10/16A/250V 2P+Z bílá IP20 komplet PO</t>
  </si>
  <si>
    <t>Pol40</t>
  </si>
  <si>
    <t>komplet podl.krabice Kopobox mini L+3ks zásuvka 230V 10/16A/250V 2P+Z</t>
  </si>
  <si>
    <t>Pol41</t>
  </si>
  <si>
    <t>A-žár.sv.Vyrtych PULI1 IP40, zdroj LED Ž10W/230V</t>
  </si>
  <si>
    <t>Pol42</t>
  </si>
  <si>
    <t>B-žár.sv.Vyrtych PULI4 IP40, zdroj LED Ž10W/230V</t>
  </si>
  <si>
    <t>Pol43</t>
  </si>
  <si>
    <t>N-nouzové, dočasné svítidlo Cronus-108 1x8W IP42, přisazené s piktogramem, zdroj Z8W</t>
  </si>
  <si>
    <t>21-M.04a</t>
  </si>
  <si>
    <t>světelné rampy Zumtobel</t>
  </si>
  <si>
    <t>Pol44</t>
  </si>
  <si>
    <t>TECTON B BASIC LED5200-840 L1522 LDE WH</t>
  </si>
  <si>
    <t>Pol45</t>
  </si>
  <si>
    <t>VIVO M LED2800-840 LDO TEC-GP FL-S WHM</t>
  </si>
  <si>
    <t>Pol46</t>
  </si>
  <si>
    <t>TECTON T 4000 WH</t>
  </si>
  <si>
    <t>Pol47</t>
  </si>
  <si>
    <t>TECTON T 3000 WH</t>
  </si>
  <si>
    <t>Pol48</t>
  </si>
  <si>
    <t>TECTON T 2000 WH</t>
  </si>
  <si>
    <t>Pol49</t>
  </si>
  <si>
    <t>TECTON TE WH</t>
  </si>
  <si>
    <t>Pol50</t>
  </si>
  <si>
    <t>TECTON V FLEX 500</t>
  </si>
  <si>
    <t>Pol51</t>
  </si>
  <si>
    <t>TECTON ASI2 O-L LOOP</t>
  </si>
  <si>
    <t>Pol52</t>
  </si>
  <si>
    <t>TECTON T/KK AK 1498 PP WH</t>
  </si>
  <si>
    <t>Pol53</t>
  </si>
  <si>
    <t>PURESIGN 150 P TEC-GP E1D WH</t>
  </si>
  <si>
    <t>Pol54</t>
  </si>
  <si>
    <t>PURESIGN 150 P MSC/MRC/TEC-GP SP-1D</t>
  </si>
  <si>
    <t>Pol55</t>
  </si>
  <si>
    <t>RESCLITE PRO TEC-GP ANT HP E1D WH</t>
  </si>
  <si>
    <t>Pol56</t>
  </si>
  <si>
    <t>DALI MASTR</t>
  </si>
  <si>
    <t>Pol57</t>
  </si>
  <si>
    <t>4K vysílač Zumtobel</t>
  </si>
  <si>
    <t>Pol58</t>
  </si>
  <si>
    <t>nastavení intenzit a systému ovládání Zumtobel</t>
  </si>
  <si>
    <t>Pol59</t>
  </si>
  <si>
    <t>kabel CYKY 3Jx1,5 VU</t>
  </si>
  <si>
    <t>Pol60</t>
  </si>
  <si>
    <t>kabel CYKY 3Ox1,5 VU</t>
  </si>
  <si>
    <t>Pol61</t>
  </si>
  <si>
    <t>kabel CYKY 5Jx1,5 VU</t>
  </si>
  <si>
    <t>Pol62</t>
  </si>
  <si>
    <t>kabel CYKY 3Jx2,5 VU</t>
  </si>
  <si>
    <t>Pol63</t>
  </si>
  <si>
    <t>kabel CYKY 5Jx2,5 VU</t>
  </si>
  <si>
    <t>Pol64</t>
  </si>
  <si>
    <t>vodič CYA 16žl/zel. VU</t>
  </si>
  <si>
    <t>Pol65</t>
  </si>
  <si>
    <t>trubka do betonu supermonoflex HFPP 1220 20/14,1mm PU</t>
  </si>
  <si>
    <t>Pol66</t>
  </si>
  <si>
    <t>ukončení kabelů do 5x4</t>
  </si>
  <si>
    <t>Pol67</t>
  </si>
  <si>
    <t>krabice přístrojová, kruhová 68mm, do duté, cih.stěny IP20</t>
  </si>
  <si>
    <t>Pol68</t>
  </si>
  <si>
    <t>krabice odbočná, kruhová, 68mm, do duté, cih.stěny IP20</t>
  </si>
  <si>
    <t>Pol69</t>
  </si>
  <si>
    <t>krabice do betonu, kruhová 82mm, KBT-2 oranžová IP20</t>
  </si>
  <si>
    <t>Pol70</t>
  </si>
  <si>
    <t>svorka pružinová 3x2,5mm2</t>
  </si>
  <si>
    <t>Pol71</t>
  </si>
  <si>
    <t>svorka pružinová 5x2,5mm2</t>
  </si>
  <si>
    <t>Pol72</t>
  </si>
  <si>
    <t>projektová dokumentace skutečného stavu</t>
  </si>
  <si>
    <t>Pol73</t>
  </si>
  <si>
    <t>výchozí revizní zpráva</t>
  </si>
  <si>
    <t>21-M.05</t>
  </si>
  <si>
    <t>ZEMNÍ A STAVEBNÍ PRÁCE ELEKTROINSTALACE</t>
  </si>
  <si>
    <t>Pol74</t>
  </si>
  <si>
    <t>ruční výkop rýhy š.35cmxhl.40cm, tř.3</t>
  </si>
  <si>
    <t>Pol75</t>
  </si>
  <si>
    <t>vybourání otvoru do R=60mm tl.do 600mm v cih.zdi</t>
  </si>
  <si>
    <t>Pol76</t>
  </si>
  <si>
    <t>vyřezání otvoru pro krabice 68mm</t>
  </si>
  <si>
    <t>Pol77</t>
  </si>
  <si>
    <t>vyřezání otvoru pro krabice do 125mm v betonové zdi</t>
  </si>
  <si>
    <t>Pol78</t>
  </si>
  <si>
    <t>vyřezání spáry ve zdi cihla/tvár.do hl.30mm š.do 30mm</t>
  </si>
  <si>
    <t>Pol79</t>
  </si>
  <si>
    <t>zapravení maltou spáry ve zdi cihla/tvár.do hl.30mm š.do 30mm</t>
  </si>
  <si>
    <t>Pol80</t>
  </si>
  <si>
    <t>vyřezání spáry ve zdi cihla/tvár.do hl.30mm š.do 70mm</t>
  </si>
  <si>
    <t>Pol81</t>
  </si>
  <si>
    <t>zapravení maltou spáry ve zdi cihla/tvár.do hl.30mm š.do 70mm</t>
  </si>
  <si>
    <t>21-M.06</t>
  </si>
  <si>
    <t>MATERIÁLY ELEKTROINSTALACE</t>
  </si>
  <si>
    <t>Pol82</t>
  </si>
  <si>
    <t>kabel CYKY 4Jx16</t>
  </si>
  <si>
    <t>Pol83</t>
  </si>
  <si>
    <t>kabel CYKY 4Jx10</t>
  </si>
  <si>
    <t>Pol84</t>
  </si>
  <si>
    <t>Pol85</t>
  </si>
  <si>
    <t>MET ekvipotenciální přípojnice v krabici 125x125x70mm</t>
  </si>
  <si>
    <t>Pol86</t>
  </si>
  <si>
    <t>pásek FeZn 30/4mm</t>
  </si>
  <si>
    <t>Pol87</t>
  </si>
  <si>
    <t>drát FeZn 8mm</t>
  </si>
  <si>
    <t>Pol88</t>
  </si>
  <si>
    <t>Pol89</t>
  </si>
  <si>
    <t>Pol90</t>
  </si>
  <si>
    <t>Pol91</t>
  </si>
  <si>
    <t>Pol92</t>
  </si>
  <si>
    <t>Pol93</t>
  </si>
  <si>
    <t>Pol94</t>
  </si>
  <si>
    <t>Pol95</t>
  </si>
  <si>
    <t>21-M.06a</t>
  </si>
  <si>
    <t>Pol96</t>
  </si>
  <si>
    <t>1224721385</t>
  </si>
  <si>
    <t>Pol97</t>
  </si>
  <si>
    <t>1419641672</t>
  </si>
  <si>
    <t>Pol98</t>
  </si>
  <si>
    <t>-39886151</t>
  </si>
  <si>
    <t>Pol99</t>
  </si>
  <si>
    <t>-622271878</t>
  </si>
  <si>
    <t>Pol100</t>
  </si>
  <si>
    <t>-2141560577</t>
  </si>
  <si>
    <t>Pol101</t>
  </si>
  <si>
    <t>1205970403</t>
  </si>
  <si>
    <t>Pol102</t>
  </si>
  <si>
    <t>1680536423</t>
  </si>
  <si>
    <t>Pol103</t>
  </si>
  <si>
    <t>758711756</t>
  </si>
  <si>
    <t>Pol104</t>
  </si>
  <si>
    <t>2137579777</t>
  </si>
  <si>
    <t>Pol105</t>
  </si>
  <si>
    <t>809087115</t>
  </si>
  <si>
    <t>Pol106</t>
  </si>
  <si>
    <t>1943815490</t>
  </si>
  <si>
    <t>Pol107</t>
  </si>
  <si>
    <t>336459482</t>
  </si>
  <si>
    <t>Pol108</t>
  </si>
  <si>
    <t>-1673374611</t>
  </si>
  <si>
    <t>Pol109</t>
  </si>
  <si>
    <t>-689721649</t>
  </si>
  <si>
    <t>Pol110</t>
  </si>
  <si>
    <t>kabel CYKY 3Jx1,5</t>
  </si>
  <si>
    <t>1824274752</t>
  </si>
  <si>
    <t>Pol111</t>
  </si>
  <si>
    <t>kabel CYKY 3Ox1,5</t>
  </si>
  <si>
    <t>480831520</t>
  </si>
  <si>
    <t>Pol112</t>
  </si>
  <si>
    <t>kabel CYKY 5Jx1,5</t>
  </si>
  <si>
    <t>1721719245</t>
  </si>
  <si>
    <t>Pol113</t>
  </si>
  <si>
    <t>kabel CYKY 3Jx2,5</t>
  </si>
  <si>
    <t>262374594</t>
  </si>
  <si>
    <t>Pol114</t>
  </si>
  <si>
    <t>kabel CYKY 5Jx2,5</t>
  </si>
  <si>
    <t>-1555579277</t>
  </si>
  <si>
    <t>Pol115</t>
  </si>
  <si>
    <t>vodič CYA 16žl/zel.</t>
  </si>
  <si>
    <t>443615461</t>
  </si>
  <si>
    <t>Pol116</t>
  </si>
  <si>
    <t>trubka do betonu supermonoflex HFPP 1220 20/14,1mm</t>
  </si>
  <si>
    <t>-593569312</t>
  </si>
  <si>
    <t>Pol117</t>
  </si>
  <si>
    <t>-120250000</t>
  </si>
  <si>
    <t>Pol118</t>
  </si>
  <si>
    <t>444515362</t>
  </si>
  <si>
    <t>Pol119</t>
  </si>
  <si>
    <t>-435122394</t>
  </si>
  <si>
    <t>Pol120</t>
  </si>
  <si>
    <t>-985981817</t>
  </si>
  <si>
    <t>Pol121</t>
  </si>
  <si>
    <t>1804951502</t>
  </si>
  <si>
    <t>21-M.07</t>
  </si>
  <si>
    <t>MONTÁŽE EL.ROZVODY PRO EL.VYTÁPĚNÍ, VZD STŘECHA</t>
  </si>
  <si>
    <t>260</t>
  </si>
  <si>
    <t>262</t>
  </si>
  <si>
    <t>264</t>
  </si>
  <si>
    <t>266</t>
  </si>
  <si>
    <t>268</t>
  </si>
  <si>
    <t>Pol122</t>
  </si>
  <si>
    <t>kabel CYKY 5Jx6 VU</t>
  </si>
  <si>
    <t>270</t>
  </si>
  <si>
    <t>272</t>
  </si>
  <si>
    <t>Pol123</t>
  </si>
  <si>
    <t>kabel SYKFY 2x2x0,5 VU</t>
  </si>
  <si>
    <t>274</t>
  </si>
  <si>
    <t>276</t>
  </si>
  <si>
    <t>Pol124</t>
  </si>
  <si>
    <t>trubka UV stabilní ohebná černá 2320/LPE-1 20/14,1mm VU</t>
  </si>
  <si>
    <t>278</t>
  </si>
  <si>
    <t>Pol125</t>
  </si>
  <si>
    <t>trubka netříštivá FA8032 tuhá černá ukotvená ke zdi po 0,5m 32/26,6mm PU</t>
  </si>
  <si>
    <t>280</t>
  </si>
  <si>
    <t>282</t>
  </si>
  <si>
    <t>21-M.07a</t>
  </si>
  <si>
    <t>vytápění okapů, vpustí</t>
  </si>
  <si>
    <t>Pol126</t>
  </si>
  <si>
    <t>topný kabel 23 ADPSV 20780 780W/39,3m</t>
  </si>
  <si>
    <t>284</t>
  </si>
  <si>
    <t>Pol127</t>
  </si>
  <si>
    <t>svodová příchytka (Bal=25ks)</t>
  </si>
  <si>
    <t>set</t>
  </si>
  <si>
    <t>286</t>
  </si>
  <si>
    <t>Pol128</t>
  </si>
  <si>
    <t>příchytka do žlabu (Bal=25ks)</t>
  </si>
  <si>
    <t>288</t>
  </si>
  <si>
    <t>Pol129</t>
  </si>
  <si>
    <t>řetěz do svodu (Bal=5m)</t>
  </si>
  <si>
    <t>290</t>
  </si>
  <si>
    <t>Pol130</t>
  </si>
  <si>
    <t>čidla teplotní+vlhkostní</t>
  </si>
  <si>
    <t>292</t>
  </si>
  <si>
    <t>Pol131</t>
  </si>
  <si>
    <t>samoregulační kabel do vpusti ELSR-N-20-2 BO 20W/1m</t>
  </si>
  <si>
    <t>294</t>
  </si>
  <si>
    <t>296</t>
  </si>
  <si>
    <t>298</t>
  </si>
  <si>
    <t>300</t>
  </si>
  <si>
    <t>302</t>
  </si>
  <si>
    <t>Pol132</t>
  </si>
  <si>
    <t>krabice odbočná do 4mm2, čtverec, 81x81x38mm, na povrch IP66</t>
  </si>
  <si>
    <t>304</t>
  </si>
  <si>
    <t>306</t>
  </si>
  <si>
    <t>308</t>
  </si>
  <si>
    <t>310</t>
  </si>
  <si>
    <t>21-M.08</t>
  </si>
  <si>
    <t>STAVEBNÍ PRÁCE EL.ROZVODY PRO EL.VYTÁPĚNÍ, VZD STŘECHA</t>
  </si>
  <si>
    <t>312</t>
  </si>
  <si>
    <t>314</t>
  </si>
  <si>
    <t>316</t>
  </si>
  <si>
    <t>318</t>
  </si>
  <si>
    <t>320</t>
  </si>
  <si>
    <t>322</t>
  </si>
  <si>
    <t>21-M.09</t>
  </si>
  <si>
    <t>MATERIÁLY EL.ROZVODY PRO EL.VYTÁPĚNÍ, VZD STŘECHA</t>
  </si>
  <si>
    <t>Pol133</t>
  </si>
  <si>
    <t>324</t>
  </si>
  <si>
    <t>Pol134</t>
  </si>
  <si>
    <t>326</t>
  </si>
  <si>
    <t>Pol135</t>
  </si>
  <si>
    <t>328</t>
  </si>
  <si>
    <t>Pol136</t>
  </si>
  <si>
    <t>330</t>
  </si>
  <si>
    <t>Pol137</t>
  </si>
  <si>
    <t>kabel CYKY 5Jx6</t>
  </si>
  <si>
    <t>332</t>
  </si>
  <si>
    <t>Pol138</t>
  </si>
  <si>
    <t>334</t>
  </si>
  <si>
    <t>Pol139</t>
  </si>
  <si>
    <t>kabel SYKFY 2x2x0,5</t>
  </si>
  <si>
    <t>336</t>
  </si>
  <si>
    <t>Pol140</t>
  </si>
  <si>
    <t>338</t>
  </si>
  <si>
    <t>Pol141</t>
  </si>
  <si>
    <t>trubka UV stabilní ohebná černá 2320/LPE-1 20/14,1mm</t>
  </si>
  <si>
    <t>340</t>
  </si>
  <si>
    <t>Pol142</t>
  </si>
  <si>
    <t>342</t>
  </si>
  <si>
    <t>21-M.09a</t>
  </si>
  <si>
    <t>Pol143</t>
  </si>
  <si>
    <t>344</t>
  </si>
  <si>
    <t>Pol144</t>
  </si>
  <si>
    <t>346</t>
  </si>
  <si>
    <t>Pol145</t>
  </si>
  <si>
    <t>348</t>
  </si>
  <si>
    <t>350</t>
  </si>
  <si>
    <t>Pol146</t>
  </si>
  <si>
    <t>352</t>
  </si>
  <si>
    <t>Pol147</t>
  </si>
  <si>
    <t>354</t>
  </si>
  <si>
    <t>356</t>
  </si>
  <si>
    <t>358</t>
  </si>
  <si>
    <t>360</t>
  </si>
  <si>
    <t>-1125303457</t>
  </si>
  <si>
    <t>Pol148</t>
  </si>
  <si>
    <t>364</t>
  </si>
  <si>
    <t>2120677115</t>
  </si>
  <si>
    <t>21-M.10</t>
  </si>
  <si>
    <t>MONTÁŽE ROZVADĚČ DB05</t>
  </si>
  <si>
    <t>Pol149</t>
  </si>
  <si>
    <t>kompletní rozvodnice 96TE na povrch IP30/IP20</t>
  </si>
  <si>
    <t>368</t>
  </si>
  <si>
    <t>Pol150</t>
  </si>
  <si>
    <t>propojovací systém 63A/3L 10kA</t>
  </si>
  <si>
    <t>370</t>
  </si>
  <si>
    <t>Pol151</t>
  </si>
  <si>
    <t>přepěťová ochrana B+C/3</t>
  </si>
  <si>
    <t>372</t>
  </si>
  <si>
    <t>Pol152</t>
  </si>
  <si>
    <t>hlavní vypínač 63A/3/400V</t>
  </si>
  <si>
    <t>374</t>
  </si>
  <si>
    <t>Pol153</t>
  </si>
  <si>
    <t>jistič 10A/3/B 10kA</t>
  </si>
  <si>
    <t>376</t>
  </si>
  <si>
    <t>Pol154</t>
  </si>
  <si>
    <t>jistič 16A/3/B 10kA</t>
  </si>
  <si>
    <t>378</t>
  </si>
  <si>
    <t>Pol155</t>
  </si>
  <si>
    <t>jistič B16/1 10kA</t>
  </si>
  <si>
    <t>380</t>
  </si>
  <si>
    <t>Pol156</t>
  </si>
  <si>
    <t>jistič B6/1 10kA</t>
  </si>
  <si>
    <t>382</t>
  </si>
  <si>
    <t>Pol157</t>
  </si>
  <si>
    <t>jistič B10/1 10kA</t>
  </si>
  <si>
    <t>384</t>
  </si>
  <si>
    <t>Pol158</t>
  </si>
  <si>
    <t>chránič 40-4-030</t>
  </si>
  <si>
    <t>386</t>
  </si>
  <si>
    <t>Pol159</t>
  </si>
  <si>
    <t>chránič 25-4-030</t>
  </si>
  <si>
    <t>388</t>
  </si>
  <si>
    <t>Pol160</t>
  </si>
  <si>
    <t>pomocná sběrnice N 15</t>
  </si>
  <si>
    <t>390</t>
  </si>
  <si>
    <t>392</t>
  </si>
  <si>
    <t>394</t>
  </si>
  <si>
    <t>21-M.11</t>
  </si>
  <si>
    <t>MATERIÁLY ROZVADĚČ DB05</t>
  </si>
  <si>
    <t>Pol161</t>
  </si>
  <si>
    <t>396</t>
  </si>
  <si>
    <t>Pol162</t>
  </si>
  <si>
    <t>398</t>
  </si>
  <si>
    <t>Pol163</t>
  </si>
  <si>
    <t>400</t>
  </si>
  <si>
    <t>Pol164</t>
  </si>
  <si>
    <t>402</t>
  </si>
  <si>
    <t>Pol165</t>
  </si>
  <si>
    <t>404</t>
  </si>
  <si>
    <t>Pol166</t>
  </si>
  <si>
    <t>406</t>
  </si>
  <si>
    <t>Pol167</t>
  </si>
  <si>
    <t>408</t>
  </si>
  <si>
    <t>Pol168</t>
  </si>
  <si>
    <t>410</t>
  </si>
  <si>
    <t>Pol169</t>
  </si>
  <si>
    <t>412</t>
  </si>
  <si>
    <t>Pol170</t>
  </si>
  <si>
    <t>414</t>
  </si>
  <si>
    <t>Pol171</t>
  </si>
  <si>
    <t>416</t>
  </si>
  <si>
    <t>Pol172</t>
  </si>
  <si>
    <t>418</t>
  </si>
  <si>
    <t>21-M.12</t>
  </si>
  <si>
    <t>MONTÁŽE ROZVADĚČ DBTČ</t>
  </si>
  <si>
    <t>Pol173</t>
  </si>
  <si>
    <t>kompletní rozvodnice 72TE na povrch IP30/IP20</t>
  </si>
  <si>
    <t>420</t>
  </si>
  <si>
    <t>422</t>
  </si>
  <si>
    <t>424</t>
  </si>
  <si>
    <t>426</t>
  </si>
  <si>
    <t>Pol174</t>
  </si>
  <si>
    <t>jistič 16A/3/C 10kA</t>
  </si>
  <si>
    <t>428</t>
  </si>
  <si>
    <t>430</t>
  </si>
  <si>
    <t>432</t>
  </si>
  <si>
    <t>434</t>
  </si>
  <si>
    <t>436</t>
  </si>
  <si>
    <t>Pol175</t>
  </si>
  <si>
    <t>stykač 230V/25A</t>
  </si>
  <si>
    <t>438</t>
  </si>
  <si>
    <t>Pol176</t>
  </si>
  <si>
    <t>stykač 400V/25A</t>
  </si>
  <si>
    <t>440</t>
  </si>
  <si>
    <t>Pol177</t>
  </si>
  <si>
    <t>reguátor vytápění žlabů jednozonový</t>
  </si>
  <si>
    <t>442</t>
  </si>
  <si>
    <t>444</t>
  </si>
  <si>
    <t>446</t>
  </si>
  <si>
    <t>448</t>
  </si>
  <si>
    <t>21-M.13</t>
  </si>
  <si>
    <t>MATERIÁLY ROZVADĚČ DBTČ</t>
  </si>
  <si>
    <t>Pol178</t>
  </si>
  <si>
    <t>450</t>
  </si>
  <si>
    <t>452</t>
  </si>
  <si>
    <t>454</t>
  </si>
  <si>
    <t>456</t>
  </si>
  <si>
    <t>Pol179</t>
  </si>
  <si>
    <t>458</t>
  </si>
  <si>
    <t>460</t>
  </si>
  <si>
    <t>462</t>
  </si>
  <si>
    <t>464</t>
  </si>
  <si>
    <t>466</t>
  </si>
  <si>
    <t>Pol180</t>
  </si>
  <si>
    <t>468</t>
  </si>
  <si>
    <t>Pol181</t>
  </si>
  <si>
    <t>470</t>
  </si>
  <si>
    <t>Pol182</t>
  </si>
  <si>
    <t>472</t>
  </si>
  <si>
    <t>238</t>
  </si>
  <si>
    <t>474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</si>
  <si>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</si>
  <si>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</si>
  <si>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</si>
  <si>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</si>
  <si>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</si>
  <si>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013274000</t>
  </si>
  <si>
    <t>Pasportizace okolních objektu před započetím prací</t>
  </si>
  <si>
    <t>1024</t>
  </si>
  <si>
    <t>1064677879</t>
  </si>
  <si>
    <t>013284000</t>
  </si>
  <si>
    <t>Pasportizace okolních objektu po provedení prací</t>
  </si>
  <si>
    <t>10678868</t>
  </si>
  <si>
    <t>VON990015</t>
  </si>
  <si>
    <t>Příprava a provedení předepsaných zkoušek dle PD - zkoušky pro určení zhutnění zásypů násypů a pláně</t>
  </si>
  <si>
    <t>soub</t>
  </si>
  <si>
    <t>262144</t>
  </si>
  <si>
    <t>-862152487</t>
  </si>
  <si>
    <t>Poznámka k položce:
- "zkoušky zatěžovací deskou"3
- "zkoušky pro ověření míry zhutnění"3</t>
  </si>
  <si>
    <t>043194000</t>
  </si>
  <si>
    <t>Provádění průběžných testů a komplexních zkoušek dle plánu řízení a kontroly jakosti,</t>
  </si>
  <si>
    <t>166362769</t>
  </si>
  <si>
    <t>043195000</t>
  </si>
  <si>
    <t>Revize elektických rozvodů a zařízení</t>
  </si>
  <si>
    <t>713135163</t>
  </si>
  <si>
    <t>011000010</t>
  </si>
  <si>
    <t>Vytyčení inženýrských sítí</t>
  </si>
  <si>
    <t>892494050</t>
  </si>
  <si>
    <t>012103000</t>
  </si>
  <si>
    <t>Geodetické práce před výstavbou</t>
  </si>
  <si>
    <t>1119988985</t>
  </si>
  <si>
    <t>012203000</t>
  </si>
  <si>
    <t>Geodetické práce při provádění stavby</t>
  </si>
  <si>
    <t>-536583100</t>
  </si>
  <si>
    <t>012303000</t>
  </si>
  <si>
    <t>Geodetické práce po výstavbě</t>
  </si>
  <si>
    <t>-2071119535</t>
  </si>
  <si>
    <t>013254000</t>
  </si>
  <si>
    <t>Dokumentace skutečného provedení stavby</t>
  </si>
  <si>
    <t>CS ÚRS 2017 02</t>
  </si>
  <si>
    <t>577124872</t>
  </si>
  <si>
    <t>013254010</t>
  </si>
  <si>
    <t>Výrobní dokumentace</t>
  </si>
  <si>
    <t>-1046593001</t>
  </si>
  <si>
    <t>005261012T</t>
  </si>
  <si>
    <t>Náklady spojené s pojištěním odpovědnosti za škodu jak je uvedeno v návrhu smlouvy o dílo</t>
  </si>
  <si>
    <t>-292284551</t>
  </si>
  <si>
    <t>005261024T</t>
  </si>
  <si>
    <t>Náklady spojené se zříz. bankovní záruky po dobu záruč. dob jak je uvedeno v návrhu smlouvy o dílo</t>
  </si>
  <si>
    <t>680666862</t>
  </si>
  <si>
    <t>VRN3</t>
  </si>
  <si>
    <t>Zařízení staveniště</t>
  </si>
  <si>
    <t>032803000</t>
  </si>
  <si>
    <t>-1103263560</t>
  </si>
  <si>
    <t>032903000</t>
  </si>
  <si>
    <t>Náklady na provoz a údržbu vybavení staveniště</t>
  </si>
  <si>
    <t>-1021895346</t>
  </si>
  <si>
    <t>033203000</t>
  </si>
  <si>
    <t>Energie pro zařízení staveniště</t>
  </si>
  <si>
    <t>-150927232</t>
  </si>
  <si>
    <t>00531T</t>
  </si>
  <si>
    <t>D+M informační tabule k označení staveniště, materiál do venkovního prostředí</t>
  </si>
  <si>
    <t>-1805264660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</si>
</sst>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202006-031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Rozšíření expozice Velorexu v Městském muzeu Česká Třebová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Česká Třebová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20. 7. 2020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Česká Třebová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K I P spol. s r. 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>Pavel Rinn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ROUND(AG95+AG96+AG104,2)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ROUND(AS95+AS96+AS104,2)</f>
        <v>0</v>
      </c>
      <c r="AT94" s="115">
        <f>ROUND(SUM(AV94:AW94),2)</f>
        <v>0</v>
      </c>
      <c r="AU94" s="116">
        <f>ROUND(AU95+AU96+AU104,5)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ROUND(AZ95+AZ96+AZ104,2)</f>
        <v>0</v>
      </c>
      <c r="BA94" s="115">
        <f>ROUND(BA95+BA96+BA104,2)</f>
        <v>0</v>
      </c>
      <c r="BB94" s="115">
        <f>ROUND(BB95+BB96+BB104,2)</f>
        <v>0</v>
      </c>
      <c r="BC94" s="115">
        <f>ROUND(BC95+BC96+BC104,2)</f>
        <v>0</v>
      </c>
      <c r="BD94" s="117">
        <f>ROUND(BD95+BD96+BD104,2)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'D1 - Architektonicko-stav...'!J30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'D1 - Architektonicko-stav...'!P140</f>
        <v>0</v>
      </c>
      <c r="AV95" s="129">
        <f>'D1 - Architektonicko-stav...'!J33</f>
        <v>0</v>
      </c>
      <c r="AW95" s="129">
        <f>'D1 - Architektonicko-stav...'!J34</f>
        <v>0</v>
      </c>
      <c r="AX95" s="129">
        <f>'D1 - Architektonicko-stav...'!J35</f>
        <v>0</v>
      </c>
      <c r="AY95" s="129">
        <f>'D1 - Architektonicko-stav...'!J36</f>
        <v>0</v>
      </c>
      <c r="AZ95" s="129">
        <f>'D1 - Architektonicko-stav...'!F33</f>
        <v>0</v>
      </c>
      <c r="BA95" s="129">
        <f>'D1 - Architektonicko-stav...'!F34</f>
        <v>0</v>
      </c>
      <c r="BB95" s="129">
        <f>'D1 - Architektonicko-stav...'!F35</f>
        <v>0</v>
      </c>
      <c r="BC95" s="129">
        <f>'D1 - Architektonicko-stav...'!F36</f>
        <v>0</v>
      </c>
      <c r="BD95" s="131">
        <f>'D1 - Architektonicko-stav...'!F37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16.5" customHeight="1">
      <c r="A96" s="7"/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33">
        <f>ROUND(AG97+AG98+AG99+AG103,2)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f>ROUND(AS97+AS98+AS99+AS103,2)</f>
        <v>0</v>
      </c>
      <c r="AT96" s="129">
        <f>ROUND(SUM(AV96:AW96),2)</f>
        <v>0</v>
      </c>
      <c r="AU96" s="130">
        <f>ROUND(AU97+AU98+AU99+AU103,5)</f>
        <v>0</v>
      </c>
      <c r="AV96" s="129">
        <f>ROUND(AZ96*L29,2)</f>
        <v>0</v>
      </c>
      <c r="AW96" s="129">
        <f>ROUND(BA96*L30,2)</f>
        <v>0</v>
      </c>
      <c r="AX96" s="129">
        <f>ROUND(BB96*L29,2)</f>
        <v>0</v>
      </c>
      <c r="AY96" s="129">
        <f>ROUND(BC96*L30,2)</f>
        <v>0</v>
      </c>
      <c r="AZ96" s="129">
        <f>ROUND(AZ97+AZ98+AZ99+AZ103,2)</f>
        <v>0</v>
      </c>
      <c r="BA96" s="129">
        <f>ROUND(BA97+BA98+BA99+BA103,2)</f>
        <v>0</v>
      </c>
      <c r="BB96" s="129">
        <f>ROUND(BB97+BB98+BB99+BB103,2)</f>
        <v>0</v>
      </c>
      <c r="BC96" s="129">
        <f>ROUND(BC97+BC98+BC99+BC103,2)</f>
        <v>0</v>
      </c>
      <c r="BD96" s="131">
        <f>ROUND(BD97+BD98+BD99+BD103,2)</f>
        <v>0</v>
      </c>
      <c r="BE96" s="7"/>
      <c r="BS96" s="132" t="s">
        <v>77</v>
      </c>
      <c r="BT96" s="132" t="s">
        <v>86</v>
      </c>
      <c r="BU96" s="132" t="s">
        <v>79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0" s="4" customFormat="1" ht="16.5" customHeight="1">
      <c r="A97" s="120" t="s">
        <v>82</v>
      </c>
      <c r="B97" s="71"/>
      <c r="C97" s="134"/>
      <c r="D97" s="134"/>
      <c r="E97" s="135" t="s">
        <v>92</v>
      </c>
      <c r="F97" s="135"/>
      <c r="G97" s="135"/>
      <c r="H97" s="135"/>
      <c r="I97" s="135"/>
      <c r="J97" s="134"/>
      <c r="K97" s="135" t="s">
        <v>93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'D2.1 - Dešťová kanalizace'!J32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94</v>
      </c>
      <c r="AR97" s="73"/>
      <c r="AS97" s="138">
        <v>0</v>
      </c>
      <c r="AT97" s="139">
        <f>ROUND(SUM(AV97:AW97),2)</f>
        <v>0</v>
      </c>
      <c r="AU97" s="140">
        <f>'D2.1 - Dešťová kanalizace'!P134</f>
        <v>0</v>
      </c>
      <c r="AV97" s="139">
        <f>'D2.1 - Dešťová kanalizace'!J35</f>
        <v>0</v>
      </c>
      <c r="AW97" s="139">
        <f>'D2.1 - Dešťová kanalizace'!J36</f>
        <v>0</v>
      </c>
      <c r="AX97" s="139">
        <f>'D2.1 - Dešťová kanalizace'!J37</f>
        <v>0</v>
      </c>
      <c r="AY97" s="139">
        <f>'D2.1 - Dešťová kanalizace'!J38</f>
        <v>0</v>
      </c>
      <c r="AZ97" s="139">
        <f>'D2.1 - Dešťová kanalizace'!F35</f>
        <v>0</v>
      </c>
      <c r="BA97" s="139">
        <f>'D2.1 - Dešťová kanalizace'!F36</f>
        <v>0</v>
      </c>
      <c r="BB97" s="139">
        <f>'D2.1 - Dešťová kanalizace'!F37</f>
        <v>0</v>
      </c>
      <c r="BC97" s="139">
        <f>'D2.1 - Dešťová kanalizace'!F38</f>
        <v>0</v>
      </c>
      <c r="BD97" s="141">
        <f>'D2.1 - Dešťová kanalizace'!F39</f>
        <v>0</v>
      </c>
      <c r="BE97" s="4"/>
      <c r="BT97" s="142" t="s">
        <v>88</v>
      </c>
      <c r="BV97" s="142" t="s">
        <v>80</v>
      </c>
      <c r="BW97" s="142" t="s">
        <v>95</v>
      </c>
      <c r="BX97" s="142" t="s">
        <v>91</v>
      </c>
      <c r="CL97" s="142" t="s">
        <v>1</v>
      </c>
    </row>
    <row r="98" spans="1:90" s="4" customFormat="1" ht="23.25" customHeight="1">
      <c r="A98" s="120" t="s">
        <v>82</v>
      </c>
      <c r="B98" s="71"/>
      <c r="C98" s="134"/>
      <c r="D98" s="134"/>
      <c r="E98" s="135" t="s">
        <v>96</v>
      </c>
      <c r="F98" s="135"/>
      <c r="G98" s="135"/>
      <c r="H98" s="135"/>
      <c r="I98" s="135"/>
      <c r="J98" s="134"/>
      <c r="K98" s="135" t="s">
        <v>97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'D2.2 - Zařízení pro vytáp...'!J32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94</v>
      </c>
      <c r="AR98" s="73"/>
      <c r="AS98" s="138">
        <v>0</v>
      </c>
      <c r="AT98" s="139">
        <f>ROUND(SUM(AV98:AW98),2)</f>
        <v>0</v>
      </c>
      <c r="AU98" s="140">
        <f>'D2.2 - Zařízení pro vytáp...'!P126</f>
        <v>0</v>
      </c>
      <c r="AV98" s="139">
        <f>'D2.2 - Zařízení pro vytáp...'!J35</f>
        <v>0</v>
      </c>
      <c r="AW98" s="139">
        <f>'D2.2 - Zařízení pro vytáp...'!J36</f>
        <v>0</v>
      </c>
      <c r="AX98" s="139">
        <f>'D2.2 - Zařízení pro vytáp...'!J37</f>
        <v>0</v>
      </c>
      <c r="AY98" s="139">
        <f>'D2.2 - Zařízení pro vytáp...'!J38</f>
        <v>0</v>
      </c>
      <c r="AZ98" s="139">
        <f>'D2.2 - Zařízení pro vytáp...'!F35</f>
        <v>0</v>
      </c>
      <c r="BA98" s="139">
        <f>'D2.2 - Zařízení pro vytáp...'!F36</f>
        <v>0</v>
      </c>
      <c r="BB98" s="139">
        <f>'D2.2 - Zařízení pro vytáp...'!F37</f>
        <v>0</v>
      </c>
      <c r="BC98" s="139">
        <f>'D2.2 - Zařízení pro vytáp...'!F38</f>
        <v>0</v>
      </c>
      <c r="BD98" s="141">
        <f>'D2.2 - Zařízení pro vytáp...'!F39</f>
        <v>0</v>
      </c>
      <c r="BE98" s="4"/>
      <c r="BT98" s="142" t="s">
        <v>88</v>
      </c>
      <c r="BV98" s="142" t="s">
        <v>80</v>
      </c>
      <c r="BW98" s="142" t="s">
        <v>98</v>
      </c>
      <c r="BX98" s="142" t="s">
        <v>91</v>
      </c>
      <c r="CL98" s="142" t="s">
        <v>99</v>
      </c>
    </row>
    <row r="99" spans="1:90" s="4" customFormat="1" ht="16.5" customHeight="1">
      <c r="A99" s="4"/>
      <c r="B99" s="71"/>
      <c r="C99" s="134"/>
      <c r="D99" s="134"/>
      <c r="E99" s="135" t="s">
        <v>100</v>
      </c>
      <c r="F99" s="135"/>
      <c r="G99" s="135"/>
      <c r="H99" s="135"/>
      <c r="I99" s="135"/>
      <c r="J99" s="134"/>
      <c r="K99" s="135" t="s">
        <v>101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43">
        <f>ROUND(SUM(AG100:AG102),2)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94</v>
      </c>
      <c r="AR99" s="73"/>
      <c r="AS99" s="138">
        <f>ROUND(SUM(AS100:AS102),2)</f>
        <v>0</v>
      </c>
      <c r="AT99" s="139">
        <f>ROUND(SUM(AV99:AW99),2)</f>
        <v>0</v>
      </c>
      <c r="AU99" s="140">
        <f>ROUND(SUM(AU100:AU102),5)</f>
        <v>0</v>
      </c>
      <c r="AV99" s="139">
        <f>ROUND(AZ99*L29,2)</f>
        <v>0</v>
      </c>
      <c r="AW99" s="139">
        <f>ROUND(BA99*L30,2)</f>
        <v>0</v>
      </c>
      <c r="AX99" s="139">
        <f>ROUND(BB99*L29,2)</f>
        <v>0</v>
      </c>
      <c r="AY99" s="139">
        <f>ROUND(BC99*L30,2)</f>
        <v>0</v>
      </c>
      <c r="AZ99" s="139">
        <f>ROUND(SUM(AZ100:AZ102),2)</f>
        <v>0</v>
      </c>
      <c r="BA99" s="139">
        <f>ROUND(SUM(BA100:BA102),2)</f>
        <v>0</v>
      </c>
      <c r="BB99" s="139">
        <f>ROUND(SUM(BB100:BB102),2)</f>
        <v>0</v>
      </c>
      <c r="BC99" s="139">
        <f>ROUND(SUM(BC100:BC102),2)</f>
        <v>0</v>
      </c>
      <c r="BD99" s="141">
        <f>ROUND(SUM(BD100:BD102),2)</f>
        <v>0</v>
      </c>
      <c r="BE99" s="4"/>
      <c r="BS99" s="142" t="s">
        <v>77</v>
      </c>
      <c r="BT99" s="142" t="s">
        <v>88</v>
      </c>
      <c r="BU99" s="142" t="s">
        <v>79</v>
      </c>
      <c r="BV99" s="142" t="s">
        <v>80</v>
      </c>
      <c r="BW99" s="142" t="s">
        <v>102</v>
      </c>
      <c r="BX99" s="142" t="s">
        <v>91</v>
      </c>
      <c r="CL99" s="142" t="s">
        <v>99</v>
      </c>
    </row>
    <row r="100" spans="1:90" s="4" customFormat="1" ht="16.5" customHeight="1">
      <c r="A100" s="120" t="s">
        <v>82</v>
      </c>
      <c r="B100" s="71"/>
      <c r="C100" s="134"/>
      <c r="D100" s="134"/>
      <c r="E100" s="134"/>
      <c r="F100" s="135" t="s">
        <v>103</v>
      </c>
      <c r="G100" s="135"/>
      <c r="H100" s="135"/>
      <c r="I100" s="135"/>
      <c r="J100" s="135"/>
      <c r="K100" s="134"/>
      <c r="L100" s="135" t="s">
        <v>104</v>
      </c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'D2.3.1 - Elektrický zabez...'!J34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94</v>
      </c>
      <c r="AR100" s="73"/>
      <c r="AS100" s="138">
        <v>0</v>
      </c>
      <c r="AT100" s="139">
        <f>ROUND(SUM(AV100:AW100),2)</f>
        <v>0</v>
      </c>
      <c r="AU100" s="140">
        <f>'D2.3.1 - Elektrický zabez...'!P127</f>
        <v>0</v>
      </c>
      <c r="AV100" s="139">
        <f>'D2.3.1 - Elektrický zabez...'!J37</f>
        <v>0</v>
      </c>
      <c r="AW100" s="139">
        <f>'D2.3.1 - Elektrický zabez...'!J38</f>
        <v>0</v>
      </c>
      <c r="AX100" s="139">
        <f>'D2.3.1 - Elektrický zabez...'!J39</f>
        <v>0</v>
      </c>
      <c r="AY100" s="139">
        <f>'D2.3.1 - Elektrický zabez...'!J40</f>
        <v>0</v>
      </c>
      <c r="AZ100" s="139">
        <f>'D2.3.1 - Elektrický zabez...'!F37</f>
        <v>0</v>
      </c>
      <c r="BA100" s="139">
        <f>'D2.3.1 - Elektrický zabez...'!F38</f>
        <v>0</v>
      </c>
      <c r="BB100" s="139">
        <f>'D2.3.1 - Elektrický zabez...'!F39</f>
        <v>0</v>
      </c>
      <c r="BC100" s="139">
        <f>'D2.3.1 - Elektrický zabez...'!F40</f>
        <v>0</v>
      </c>
      <c r="BD100" s="141">
        <f>'D2.3.1 - Elektrický zabez...'!F41</f>
        <v>0</v>
      </c>
      <c r="BE100" s="4"/>
      <c r="BT100" s="142" t="s">
        <v>105</v>
      </c>
      <c r="BV100" s="142" t="s">
        <v>80</v>
      </c>
      <c r="BW100" s="142" t="s">
        <v>106</v>
      </c>
      <c r="BX100" s="142" t="s">
        <v>102</v>
      </c>
      <c r="CL100" s="142" t="s">
        <v>99</v>
      </c>
    </row>
    <row r="101" spans="1:90" s="4" customFormat="1" ht="16.5" customHeight="1">
      <c r="A101" s="120" t="s">
        <v>82</v>
      </c>
      <c r="B101" s="71"/>
      <c r="C101" s="134"/>
      <c r="D101" s="134"/>
      <c r="E101" s="134"/>
      <c r="F101" s="135" t="s">
        <v>107</v>
      </c>
      <c r="G101" s="135"/>
      <c r="H101" s="135"/>
      <c r="I101" s="135"/>
      <c r="J101" s="135"/>
      <c r="K101" s="134"/>
      <c r="L101" s="135" t="s">
        <v>108</v>
      </c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'D2.3.2 - Datové rozvody'!J34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94</v>
      </c>
      <c r="AR101" s="73"/>
      <c r="AS101" s="138">
        <v>0</v>
      </c>
      <c r="AT101" s="139">
        <f>ROUND(SUM(AV101:AW101),2)</f>
        <v>0</v>
      </c>
      <c r="AU101" s="140">
        <f>'D2.3.2 - Datové rozvody'!P126</f>
        <v>0</v>
      </c>
      <c r="AV101" s="139">
        <f>'D2.3.2 - Datové rozvody'!J37</f>
        <v>0</v>
      </c>
      <c r="AW101" s="139">
        <f>'D2.3.2 - Datové rozvody'!J38</f>
        <v>0</v>
      </c>
      <c r="AX101" s="139">
        <f>'D2.3.2 - Datové rozvody'!J39</f>
        <v>0</v>
      </c>
      <c r="AY101" s="139">
        <f>'D2.3.2 - Datové rozvody'!J40</f>
        <v>0</v>
      </c>
      <c r="AZ101" s="139">
        <f>'D2.3.2 - Datové rozvody'!F37</f>
        <v>0</v>
      </c>
      <c r="BA101" s="139">
        <f>'D2.3.2 - Datové rozvody'!F38</f>
        <v>0</v>
      </c>
      <c r="BB101" s="139">
        <f>'D2.3.2 - Datové rozvody'!F39</f>
        <v>0</v>
      </c>
      <c r="BC101" s="139">
        <f>'D2.3.2 - Datové rozvody'!F40</f>
        <v>0</v>
      </c>
      <c r="BD101" s="141">
        <f>'D2.3.2 - Datové rozvody'!F41</f>
        <v>0</v>
      </c>
      <c r="BE101" s="4"/>
      <c r="BT101" s="142" t="s">
        <v>105</v>
      </c>
      <c r="BV101" s="142" t="s">
        <v>80</v>
      </c>
      <c r="BW101" s="142" t="s">
        <v>109</v>
      </c>
      <c r="BX101" s="142" t="s">
        <v>102</v>
      </c>
      <c r="CL101" s="142" t="s">
        <v>99</v>
      </c>
    </row>
    <row r="102" spans="1:90" s="4" customFormat="1" ht="16.5" customHeight="1">
      <c r="A102" s="120" t="s">
        <v>82</v>
      </c>
      <c r="B102" s="71"/>
      <c r="C102" s="134"/>
      <c r="D102" s="134"/>
      <c r="E102" s="134"/>
      <c r="F102" s="135" t="s">
        <v>110</v>
      </c>
      <c r="G102" s="135"/>
      <c r="H102" s="135"/>
      <c r="I102" s="135"/>
      <c r="J102" s="135"/>
      <c r="K102" s="134"/>
      <c r="L102" s="135" t="s">
        <v>111</v>
      </c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'D2.3.3 - Kamerový systém'!J34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94</v>
      </c>
      <c r="AR102" s="73"/>
      <c r="AS102" s="138">
        <v>0</v>
      </c>
      <c r="AT102" s="139">
        <f>ROUND(SUM(AV102:AW102),2)</f>
        <v>0</v>
      </c>
      <c r="AU102" s="140">
        <f>'D2.3.3 - Kamerový systém'!P127</f>
        <v>0</v>
      </c>
      <c r="AV102" s="139">
        <f>'D2.3.3 - Kamerový systém'!J37</f>
        <v>0</v>
      </c>
      <c r="AW102" s="139">
        <f>'D2.3.3 - Kamerový systém'!J38</f>
        <v>0</v>
      </c>
      <c r="AX102" s="139">
        <f>'D2.3.3 - Kamerový systém'!J39</f>
        <v>0</v>
      </c>
      <c r="AY102" s="139">
        <f>'D2.3.3 - Kamerový systém'!J40</f>
        <v>0</v>
      </c>
      <c r="AZ102" s="139">
        <f>'D2.3.3 - Kamerový systém'!F37</f>
        <v>0</v>
      </c>
      <c r="BA102" s="139">
        <f>'D2.3.3 - Kamerový systém'!F38</f>
        <v>0</v>
      </c>
      <c r="BB102" s="139">
        <f>'D2.3.3 - Kamerový systém'!F39</f>
        <v>0</v>
      </c>
      <c r="BC102" s="139">
        <f>'D2.3.3 - Kamerový systém'!F40</f>
        <v>0</v>
      </c>
      <c r="BD102" s="141">
        <f>'D2.3.3 - Kamerový systém'!F41</f>
        <v>0</v>
      </c>
      <c r="BE102" s="4"/>
      <c r="BT102" s="142" t="s">
        <v>105</v>
      </c>
      <c r="BV102" s="142" t="s">
        <v>80</v>
      </c>
      <c r="BW102" s="142" t="s">
        <v>112</v>
      </c>
      <c r="BX102" s="142" t="s">
        <v>102</v>
      </c>
      <c r="CL102" s="142" t="s">
        <v>99</v>
      </c>
    </row>
    <row r="103" spans="1:90" s="4" customFormat="1" ht="16.5" customHeight="1">
      <c r="A103" s="120" t="s">
        <v>82</v>
      </c>
      <c r="B103" s="71"/>
      <c r="C103" s="134"/>
      <c r="D103" s="134"/>
      <c r="E103" s="135" t="s">
        <v>113</v>
      </c>
      <c r="F103" s="135"/>
      <c r="G103" s="135"/>
      <c r="H103" s="135"/>
      <c r="I103" s="135"/>
      <c r="J103" s="134"/>
      <c r="K103" s="135" t="s">
        <v>114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'D2.4 - Elektroinstalace -...'!J32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94</v>
      </c>
      <c r="AR103" s="73"/>
      <c r="AS103" s="138">
        <v>0</v>
      </c>
      <c r="AT103" s="139">
        <f>ROUND(SUM(AV103:AW103),2)</f>
        <v>0</v>
      </c>
      <c r="AU103" s="140">
        <f>'D2.4 - Elektroinstalace -...'!P137</f>
        <v>0</v>
      </c>
      <c r="AV103" s="139">
        <f>'D2.4 - Elektroinstalace -...'!J35</f>
        <v>0</v>
      </c>
      <c r="AW103" s="139">
        <f>'D2.4 - Elektroinstalace -...'!J36</f>
        <v>0</v>
      </c>
      <c r="AX103" s="139">
        <f>'D2.4 - Elektroinstalace -...'!J37</f>
        <v>0</v>
      </c>
      <c r="AY103" s="139">
        <f>'D2.4 - Elektroinstalace -...'!J38</f>
        <v>0</v>
      </c>
      <c r="AZ103" s="139">
        <f>'D2.4 - Elektroinstalace -...'!F35</f>
        <v>0</v>
      </c>
      <c r="BA103" s="139">
        <f>'D2.4 - Elektroinstalace -...'!F36</f>
        <v>0</v>
      </c>
      <c r="BB103" s="139">
        <f>'D2.4 - Elektroinstalace -...'!F37</f>
        <v>0</v>
      </c>
      <c r="BC103" s="139">
        <f>'D2.4 - Elektroinstalace -...'!F38</f>
        <v>0</v>
      </c>
      <c r="BD103" s="141">
        <f>'D2.4 - Elektroinstalace -...'!F39</f>
        <v>0</v>
      </c>
      <c r="BE103" s="4"/>
      <c r="BT103" s="142" t="s">
        <v>88</v>
      </c>
      <c r="BV103" s="142" t="s">
        <v>80</v>
      </c>
      <c r="BW103" s="142" t="s">
        <v>115</v>
      </c>
      <c r="BX103" s="142" t="s">
        <v>91</v>
      </c>
      <c r="CL103" s="142" t="s">
        <v>1</v>
      </c>
    </row>
    <row r="104" spans="1:91" s="7" customFormat="1" ht="16.5" customHeight="1">
      <c r="A104" s="120" t="s">
        <v>82</v>
      </c>
      <c r="B104" s="121"/>
      <c r="C104" s="122"/>
      <c r="D104" s="123" t="s">
        <v>116</v>
      </c>
      <c r="E104" s="123"/>
      <c r="F104" s="123"/>
      <c r="G104" s="123"/>
      <c r="H104" s="123"/>
      <c r="I104" s="124"/>
      <c r="J104" s="123" t="s">
        <v>117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'VRN - Vedlejší rozpočtové...'!J30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85</v>
      </c>
      <c r="AR104" s="127"/>
      <c r="AS104" s="144">
        <v>0</v>
      </c>
      <c r="AT104" s="145">
        <f>ROUND(SUM(AV104:AW104),2)</f>
        <v>0</v>
      </c>
      <c r="AU104" s="146">
        <f>'VRN - Vedlejší rozpočtové...'!P119</f>
        <v>0</v>
      </c>
      <c r="AV104" s="145">
        <f>'VRN - Vedlejší rozpočtové...'!J33</f>
        <v>0</v>
      </c>
      <c r="AW104" s="145">
        <f>'VRN - Vedlejší rozpočtové...'!J34</f>
        <v>0</v>
      </c>
      <c r="AX104" s="145">
        <f>'VRN - Vedlejší rozpočtové...'!J35</f>
        <v>0</v>
      </c>
      <c r="AY104" s="145">
        <f>'VRN - Vedlejší rozpočtové...'!J36</f>
        <v>0</v>
      </c>
      <c r="AZ104" s="145">
        <f>'VRN - Vedlejší rozpočtové...'!F33</f>
        <v>0</v>
      </c>
      <c r="BA104" s="145">
        <f>'VRN - Vedlejší rozpočtové...'!F34</f>
        <v>0</v>
      </c>
      <c r="BB104" s="145">
        <f>'VRN - Vedlejší rozpočtové...'!F35</f>
        <v>0</v>
      </c>
      <c r="BC104" s="145">
        <f>'VRN - Vedlejší rozpočtové...'!F36</f>
        <v>0</v>
      </c>
      <c r="BD104" s="147">
        <f>'VRN - Vedlejší rozpočtové...'!F37</f>
        <v>0</v>
      </c>
      <c r="BE104" s="7"/>
      <c r="BT104" s="132" t="s">
        <v>86</v>
      </c>
      <c r="BV104" s="132" t="s">
        <v>80</v>
      </c>
      <c r="BW104" s="132" t="s">
        <v>118</v>
      </c>
      <c r="BX104" s="132" t="s">
        <v>5</v>
      </c>
      <c r="CL104" s="132" t="s">
        <v>1</v>
      </c>
      <c r="CM104" s="132" t="s">
        <v>88</v>
      </c>
    </row>
    <row r="105" spans="1:57" s="2" customFormat="1" ht="30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45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</sheetData>
  <sheetProtection password="CC35" sheet="1" objects="1" scenarios="1" formatColumns="0" formatRows="0"/>
  <mergeCells count="78">
    <mergeCell ref="C92:G92"/>
    <mergeCell ref="D104:H104"/>
    <mergeCell ref="D96:H96"/>
    <mergeCell ref="D95:H95"/>
    <mergeCell ref="E97:I97"/>
    <mergeCell ref="E103:I103"/>
    <mergeCell ref="E98:I98"/>
    <mergeCell ref="E99:I99"/>
    <mergeCell ref="F100:J100"/>
    <mergeCell ref="F102:J102"/>
    <mergeCell ref="F101:J101"/>
    <mergeCell ref="I92:AF92"/>
    <mergeCell ref="J96:AF96"/>
    <mergeCell ref="J104:AF104"/>
    <mergeCell ref="J95:AF95"/>
    <mergeCell ref="K99:AF99"/>
    <mergeCell ref="K98:AF98"/>
    <mergeCell ref="K103:AF103"/>
    <mergeCell ref="K97:AF97"/>
    <mergeCell ref="L100:AF100"/>
    <mergeCell ref="L101:AF101"/>
    <mergeCell ref="L102:AF102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8:AM98"/>
    <mergeCell ref="AG104:AM104"/>
    <mergeCell ref="AG103:AM103"/>
    <mergeCell ref="AG102:AM102"/>
    <mergeCell ref="AG101:AM101"/>
    <mergeCell ref="AG97:AM97"/>
    <mergeCell ref="AG100:AM100"/>
    <mergeCell ref="AG92:AM92"/>
    <mergeCell ref="AG95:AM95"/>
    <mergeCell ref="AG96:AM96"/>
    <mergeCell ref="AG99:AM99"/>
    <mergeCell ref="AM89:AP89"/>
    <mergeCell ref="AM87:AN87"/>
    <mergeCell ref="AM90:AP90"/>
    <mergeCell ref="AN97:AP97"/>
    <mergeCell ref="AN104:AP104"/>
    <mergeCell ref="AN103:AP103"/>
    <mergeCell ref="AN96:AP96"/>
    <mergeCell ref="AN100:AP100"/>
    <mergeCell ref="AN92:AP92"/>
    <mergeCell ref="AN99:AP99"/>
    <mergeCell ref="AN95:AP95"/>
    <mergeCell ref="AN101:AP101"/>
    <mergeCell ref="AN102:AP102"/>
    <mergeCell ref="AN98:AP98"/>
    <mergeCell ref="AS89:AT91"/>
    <mergeCell ref="AN94:AP94"/>
  </mergeCells>
  <hyperlinks>
    <hyperlink ref="A95" location="'D1 - Architektonicko-stav...'!C2" display="/"/>
    <hyperlink ref="A97" location="'D2.1 - Dešťová kanalizace'!C2" display="/"/>
    <hyperlink ref="A98" location="'D2.2 - Zařízení pro vytáp...'!C2" display="/"/>
    <hyperlink ref="A100" location="'D2.3.1 - Elektrický zabez...'!C2" display="/"/>
    <hyperlink ref="A101" location="'D2.3.2 - Datové rozvody'!C2" display="/"/>
    <hyperlink ref="A102" location="'D2.3.3 - Kamerový systém'!C2" display="/"/>
    <hyperlink ref="A103" location="'D2.4 - Elektroinstalace -...'!C2" display="/"/>
    <hyperlink ref="A104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88</v>
      </c>
    </row>
    <row r="4" spans="2:46" s="1" customFormat="1" ht="24.95" customHeight="1">
      <c r="B4" s="21"/>
      <c r="D4" s="152" t="s">
        <v>119</v>
      </c>
      <c r="I4" s="148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8"/>
      <c r="L5" s="21"/>
    </row>
    <row r="6" spans="2:12" s="1" customFormat="1" ht="12" customHeight="1">
      <c r="B6" s="21"/>
      <c r="D6" s="154" t="s">
        <v>16</v>
      </c>
      <c r="I6" s="148"/>
      <c r="L6" s="21"/>
    </row>
    <row r="7" spans="2:12" s="1" customFormat="1" ht="16.5" customHeight="1">
      <c r="B7" s="21"/>
      <c r="E7" s="155" t="str">
        <f>'Rekapitulace stavby'!K6</f>
        <v>Rozšíření expozice Velorexu v Městském muzeu Česká Třebová</v>
      </c>
      <c r="F7" s="154"/>
      <c r="G7" s="154"/>
      <c r="H7" s="154"/>
      <c r="I7" s="148"/>
      <c r="L7" s="21"/>
    </row>
    <row r="8" spans="1:31" s="2" customFormat="1" ht="12" customHeight="1">
      <c r="A8" s="39"/>
      <c r="B8" s="45"/>
      <c r="C8" s="39"/>
      <c r="D8" s="154" t="s">
        <v>120</v>
      </c>
      <c r="E8" s="39"/>
      <c r="F8" s="39"/>
      <c r="G8" s="39"/>
      <c r="H8" s="39"/>
      <c r="I8" s="15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7" t="s">
        <v>121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4" t="s">
        <v>18</v>
      </c>
      <c r="E11" s="39"/>
      <c r="F11" s="142" t="s">
        <v>1</v>
      </c>
      <c r="G11" s="39"/>
      <c r="H11" s="39"/>
      <c r="I11" s="158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4" t="s">
        <v>20</v>
      </c>
      <c r="E12" s="39"/>
      <c r="F12" s="142" t="s">
        <v>21</v>
      </c>
      <c r="G12" s="39"/>
      <c r="H12" s="39"/>
      <c r="I12" s="158" t="s">
        <v>22</v>
      </c>
      <c r="J12" s="159" t="str">
        <f>'Rekapitulace stavby'!AN8</f>
        <v>20. 7. 2020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24</v>
      </c>
      <c r="E14" s="39"/>
      <c r="F14" s="39"/>
      <c r="G14" s="39"/>
      <c r="H14" s="39"/>
      <c r="I14" s="158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8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4" t="s">
        <v>28</v>
      </c>
      <c r="E17" s="39"/>
      <c r="F17" s="39"/>
      <c r="G17" s="39"/>
      <c r="H17" s="39"/>
      <c r="I17" s="15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8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4" t="s">
        <v>30</v>
      </c>
      <c r="E20" s="39"/>
      <c r="F20" s="39"/>
      <c r="G20" s="39"/>
      <c r="H20" s="39"/>
      <c r="I20" s="158" t="s">
        <v>25</v>
      </c>
      <c r="J20" s="142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32</v>
      </c>
      <c r="F21" s="39"/>
      <c r="G21" s="39"/>
      <c r="H21" s="39"/>
      <c r="I21" s="158" t="s">
        <v>27</v>
      </c>
      <c r="J21" s="142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4" t="s">
        <v>35</v>
      </c>
      <c r="E23" s="39"/>
      <c r="F23" s="39"/>
      <c r="G23" s="39"/>
      <c r="H23" s="39"/>
      <c r="I23" s="158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36</v>
      </c>
      <c r="F24" s="39"/>
      <c r="G24" s="39"/>
      <c r="H24" s="39"/>
      <c r="I24" s="158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4" t="s">
        <v>37</v>
      </c>
      <c r="E26" s="39"/>
      <c r="F26" s="39"/>
      <c r="G26" s="39"/>
      <c r="H26" s="39"/>
      <c r="I26" s="15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5"/>
      <c r="E29" s="165"/>
      <c r="F29" s="165"/>
      <c r="G29" s="165"/>
      <c r="H29" s="165"/>
      <c r="I29" s="166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7" t="s">
        <v>38</v>
      </c>
      <c r="E30" s="39"/>
      <c r="F30" s="39"/>
      <c r="G30" s="39"/>
      <c r="H30" s="39"/>
      <c r="I30" s="156"/>
      <c r="J30" s="168">
        <f>ROUND(J140,2)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9" t="s">
        <v>40</v>
      </c>
      <c r="G32" s="39"/>
      <c r="H32" s="39"/>
      <c r="I32" s="170" t="s">
        <v>39</v>
      </c>
      <c r="J32" s="169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71" t="s">
        <v>42</v>
      </c>
      <c r="E33" s="154" t="s">
        <v>43</v>
      </c>
      <c r="F33" s="172">
        <f>ROUND((SUM(BE140:BE930)),2)</f>
        <v>0</v>
      </c>
      <c r="G33" s="39"/>
      <c r="H33" s="39"/>
      <c r="I33" s="173">
        <v>0.21</v>
      </c>
      <c r="J33" s="172">
        <f>ROUND(((SUM(BE140:BE930))*I33),2)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4" t="s">
        <v>44</v>
      </c>
      <c r="F34" s="172">
        <f>ROUND((SUM(BF140:BF930)),2)</f>
        <v>0</v>
      </c>
      <c r="G34" s="39"/>
      <c r="H34" s="39"/>
      <c r="I34" s="173">
        <v>0.15</v>
      </c>
      <c r="J34" s="172">
        <f>ROUND(((SUM(BF140:BF930))*I34),2)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4" t="s">
        <v>45</v>
      </c>
      <c r="F35" s="172">
        <f>ROUND((SUM(BG140:BG930)),2)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4" t="s">
        <v>46</v>
      </c>
      <c r="F36" s="172">
        <f>ROUND((SUM(BH140:BH930)),2)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47</v>
      </c>
      <c r="F37" s="172">
        <f>ROUND((SUM(BI140:BI930)),2)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5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74"/>
      <c r="D39" s="175" t="s">
        <v>48</v>
      </c>
      <c r="E39" s="176"/>
      <c r="F39" s="176"/>
      <c r="G39" s="177" t="s">
        <v>49</v>
      </c>
      <c r="H39" s="178" t="s">
        <v>50</v>
      </c>
      <c r="I39" s="179"/>
      <c r="J39" s="180">
        <f>SUM(J30:J37)</f>
        <v>0</v>
      </c>
      <c r="K39" s="18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48"/>
      <c r="L41" s="21"/>
    </row>
    <row r="42" spans="2:12" s="1" customFormat="1" ht="14.4" customHeight="1">
      <c r="B42" s="21"/>
      <c r="I42" s="148"/>
      <c r="L42" s="21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1" customFormat="1" ht="14.4" customHeight="1">
      <c r="B49" s="21"/>
      <c r="I49" s="148"/>
      <c r="L49" s="21"/>
    </row>
    <row r="50" spans="2:12" s="2" customFormat="1" ht="14.4" customHeight="1">
      <c r="B50" s="64"/>
      <c r="D50" s="182" t="s">
        <v>51</v>
      </c>
      <c r="E50" s="183"/>
      <c r="F50" s="183"/>
      <c r="G50" s="182" t="s">
        <v>52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53</v>
      </c>
      <c r="E61" s="186"/>
      <c r="F61" s="187" t="s">
        <v>54</v>
      </c>
      <c r="G61" s="185" t="s">
        <v>53</v>
      </c>
      <c r="H61" s="186"/>
      <c r="I61" s="188"/>
      <c r="J61" s="189" t="s">
        <v>54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55</v>
      </c>
      <c r="E65" s="190"/>
      <c r="F65" s="190"/>
      <c r="G65" s="182" t="s">
        <v>56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53</v>
      </c>
      <c r="E76" s="186"/>
      <c r="F76" s="187" t="s">
        <v>54</v>
      </c>
      <c r="G76" s="185" t="s">
        <v>53</v>
      </c>
      <c r="H76" s="186"/>
      <c r="I76" s="188"/>
      <c r="J76" s="189" t="s">
        <v>54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122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8" t="str">
        <f>E7</f>
        <v>Rozšíření expozice Velorexu v Městském muzeu Česká Třebová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120</v>
      </c>
      <c r="D86" s="41"/>
      <c r="E86" s="41"/>
      <c r="F86" s="41"/>
      <c r="G86" s="41"/>
      <c r="H86" s="41"/>
      <c r="I86" s="15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D1 - Architektonicko-stavební řešení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Česká Třebová</v>
      </c>
      <c r="G89" s="41"/>
      <c r="H89" s="41"/>
      <c r="I89" s="158" t="s">
        <v>22</v>
      </c>
      <c r="J89" s="80" t="str">
        <f>IF(J12="","",J12)</f>
        <v>20. 7. 2020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Česká Třebová</v>
      </c>
      <c r="G91" s="41"/>
      <c r="H91" s="41"/>
      <c r="I91" s="158" t="s">
        <v>30</v>
      </c>
      <c r="J91" s="37" t="str">
        <f>E21</f>
        <v>K I P spol. s r. 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58" t="s">
        <v>35</v>
      </c>
      <c r="J92" s="37" t="str">
        <f>E24</f>
        <v>Pavel Rinn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9" t="s">
        <v>123</v>
      </c>
      <c r="D94" s="200"/>
      <c r="E94" s="200"/>
      <c r="F94" s="200"/>
      <c r="G94" s="200"/>
      <c r="H94" s="200"/>
      <c r="I94" s="201"/>
      <c r="J94" s="202" t="s">
        <v>124</v>
      </c>
      <c r="K94" s="20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3" t="s">
        <v>125</v>
      </c>
      <c r="D96" s="41"/>
      <c r="E96" s="41"/>
      <c r="F96" s="41"/>
      <c r="G96" s="41"/>
      <c r="H96" s="41"/>
      <c r="I96" s="156"/>
      <c r="J96" s="111">
        <f>J140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126</v>
      </c>
    </row>
    <row r="97" spans="1:31" s="9" customFormat="1" ht="24.95" customHeight="1">
      <c r="A97" s="9"/>
      <c r="B97" s="204"/>
      <c r="C97" s="205"/>
      <c r="D97" s="206" t="s">
        <v>127</v>
      </c>
      <c r="E97" s="207"/>
      <c r="F97" s="207"/>
      <c r="G97" s="207"/>
      <c r="H97" s="207"/>
      <c r="I97" s="208"/>
      <c r="J97" s="209">
        <f>J141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4"/>
      <c r="D98" s="212" t="s">
        <v>128</v>
      </c>
      <c r="E98" s="213"/>
      <c r="F98" s="213"/>
      <c r="G98" s="213"/>
      <c r="H98" s="213"/>
      <c r="I98" s="214"/>
      <c r="J98" s="215">
        <f>J142</f>
        <v>0</v>
      </c>
      <c r="K98" s="134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4"/>
      <c r="D99" s="212" t="s">
        <v>129</v>
      </c>
      <c r="E99" s="213"/>
      <c r="F99" s="213"/>
      <c r="G99" s="213"/>
      <c r="H99" s="213"/>
      <c r="I99" s="214"/>
      <c r="J99" s="215">
        <f>J191</f>
        <v>0</v>
      </c>
      <c r="K99" s="134"/>
      <c r="L99" s="21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1"/>
      <c r="C100" s="134"/>
      <c r="D100" s="212" t="s">
        <v>130</v>
      </c>
      <c r="E100" s="213"/>
      <c r="F100" s="213"/>
      <c r="G100" s="213"/>
      <c r="H100" s="213"/>
      <c r="I100" s="214"/>
      <c r="J100" s="215">
        <f>J326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4"/>
      <c r="D101" s="212" t="s">
        <v>131</v>
      </c>
      <c r="E101" s="213"/>
      <c r="F101" s="213"/>
      <c r="G101" s="213"/>
      <c r="H101" s="213"/>
      <c r="I101" s="214"/>
      <c r="J101" s="215">
        <f>J444</f>
        <v>0</v>
      </c>
      <c r="K101" s="134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4"/>
      <c r="D102" s="212" t="s">
        <v>132</v>
      </c>
      <c r="E102" s="213"/>
      <c r="F102" s="213"/>
      <c r="G102" s="213"/>
      <c r="H102" s="213"/>
      <c r="I102" s="214"/>
      <c r="J102" s="215">
        <f>J502</f>
        <v>0</v>
      </c>
      <c r="K102" s="134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4"/>
      <c r="D103" s="212" t="s">
        <v>133</v>
      </c>
      <c r="E103" s="213"/>
      <c r="F103" s="213"/>
      <c r="G103" s="213"/>
      <c r="H103" s="213"/>
      <c r="I103" s="214"/>
      <c r="J103" s="215">
        <f>J564</f>
        <v>0</v>
      </c>
      <c r="K103" s="134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4"/>
      <c r="D104" s="212" t="s">
        <v>134</v>
      </c>
      <c r="E104" s="213"/>
      <c r="F104" s="213"/>
      <c r="G104" s="213"/>
      <c r="H104" s="213"/>
      <c r="I104" s="214"/>
      <c r="J104" s="215">
        <f>J641</f>
        <v>0</v>
      </c>
      <c r="K104" s="134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4"/>
      <c r="C105" s="205"/>
      <c r="D105" s="206" t="s">
        <v>135</v>
      </c>
      <c r="E105" s="207"/>
      <c r="F105" s="207"/>
      <c r="G105" s="207"/>
      <c r="H105" s="207"/>
      <c r="I105" s="208"/>
      <c r="J105" s="209">
        <f>J643</f>
        <v>0</v>
      </c>
      <c r="K105" s="205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11"/>
      <c r="C106" s="134"/>
      <c r="D106" s="212" t="s">
        <v>136</v>
      </c>
      <c r="E106" s="213"/>
      <c r="F106" s="213"/>
      <c r="G106" s="213"/>
      <c r="H106" s="213"/>
      <c r="I106" s="214"/>
      <c r="J106" s="215">
        <f>J644</f>
        <v>0</v>
      </c>
      <c r="K106" s="134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4"/>
      <c r="D107" s="212" t="s">
        <v>137</v>
      </c>
      <c r="E107" s="213"/>
      <c r="F107" s="213"/>
      <c r="G107" s="213"/>
      <c r="H107" s="213"/>
      <c r="I107" s="214"/>
      <c r="J107" s="215">
        <f>J691</f>
        <v>0</v>
      </c>
      <c r="K107" s="134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1"/>
      <c r="C108" s="134"/>
      <c r="D108" s="212" t="s">
        <v>138</v>
      </c>
      <c r="E108" s="213"/>
      <c r="F108" s="213"/>
      <c r="G108" s="213"/>
      <c r="H108" s="213"/>
      <c r="I108" s="214"/>
      <c r="J108" s="215">
        <f>J771</f>
        <v>0</v>
      </c>
      <c r="K108" s="134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1"/>
      <c r="C109" s="134"/>
      <c r="D109" s="212" t="s">
        <v>139</v>
      </c>
      <c r="E109" s="213"/>
      <c r="F109" s="213"/>
      <c r="G109" s="213"/>
      <c r="H109" s="213"/>
      <c r="I109" s="214"/>
      <c r="J109" s="215">
        <f>J808</f>
        <v>0</v>
      </c>
      <c r="K109" s="134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1"/>
      <c r="C110" s="134"/>
      <c r="D110" s="212" t="s">
        <v>140</v>
      </c>
      <c r="E110" s="213"/>
      <c r="F110" s="213"/>
      <c r="G110" s="213"/>
      <c r="H110" s="213"/>
      <c r="I110" s="214"/>
      <c r="J110" s="215">
        <f>J814</f>
        <v>0</v>
      </c>
      <c r="K110" s="134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1"/>
      <c r="C111" s="134"/>
      <c r="D111" s="212" t="s">
        <v>141</v>
      </c>
      <c r="E111" s="213"/>
      <c r="F111" s="213"/>
      <c r="G111" s="213"/>
      <c r="H111" s="213"/>
      <c r="I111" s="214"/>
      <c r="J111" s="215">
        <f>J827</f>
        <v>0</v>
      </c>
      <c r="K111" s="134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1"/>
      <c r="C112" s="134"/>
      <c r="D112" s="212" t="s">
        <v>142</v>
      </c>
      <c r="E112" s="213"/>
      <c r="F112" s="213"/>
      <c r="G112" s="213"/>
      <c r="H112" s="213"/>
      <c r="I112" s="214"/>
      <c r="J112" s="215">
        <f>J832</f>
        <v>0</v>
      </c>
      <c r="K112" s="134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1"/>
      <c r="C113" s="134"/>
      <c r="D113" s="212" t="s">
        <v>143</v>
      </c>
      <c r="E113" s="213"/>
      <c r="F113" s="213"/>
      <c r="G113" s="213"/>
      <c r="H113" s="213"/>
      <c r="I113" s="214"/>
      <c r="J113" s="215">
        <f>J846</f>
        <v>0</v>
      </c>
      <c r="K113" s="134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1"/>
      <c r="C114" s="134"/>
      <c r="D114" s="212" t="s">
        <v>144</v>
      </c>
      <c r="E114" s="213"/>
      <c r="F114" s="213"/>
      <c r="G114" s="213"/>
      <c r="H114" s="213"/>
      <c r="I114" s="214"/>
      <c r="J114" s="215">
        <f>J870</f>
        <v>0</v>
      </c>
      <c r="K114" s="134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1"/>
      <c r="C115" s="134"/>
      <c r="D115" s="212" t="s">
        <v>145</v>
      </c>
      <c r="E115" s="213"/>
      <c r="F115" s="213"/>
      <c r="G115" s="213"/>
      <c r="H115" s="213"/>
      <c r="I115" s="214"/>
      <c r="J115" s="215">
        <f>J887</f>
        <v>0</v>
      </c>
      <c r="K115" s="134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1"/>
      <c r="C116" s="134"/>
      <c r="D116" s="212" t="s">
        <v>146</v>
      </c>
      <c r="E116" s="213"/>
      <c r="F116" s="213"/>
      <c r="G116" s="213"/>
      <c r="H116" s="213"/>
      <c r="I116" s="214"/>
      <c r="J116" s="215">
        <f>J892</f>
        <v>0</v>
      </c>
      <c r="K116" s="134"/>
      <c r="L116" s="21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1"/>
      <c r="C117" s="134"/>
      <c r="D117" s="212" t="s">
        <v>147</v>
      </c>
      <c r="E117" s="213"/>
      <c r="F117" s="213"/>
      <c r="G117" s="213"/>
      <c r="H117" s="213"/>
      <c r="I117" s="214"/>
      <c r="J117" s="215">
        <f>J900</f>
        <v>0</v>
      </c>
      <c r="K117" s="134"/>
      <c r="L117" s="21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1"/>
      <c r="C118" s="134"/>
      <c r="D118" s="212" t="s">
        <v>148</v>
      </c>
      <c r="E118" s="213"/>
      <c r="F118" s="213"/>
      <c r="G118" s="213"/>
      <c r="H118" s="213"/>
      <c r="I118" s="214"/>
      <c r="J118" s="215">
        <f>J903</f>
        <v>0</v>
      </c>
      <c r="K118" s="134"/>
      <c r="L118" s="21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204"/>
      <c r="C119" s="205"/>
      <c r="D119" s="206" t="s">
        <v>149</v>
      </c>
      <c r="E119" s="207"/>
      <c r="F119" s="207"/>
      <c r="G119" s="207"/>
      <c r="H119" s="207"/>
      <c r="I119" s="208"/>
      <c r="J119" s="209">
        <f>J928</f>
        <v>0</v>
      </c>
      <c r="K119" s="205"/>
      <c r="L119" s="210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0" customFormat="1" ht="19.9" customHeight="1">
      <c r="A120" s="10"/>
      <c r="B120" s="211"/>
      <c r="C120" s="134"/>
      <c r="D120" s="212" t="s">
        <v>150</v>
      </c>
      <c r="E120" s="213"/>
      <c r="F120" s="213"/>
      <c r="G120" s="213"/>
      <c r="H120" s="213"/>
      <c r="I120" s="214"/>
      <c r="J120" s="215">
        <f>J929</f>
        <v>0</v>
      </c>
      <c r="K120" s="134"/>
      <c r="L120" s="21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9"/>
      <c r="B121" s="40"/>
      <c r="C121" s="41"/>
      <c r="D121" s="41"/>
      <c r="E121" s="41"/>
      <c r="F121" s="41"/>
      <c r="G121" s="41"/>
      <c r="H121" s="41"/>
      <c r="I121" s="15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67"/>
      <c r="C122" s="68"/>
      <c r="D122" s="68"/>
      <c r="E122" s="68"/>
      <c r="F122" s="68"/>
      <c r="G122" s="68"/>
      <c r="H122" s="68"/>
      <c r="I122" s="194"/>
      <c r="J122" s="68"/>
      <c r="K122" s="68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6" spans="1:31" s="2" customFormat="1" ht="6.95" customHeight="1">
      <c r="A126" s="39"/>
      <c r="B126" s="69"/>
      <c r="C126" s="70"/>
      <c r="D126" s="70"/>
      <c r="E126" s="70"/>
      <c r="F126" s="70"/>
      <c r="G126" s="70"/>
      <c r="H126" s="70"/>
      <c r="I126" s="197"/>
      <c r="J126" s="70"/>
      <c r="K126" s="70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4.95" customHeight="1">
      <c r="A127" s="39"/>
      <c r="B127" s="40"/>
      <c r="C127" s="24" t="s">
        <v>151</v>
      </c>
      <c r="D127" s="41"/>
      <c r="E127" s="41"/>
      <c r="F127" s="41"/>
      <c r="G127" s="41"/>
      <c r="H127" s="41"/>
      <c r="I127" s="156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156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16</v>
      </c>
      <c r="D129" s="41"/>
      <c r="E129" s="41"/>
      <c r="F129" s="41"/>
      <c r="G129" s="41"/>
      <c r="H129" s="41"/>
      <c r="I129" s="156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198" t="str">
        <f>E7</f>
        <v>Rozšíření expozice Velorexu v Městském muzeu Česká Třebová</v>
      </c>
      <c r="F130" s="33"/>
      <c r="G130" s="33"/>
      <c r="H130" s="33"/>
      <c r="I130" s="156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120</v>
      </c>
      <c r="D131" s="41"/>
      <c r="E131" s="41"/>
      <c r="F131" s="41"/>
      <c r="G131" s="41"/>
      <c r="H131" s="41"/>
      <c r="I131" s="156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77" t="str">
        <f>E9</f>
        <v>D1 - Architektonicko-stavební řešení</v>
      </c>
      <c r="F132" s="41"/>
      <c r="G132" s="41"/>
      <c r="H132" s="41"/>
      <c r="I132" s="156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156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20</v>
      </c>
      <c r="D134" s="41"/>
      <c r="E134" s="41"/>
      <c r="F134" s="28" t="str">
        <f>F12</f>
        <v>Česká Třebová</v>
      </c>
      <c r="G134" s="41"/>
      <c r="H134" s="41"/>
      <c r="I134" s="158" t="s">
        <v>22</v>
      </c>
      <c r="J134" s="80" t="str">
        <f>IF(J12="","",J12)</f>
        <v>20. 7. 2020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156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5.15" customHeight="1">
      <c r="A136" s="39"/>
      <c r="B136" s="40"/>
      <c r="C136" s="33" t="s">
        <v>24</v>
      </c>
      <c r="D136" s="41"/>
      <c r="E136" s="41"/>
      <c r="F136" s="28" t="str">
        <f>E15</f>
        <v>Město Česká Třebová</v>
      </c>
      <c r="G136" s="41"/>
      <c r="H136" s="41"/>
      <c r="I136" s="158" t="s">
        <v>30</v>
      </c>
      <c r="J136" s="37" t="str">
        <f>E21</f>
        <v>K I P spol. s r. o.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5.15" customHeight="1">
      <c r="A137" s="39"/>
      <c r="B137" s="40"/>
      <c r="C137" s="33" t="s">
        <v>28</v>
      </c>
      <c r="D137" s="41"/>
      <c r="E137" s="41"/>
      <c r="F137" s="28" t="str">
        <f>IF(E18="","",E18)</f>
        <v>Vyplň údaj</v>
      </c>
      <c r="G137" s="41"/>
      <c r="H137" s="41"/>
      <c r="I137" s="158" t="s">
        <v>35</v>
      </c>
      <c r="J137" s="37" t="str">
        <f>E24</f>
        <v>Pavel Rinn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0.3" customHeight="1">
      <c r="A138" s="39"/>
      <c r="B138" s="40"/>
      <c r="C138" s="41"/>
      <c r="D138" s="41"/>
      <c r="E138" s="41"/>
      <c r="F138" s="41"/>
      <c r="G138" s="41"/>
      <c r="H138" s="41"/>
      <c r="I138" s="156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1" customFormat="1" ht="29.25" customHeight="1">
      <c r="A139" s="217"/>
      <c r="B139" s="218"/>
      <c r="C139" s="219" t="s">
        <v>152</v>
      </c>
      <c r="D139" s="220" t="s">
        <v>63</v>
      </c>
      <c r="E139" s="220" t="s">
        <v>59</v>
      </c>
      <c r="F139" s="220" t="s">
        <v>60</v>
      </c>
      <c r="G139" s="220" t="s">
        <v>153</v>
      </c>
      <c r="H139" s="220" t="s">
        <v>154</v>
      </c>
      <c r="I139" s="221" t="s">
        <v>155</v>
      </c>
      <c r="J139" s="220" t="s">
        <v>124</v>
      </c>
      <c r="K139" s="222" t="s">
        <v>156</v>
      </c>
      <c r="L139" s="223"/>
      <c r="M139" s="101" t="s">
        <v>1</v>
      </c>
      <c r="N139" s="102" t="s">
        <v>42</v>
      </c>
      <c r="O139" s="102" t="s">
        <v>157</v>
      </c>
      <c r="P139" s="102" t="s">
        <v>158</v>
      </c>
      <c r="Q139" s="102" t="s">
        <v>159</v>
      </c>
      <c r="R139" s="102" t="s">
        <v>160</v>
      </c>
      <c r="S139" s="102" t="s">
        <v>161</v>
      </c>
      <c r="T139" s="103" t="s">
        <v>162</v>
      </c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</row>
    <row r="140" spans="1:63" s="2" customFormat="1" ht="22.8" customHeight="1">
      <c r="A140" s="39"/>
      <c r="B140" s="40"/>
      <c r="C140" s="108" t="s">
        <v>163</v>
      </c>
      <c r="D140" s="41"/>
      <c r="E140" s="41"/>
      <c r="F140" s="41"/>
      <c r="G140" s="41"/>
      <c r="H140" s="41"/>
      <c r="I140" s="156"/>
      <c r="J140" s="224">
        <f>BK140</f>
        <v>0</v>
      </c>
      <c r="K140" s="41"/>
      <c r="L140" s="45"/>
      <c r="M140" s="104"/>
      <c r="N140" s="225"/>
      <c r="O140" s="105"/>
      <c r="P140" s="226">
        <f>P141+P643+P928</f>
        <v>0</v>
      </c>
      <c r="Q140" s="105"/>
      <c r="R140" s="226">
        <f>R141+R643+R928</f>
        <v>922.45734192</v>
      </c>
      <c r="S140" s="105"/>
      <c r="T140" s="227">
        <f>T141+T643+T928</f>
        <v>28.70990848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77</v>
      </c>
      <c r="AU140" s="18" t="s">
        <v>126</v>
      </c>
      <c r="BK140" s="228">
        <f>BK141+BK643+BK928</f>
        <v>0</v>
      </c>
    </row>
    <row r="141" spans="1:63" s="12" customFormat="1" ht="25.9" customHeight="1">
      <c r="A141" s="12"/>
      <c r="B141" s="229"/>
      <c r="C141" s="230"/>
      <c r="D141" s="231" t="s">
        <v>77</v>
      </c>
      <c r="E141" s="232" t="s">
        <v>164</v>
      </c>
      <c r="F141" s="232" t="s">
        <v>165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P142+P191+P326+P444+P502+P564+P641</f>
        <v>0</v>
      </c>
      <c r="Q141" s="237"/>
      <c r="R141" s="238">
        <f>R142+R191+R326+R444+R502+R564+R641</f>
        <v>893.1509713199999</v>
      </c>
      <c r="S141" s="237"/>
      <c r="T141" s="239">
        <f>T142+T191+T326+T444+T502+T564+T641</f>
        <v>27.475407999999998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86</v>
      </c>
      <c r="AT141" s="241" t="s">
        <v>77</v>
      </c>
      <c r="AU141" s="241" t="s">
        <v>78</v>
      </c>
      <c r="AY141" s="240" t="s">
        <v>166</v>
      </c>
      <c r="BK141" s="242">
        <f>BK142+BK191+BK326+BK444+BK502+BK564+BK641</f>
        <v>0</v>
      </c>
    </row>
    <row r="142" spans="1:63" s="12" customFormat="1" ht="22.8" customHeight="1">
      <c r="A142" s="12"/>
      <c r="B142" s="229"/>
      <c r="C142" s="230"/>
      <c r="D142" s="231" t="s">
        <v>77</v>
      </c>
      <c r="E142" s="243" t="s">
        <v>86</v>
      </c>
      <c r="F142" s="243" t="s">
        <v>167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SUM(P143:P190)</f>
        <v>0</v>
      </c>
      <c r="Q142" s="237"/>
      <c r="R142" s="238">
        <f>SUM(R143:R190)</f>
        <v>0.004200000000000001</v>
      </c>
      <c r="S142" s="237"/>
      <c r="T142" s="239">
        <f>SUM(T143:T190)</f>
        <v>17.972199999999997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86</v>
      </c>
      <c r="AT142" s="241" t="s">
        <v>77</v>
      </c>
      <c r="AU142" s="241" t="s">
        <v>86</v>
      </c>
      <c r="AY142" s="240" t="s">
        <v>166</v>
      </c>
      <c r="BK142" s="242">
        <f>SUM(BK143:BK190)</f>
        <v>0</v>
      </c>
    </row>
    <row r="143" spans="1:65" s="2" customFormat="1" ht="16.5" customHeight="1">
      <c r="A143" s="39"/>
      <c r="B143" s="40"/>
      <c r="C143" s="245" t="s">
        <v>86</v>
      </c>
      <c r="D143" s="245" t="s">
        <v>168</v>
      </c>
      <c r="E143" s="246" t="s">
        <v>169</v>
      </c>
      <c r="F143" s="247" t="s">
        <v>170</v>
      </c>
      <c r="G143" s="248" t="s">
        <v>171</v>
      </c>
      <c r="H143" s="249">
        <v>20.4</v>
      </c>
      <c r="I143" s="250"/>
      <c r="J143" s="251">
        <f>ROUND(I143*H143,2)</f>
        <v>0</v>
      </c>
      <c r="K143" s="247" t="s">
        <v>172</v>
      </c>
      <c r="L143" s="45"/>
      <c r="M143" s="252" t="s">
        <v>1</v>
      </c>
      <c r="N143" s="253" t="s">
        <v>43</v>
      </c>
      <c r="O143" s="92"/>
      <c r="P143" s="254">
        <f>O143*H143</f>
        <v>0</v>
      </c>
      <c r="Q143" s="254">
        <v>0</v>
      </c>
      <c r="R143" s="254">
        <f>Q143*H143</f>
        <v>0</v>
      </c>
      <c r="S143" s="254">
        <v>0.205</v>
      </c>
      <c r="T143" s="255">
        <f>S143*H143</f>
        <v>4.1819999999999995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6" t="s">
        <v>173</v>
      </c>
      <c r="AT143" s="256" t="s">
        <v>168</v>
      </c>
      <c r="AU143" s="256" t="s">
        <v>88</v>
      </c>
      <c r="AY143" s="18" t="s">
        <v>166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8" t="s">
        <v>86</v>
      </c>
      <c r="BK143" s="257">
        <f>ROUND(I143*H143,2)</f>
        <v>0</v>
      </c>
      <c r="BL143" s="18" t="s">
        <v>173</v>
      </c>
      <c r="BM143" s="256" t="s">
        <v>174</v>
      </c>
    </row>
    <row r="144" spans="1:51" s="13" customFormat="1" ht="12">
      <c r="A144" s="13"/>
      <c r="B144" s="258"/>
      <c r="C144" s="259"/>
      <c r="D144" s="260" t="s">
        <v>175</v>
      </c>
      <c r="E144" s="261" t="s">
        <v>1</v>
      </c>
      <c r="F144" s="262" t="s">
        <v>176</v>
      </c>
      <c r="G144" s="259"/>
      <c r="H144" s="263">
        <v>20.4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175</v>
      </c>
      <c r="AU144" s="269" t="s">
        <v>88</v>
      </c>
      <c r="AV144" s="13" t="s">
        <v>88</v>
      </c>
      <c r="AW144" s="13" t="s">
        <v>34</v>
      </c>
      <c r="AX144" s="13" t="s">
        <v>86</v>
      </c>
      <c r="AY144" s="269" t="s">
        <v>166</v>
      </c>
    </row>
    <row r="145" spans="1:65" s="2" customFormat="1" ht="21.75" customHeight="1">
      <c r="A145" s="39"/>
      <c r="B145" s="40"/>
      <c r="C145" s="245" t="s">
        <v>88</v>
      </c>
      <c r="D145" s="245" t="s">
        <v>168</v>
      </c>
      <c r="E145" s="246" t="s">
        <v>177</v>
      </c>
      <c r="F145" s="247" t="s">
        <v>178</v>
      </c>
      <c r="G145" s="248" t="s">
        <v>179</v>
      </c>
      <c r="H145" s="249">
        <v>7.258</v>
      </c>
      <c r="I145" s="250"/>
      <c r="J145" s="251">
        <f>ROUND(I145*H145,2)</f>
        <v>0</v>
      </c>
      <c r="K145" s="247" t="s">
        <v>172</v>
      </c>
      <c r="L145" s="45"/>
      <c r="M145" s="252" t="s">
        <v>1</v>
      </c>
      <c r="N145" s="253" t="s">
        <v>43</v>
      </c>
      <c r="O145" s="92"/>
      <c r="P145" s="254">
        <f>O145*H145</f>
        <v>0</v>
      </c>
      <c r="Q145" s="254">
        <v>0</v>
      </c>
      <c r="R145" s="254">
        <f>Q145*H145</f>
        <v>0</v>
      </c>
      <c r="S145" s="254">
        <v>1.9</v>
      </c>
      <c r="T145" s="255">
        <f>S145*H145</f>
        <v>13.790199999999999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6" t="s">
        <v>173</v>
      </c>
      <c r="AT145" s="256" t="s">
        <v>168</v>
      </c>
      <c r="AU145" s="256" t="s">
        <v>88</v>
      </c>
      <c r="AY145" s="18" t="s">
        <v>166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8" t="s">
        <v>86</v>
      </c>
      <c r="BK145" s="257">
        <f>ROUND(I145*H145,2)</f>
        <v>0</v>
      </c>
      <c r="BL145" s="18" t="s">
        <v>173</v>
      </c>
      <c r="BM145" s="256" t="s">
        <v>180</v>
      </c>
    </row>
    <row r="146" spans="1:51" s="14" customFormat="1" ht="12">
      <c r="A146" s="14"/>
      <c r="B146" s="270"/>
      <c r="C146" s="271"/>
      <c r="D146" s="260" t="s">
        <v>175</v>
      </c>
      <c r="E146" s="272" t="s">
        <v>1</v>
      </c>
      <c r="F146" s="273" t="s">
        <v>181</v>
      </c>
      <c r="G146" s="271"/>
      <c r="H146" s="272" t="s">
        <v>1</v>
      </c>
      <c r="I146" s="274"/>
      <c r="J146" s="271"/>
      <c r="K146" s="271"/>
      <c r="L146" s="275"/>
      <c r="M146" s="276"/>
      <c r="N146" s="277"/>
      <c r="O146" s="277"/>
      <c r="P146" s="277"/>
      <c r="Q146" s="277"/>
      <c r="R146" s="277"/>
      <c r="S146" s="277"/>
      <c r="T146" s="27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9" t="s">
        <v>175</v>
      </c>
      <c r="AU146" s="279" t="s">
        <v>88</v>
      </c>
      <c r="AV146" s="14" t="s">
        <v>86</v>
      </c>
      <c r="AW146" s="14" t="s">
        <v>34</v>
      </c>
      <c r="AX146" s="14" t="s">
        <v>78</v>
      </c>
      <c r="AY146" s="279" t="s">
        <v>166</v>
      </c>
    </row>
    <row r="147" spans="1:51" s="13" customFormat="1" ht="12">
      <c r="A147" s="13"/>
      <c r="B147" s="258"/>
      <c r="C147" s="259"/>
      <c r="D147" s="260" t="s">
        <v>175</v>
      </c>
      <c r="E147" s="261" t="s">
        <v>1</v>
      </c>
      <c r="F147" s="262" t="s">
        <v>182</v>
      </c>
      <c r="G147" s="259"/>
      <c r="H147" s="263">
        <v>7.258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175</v>
      </c>
      <c r="AU147" s="269" t="s">
        <v>88</v>
      </c>
      <c r="AV147" s="13" t="s">
        <v>88</v>
      </c>
      <c r="AW147" s="13" t="s">
        <v>34</v>
      </c>
      <c r="AX147" s="13" t="s">
        <v>86</v>
      </c>
      <c r="AY147" s="269" t="s">
        <v>166</v>
      </c>
    </row>
    <row r="148" spans="1:65" s="2" customFormat="1" ht="21.75" customHeight="1">
      <c r="A148" s="39"/>
      <c r="B148" s="40"/>
      <c r="C148" s="245" t="s">
        <v>105</v>
      </c>
      <c r="D148" s="245" t="s">
        <v>168</v>
      </c>
      <c r="E148" s="246" t="s">
        <v>183</v>
      </c>
      <c r="F148" s="247" t="s">
        <v>184</v>
      </c>
      <c r="G148" s="248" t="s">
        <v>185</v>
      </c>
      <c r="H148" s="249">
        <v>242</v>
      </c>
      <c r="I148" s="250"/>
      <c r="J148" s="251">
        <f>ROUND(I148*H148,2)</f>
        <v>0</v>
      </c>
      <c r="K148" s="247" t="s">
        <v>172</v>
      </c>
      <c r="L148" s="45"/>
      <c r="M148" s="252" t="s">
        <v>1</v>
      </c>
      <c r="N148" s="253" t="s">
        <v>43</v>
      </c>
      <c r="O148" s="92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173</v>
      </c>
      <c r="AT148" s="256" t="s">
        <v>168</v>
      </c>
      <c r="AU148" s="256" t="s">
        <v>88</v>
      </c>
      <c r="AY148" s="18" t="s">
        <v>166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86</v>
      </c>
      <c r="BK148" s="257">
        <f>ROUND(I148*H148,2)</f>
        <v>0</v>
      </c>
      <c r="BL148" s="18" t="s">
        <v>173</v>
      </c>
      <c r="BM148" s="256" t="s">
        <v>186</v>
      </c>
    </row>
    <row r="149" spans="1:51" s="13" customFormat="1" ht="12">
      <c r="A149" s="13"/>
      <c r="B149" s="258"/>
      <c r="C149" s="259"/>
      <c r="D149" s="260" t="s">
        <v>175</v>
      </c>
      <c r="E149" s="261" t="s">
        <v>1</v>
      </c>
      <c r="F149" s="262" t="s">
        <v>187</v>
      </c>
      <c r="G149" s="259"/>
      <c r="H149" s="263">
        <v>242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175</v>
      </c>
      <c r="AU149" s="269" t="s">
        <v>88</v>
      </c>
      <c r="AV149" s="13" t="s">
        <v>88</v>
      </c>
      <c r="AW149" s="13" t="s">
        <v>34</v>
      </c>
      <c r="AX149" s="13" t="s">
        <v>86</v>
      </c>
      <c r="AY149" s="269" t="s">
        <v>166</v>
      </c>
    </row>
    <row r="150" spans="1:65" s="2" customFormat="1" ht="21.75" customHeight="1">
      <c r="A150" s="39"/>
      <c r="B150" s="40"/>
      <c r="C150" s="245" t="s">
        <v>173</v>
      </c>
      <c r="D150" s="245" t="s">
        <v>168</v>
      </c>
      <c r="E150" s="246" t="s">
        <v>188</v>
      </c>
      <c r="F150" s="247" t="s">
        <v>189</v>
      </c>
      <c r="G150" s="248" t="s">
        <v>179</v>
      </c>
      <c r="H150" s="249">
        <v>310.46</v>
      </c>
      <c r="I150" s="250"/>
      <c r="J150" s="251">
        <f>ROUND(I150*H150,2)</f>
        <v>0</v>
      </c>
      <c r="K150" s="247" t="s">
        <v>172</v>
      </c>
      <c r="L150" s="45"/>
      <c r="M150" s="252" t="s">
        <v>1</v>
      </c>
      <c r="N150" s="253" t="s">
        <v>43</v>
      </c>
      <c r="O150" s="92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6" t="s">
        <v>173</v>
      </c>
      <c r="AT150" s="256" t="s">
        <v>168</v>
      </c>
      <c r="AU150" s="256" t="s">
        <v>88</v>
      </c>
      <c r="AY150" s="18" t="s">
        <v>166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8" t="s">
        <v>86</v>
      </c>
      <c r="BK150" s="257">
        <f>ROUND(I150*H150,2)</f>
        <v>0</v>
      </c>
      <c r="BL150" s="18" t="s">
        <v>173</v>
      </c>
      <c r="BM150" s="256" t="s">
        <v>190</v>
      </c>
    </row>
    <row r="151" spans="1:51" s="13" customFormat="1" ht="12">
      <c r="A151" s="13"/>
      <c r="B151" s="258"/>
      <c r="C151" s="259"/>
      <c r="D151" s="260" t="s">
        <v>175</v>
      </c>
      <c r="E151" s="261" t="s">
        <v>1</v>
      </c>
      <c r="F151" s="262" t="s">
        <v>191</v>
      </c>
      <c r="G151" s="259"/>
      <c r="H151" s="263">
        <v>310.46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175</v>
      </c>
      <c r="AU151" s="269" t="s">
        <v>88</v>
      </c>
      <c r="AV151" s="13" t="s">
        <v>88</v>
      </c>
      <c r="AW151" s="13" t="s">
        <v>34</v>
      </c>
      <c r="AX151" s="13" t="s">
        <v>86</v>
      </c>
      <c r="AY151" s="269" t="s">
        <v>166</v>
      </c>
    </row>
    <row r="152" spans="1:65" s="2" customFormat="1" ht="21.75" customHeight="1">
      <c r="A152" s="39"/>
      <c r="B152" s="40"/>
      <c r="C152" s="245" t="s">
        <v>192</v>
      </c>
      <c r="D152" s="245" t="s">
        <v>168</v>
      </c>
      <c r="E152" s="246" t="s">
        <v>193</v>
      </c>
      <c r="F152" s="247" t="s">
        <v>194</v>
      </c>
      <c r="G152" s="248" t="s">
        <v>179</v>
      </c>
      <c r="H152" s="249">
        <v>7.41</v>
      </c>
      <c r="I152" s="250"/>
      <c r="J152" s="251">
        <f>ROUND(I152*H152,2)</f>
        <v>0</v>
      </c>
      <c r="K152" s="247" t="s">
        <v>172</v>
      </c>
      <c r="L152" s="45"/>
      <c r="M152" s="252" t="s">
        <v>1</v>
      </c>
      <c r="N152" s="253" t="s">
        <v>43</v>
      </c>
      <c r="O152" s="92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6" t="s">
        <v>173</v>
      </c>
      <c r="AT152" s="256" t="s">
        <v>168</v>
      </c>
      <c r="AU152" s="256" t="s">
        <v>88</v>
      </c>
      <c r="AY152" s="18" t="s">
        <v>166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8" t="s">
        <v>86</v>
      </c>
      <c r="BK152" s="257">
        <f>ROUND(I152*H152,2)</f>
        <v>0</v>
      </c>
      <c r="BL152" s="18" t="s">
        <v>173</v>
      </c>
      <c r="BM152" s="256" t="s">
        <v>195</v>
      </c>
    </row>
    <row r="153" spans="1:51" s="13" customFormat="1" ht="12">
      <c r="A153" s="13"/>
      <c r="B153" s="258"/>
      <c r="C153" s="259"/>
      <c r="D153" s="260" t="s">
        <v>175</v>
      </c>
      <c r="E153" s="261" t="s">
        <v>1</v>
      </c>
      <c r="F153" s="262" t="s">
        <v>196</v>
      </c>
      <c r="G153" s="259"/>
      <c r="H153" s="263">
        <v>7.41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175</v>
      </c>
      <c r="AU153" s="269" t="s">
        <v>88</v>
      </c>
      <c r="AV153" s="13" t="s">
        <v>88</v>
      </c>
      <c r="AW153" s="13" t="s">
        <v>34</v>
      </c>
      <c r="AX153" s="13" t="s">
        <v>86</v>
      </c>
      <c r="AY153" s="269" t="s">
        <v>166</v>
      </c>
    </row>
    <row r="154" spans="1:65" s="2" customFormat="1" ht="21.75" customHeight="1">
      <c r="A154" s="39"/>
      <c r="B154" s="40"/>
      <c r="C154" s="245" t="s">
        <v>197</v>
      </c>
      <c r="D154" s="245" t="s">
        <v>168</v>
      </c>
      <c r="E154" s="246" t="s">
        <v>198</v>
      </c>
      <c r="F154" s="247" t="s">
        <v>199</v>
      </c>
      <c r="G154" s="248" t="s">
        <v>179</v>
      </c>
      <c r="H154" s="249">
        <v>52.566</v>
      </c>
      <c r="I154" s="250"/>
      <c r="J154" s="251">
        <f>ROUND(I154*H154,2)</f>
        <v>0</v>
      </c>
      <c r="K154" s="247" t="s">
        <v>172</v>
      </c>
      <c r="L154" s="45"/>
      <c r="M154" s="252" t="s">
        <v>1</v>
      </c>
      <c r="N154" s="253" t="s">
        <v>43</v>
      </c>
      <c r="O154" s="92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6" t="s">
        <v>173</v>
      </c>
      <c r="AT154" s="256" t="s">
        <v>168</v>
      </c>
      <c r="AU154" s="256" t="s">
        <v>88</v>
      </c>
      <c r="AY154" s="18" t="s">
        <v>166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8" t="s">
        <v>86</v>
      </c>
      <c r="BK154" s="257">
        <f>ROUND(I154*H154,2)</f>
        <v>0</v>
      </c>
      <c r="BL154" s="18" t="s">
        <v>173</v>
      </c>
      <c r="BM154" s="256" t="s">
        <v>200</v>
      </c>
    </row>
    <row r="155" spans="1:51" s="14" customFormat="1" ht="12">
      <c r="A155" s="14"/>
      <c r="B155" s="270"/>
      <c r="C155" s="271"/>
      <c r="D155" s="260" t="s">
        <v>175</v>
      </c>
      <c r="E155" s="272" t="s">
        <v>1</v>
      </c>
      <c r="F155" s="273" t="s">
        <v>201</v>
      </c>
      <c r="G155" s="271"/>
      <c r="H155" s="272" t="s">
        <v>1</v>
      </c>
      <c r="I155" s="274"/>
      <c r="J155" s="271"/>
      <c r="K155" s="271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175</v>
      </c>
      <c r="AU155" s="279" t="s">
        <v>88</v>
      </c>
      <c r="AV155" s="14" t="s">
        <v>86</v>
      </c>
      <c r="AW155" s="14" t="s">
        <v>34</v>
      </c>
      <c r="AX155" s="14" t="s">
        <v>78</v>
      </c>
      <c r="AY155" s="279" t="s">
        <v>166</v>
      </c>
    </row>
    <row r="156" spans="1:51" s="13" customFormat="1" ht="12">
      <c r="A156" s="13"/>
      <c r="B156" s="258"/>
      <c r="C156" s="259"/>
      <c r="D156" s="260" t="s">
        <v>175</v>
      </c>
      <c r="E156" s="261" t="s">
        <v>1</v>
      </c>
      <c r="F156" s="262" t="s">
        <v>202</v>
      </c>
      <c r="G156" s="259"/>
      <c r="H156" s="263">
        <v>1.454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175</v>
      </c>
      <c r="AU156" s="269" t="s">
        <v>88</v>
      </c>
      <c r="AV156" s="13" t="s">
        <v>88</v>
      </c>
      <c r="AW156" s="13" t="s">
        <v>34</v>
      </c>
      <c r="AX156" s="13" t="s">
        <v>78</v>
      </c>
      <c r="AY156" s="269" t="s">
        <v>166</v>
      </c>
    </row>
    <row r="157" spans="1:51" s="13" customFormat="1" ht="12">
      <c r="A157" s="13"/>
      <c r="B157" s="258"/>
      <c r="C157" s="259"/>
      <c r="D157" s="260" t="s">
        <v>175</v>
      </c>
      <c r="E157" s="261" t="s">
        <v>1</v>
      </c>
      <c r="F157" s="262" t="s">
        <v>203</v>
      </c>
      <c r="G157" s="259"/>
      <c r="H157" s="263">
        <v>14.282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175</v>
      </c>
      <c r="AU157" s="269" t="s">
        <v>88</v>
      </c>
      <c r="AV157" s="13" t="s">
        <v>88</v>
      </c>
      <c r="AW157" s="13" t="s">
        <v>34</v>
      </c>
      <c r="AX157" s="13" t="s">
        <v>78</v>
      </c>
      <c r="AY157" s="269" t="s">
        <v>166</v>
      </c>
    </row>
    <row r="158" spans="1:51" s="13" customFormat="1" ht="12">
      <c r="A158" s="13"/>
      <c r="B158" s="258"/>
      <c r="C158" s="259"/>
      <c r="D158" s="260" t="s">
        <v>175</v>
      </c>
      <c r="E158" s="261" t="s">
        <v>1</v>
      </c>
      <c r="F158" s="262" t="s">
        <v>204</v>
      </c>
      <c r="G158" s="259"/>
      <c r="H158" s="263">
        <v>4.602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175</v>
      </c>
      <c r="AU158" s="269" t="s">
        <v>88</v>
      </c>
      <c r="AV158" s="13" t="s">
        <v>88</v>
      </c>
      <c r="AW158" s="13" t="s">
        <v>34</v>
      </c>
      <c r="AX158" s="13" t="s">
        <v>78</v>
      </c>
      <c r="AY158" s="269" t="s">
        <v>166</v>
      </c>
    </row>
    <row r="159" spans="1:51" s="13" customFormat="1" ht="12">
      <c r="A159" s="13"/>
      <c r="B159" s="258"/>
      <c r="C159" s="259"/>
      <c r="D159" s="260" t="s">
        <v>175</v>
      </c>
      <c r="E159" s="261" t="s">
        <v>1</v>
      </c>
      <c r="F159" s="262" t="s">
        <v>205</v>
      </c>
      <c r="G159" s="259"/>
      <c r="H159" s="263">
        <v>8.584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175</v>
      </c>
      <c r="AU159" s="269" t="s">
        <v>88</v>
      </c>
      <c r="AV159" s="13" t="s">
        <v>88</v>
      </c>
      <c r="AW159" s="13" t="s">
        <v>34</v>
      </c>
      <c r="AX159" s="13" t="s">
        <v>78</v>
      </c>
      <c r="AY159" s="269" t="s">
        <v>166</v>
      </c>
    </row>
    <row r="160" spans="1:51" s="13" customFormat="1" ht="12">
      <c r="A160" s="13"/>
      <c r="B160" s="258"/>
      <c r="C160" s="259"/>
      <c r="D160" s="260" t="s">
        <v>175</v>
      </c>
      <c r="E160" s="261" t="s">
        <v>1</v>
      </c>
      <c r="F160" s="262" t="s">
        <v>206</v>
      </c>
      <c r="G160" s="259"/>
      <c r="H160" s="263">
        <v>3.321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175</v>
      </c>
      <c r="AU160" s="269" t="s">
        <v>88</v>
      </c>
      <c r="AV160" s="13" t="s">
        <v>88</v>
      </c>
      <c r="AW160" s="13" t="s">
        <v>34</v>
      </c>
      <c r="AX160" s="13" t="s">
        <v>78</v>
      </c>
      <c r="AY160" s="269" t="s">
        <v>166</v>
      </c>
    </row>
    <row r="161" spans="1:51" s="13" customFormat="1" ht="12">
      <c r="A161" s="13"/>
      <c r="B161" s="258"/>
      <c r="C161" s="259"/>
      <c r="D161" s="260" t="s">
        <v>175</v>
      </c>
      <c r="E161" s="261" t="s">
        <v>1</v>
      </c>
      <c r="F161" s="262" t="s">
        <v>207</v>
      </c>
      <c r="G161" s="259"/>
      <c r="H161" s="263">
        <v>6.147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175</v>
      </c>
      <c r="AU161" s="269" t="s">
        <v>88</v>
      </c>
      <c r="AV161" s="13" t="s">
        <v>88</v>
      </c>
      <c r="AW161" s="13" t="s">
        <v>34</v>
      </c>
      <c r="AX161" s="13" t="s">
        <v>78</v>
      </c>
      <c r="AY161" s="269" t="s">
        <v>166</v>
      </c>
    </row>
    <row r="162" spans="1:51" s="14" customFormat="1" ht="12">
      <c r="A162" s="14"/>
      <c r="B162" s="270"/>
      <c r="C162" s="271"/>
      <c r="D162" s="260" t="s">
        <v>175</v>
      </c>
      <c r="E162" s="272" t="s">
        <v>1</v>
      </c>
      <c r="F162" s="273" t="s">
        <v>208</v>
      </c>
      <c r="G162" s="271"/>
      <c r="H162" s="272" t="s">
        <v>1</v>
      </c>
      <c r="I162" s="274"/>
      <c r="J162" s="271"/>
      <c r="K162" s="271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175</v>
      </c>
      <c r="AU162" s="279" t="s">
        <v>88</v>
      </c>
      <c r="AV162" s="14" t="s">
        <v>86</v>
      </c>
      <c r="AW162" s="14" t="s">
        <v>34</v>
      </c>
      <c r="AX162" s="14" t="s">
        <v>78</v>
      </c>
      <c r="AY162" s="279" t="s">
        <v>166</v>
      </c>
    </row>
    <row r="163" spans="1:51" s="13" customFormat="1" ht="12">
      <c r="A163" s="13"/>
      <c r="B163" s="258"/>
      <c r="C163" s="259"/>
      <c r="D163" s="260" t="s">
        <v>175</v>
      </c>
      <c r="E163" s="261" t="s">
        <v>1</v>
      </c>
      <c r="F163" s="262" t="s">
        <v>209</v>
      </c>
      <c r="G163" s="259"/>
      <c r="H163" s="263">
        <v>1.899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175</v>
      </c>
      <c r="AU163" s="269" t="s">
        <v>88</v>
      </c>
      <c r="AV163" s="13" t="s">
        <v>88</v>
      </c>
      <c r="AW163" s="13" t="s">
        <v>34</v>
      </c>
      <c r="AX163" s="13" t="s">
        <v>78</v>
      </c>
      <c r="AY163" s="269" t="s">
        <v>166</v>
      </c>
    </row>
    <row r="164" spans="1:51" s="13" customFormat="1" ht="12">
      <c r="A164" s="13"/>
      <c r="B164" s="258"/>
      <c r="C164" s="259"/>
      <c r="D164" s="260" t="s">
        <v>175</v>
      </c>
      <c r="E164" s="261" t="s">
        <v>1</v>
      </c>
      <c r="F164" s="262" t="s">
        <v>210</v>
      </c>
      <c r="G164" s="259"/>
      <c r="H164" s="263">
        <v>6.508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175</v>
      </c>
      <c r="AU164" s="269" t="s">
        <v>88</v>
      </c>
      <c r="AV164" s="13" t="s">
        <v>88</v>
      </c>
      <c r="AW164" s="13" t="s">
        <v>34</v>
      </c>
      <c r="AX164" s="13" t="s">
        <v>78</v>
      </c>
      <c r="AY164" s="269" t="s">
        <v>166</v>
      </c>
    </row>
    <row r="165" spans="1:51" s="13" customFormat="1" ht="12">
      <c r="A165" s="13"/>
      <c r="B165" s="258"/>
      <c r="C165" s="259"/>
      <c r="D165" s="260" t="s">
        <v>175</v>
      </c>
      <c r="E165" s="261" t="s">
        <v>1</v>
      </c>
      <c r="F165" s="262" t="s">
        <v>211</v>
      </c>
      <c r="G165" s="259"/>
      <c r="H165" s="263">
        <v>1.19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175</v>
      </c>
      <c r="AU165" s="269" t="s">
        <v>88</v>
      </c>
      <c r="AV165" s="13" t="s">
        <v>88</v>
      </c>
      <c r="AW165" s="13" t="s">
        <v>34</v>
      </c>
      <c r="AX165" s="13" t="s">
        <v>78</v>
      </c>
      <c r="AY165" s="269" t="s">
        <v>166</v>
      </c>
    </row>
    <row r="166" spans="1:51" s="14" customFormat="1" ht="12">
      <c r="A166" s="14"/>
      <c r="B166" s="270"/>
      <c r="C166" s="271"/>
      <c r="D166" s="260" t="s">
        <v>175</v>
      </c>
      <c r="E166" s="272" t="s">
        <v>1</v>
      </c>
      <c r="F166" s="273" t="s">
        <v>212</v>
      </c>
      <c r="G166" s="271"/>
      <c r="H166" s="272" t="s">
        <v>1</v>
      </c>
      <c r="I166" s="274"/>
      <c r="J166" s="271"/>
      <c r="K166" s="271"/>
      <c r="L166" s="275"/>
      <c r="M166" s="276"/>
      <c r="N166" s="277"/>
      <c r="O166" s="277"/>
      <c r="P166" s="277"/>
      <c r="Q166" s="277"/>
      <c r="R166" s="277"/>
      <c r="S166" s="277"/>
      <c r="T166" s="27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9" t="s">
        <v>175</v>
      </c>
      <c r="AU166" s="279" t="s">
        <v>88</v>
      </c>
      <c r="AV166" s="14" t="s">
        <v>86</v>
      </c>
      <c r="AW166" s="14" t="s">
        <v>34</v>
      </c>
      <c r="AX166" s="14" t="s">
        <v>78</v>
      </c>
      <c r="AY166" s="279" t="s">
        <v>166</v>
      </c>
    </row>
    <row r="167" spans="1:51" s="13" customFormat="1" ht="12">
      <c r="A167" s="13"/>
      <c r="B167" s="258"/>
      <c r="C167" s="259"/>
      <c r="D167" s="260" t="s">
        <v>175</v>
      </c>
      <c r="E167" s="261" t="s">
        <v>1</v>
      </c>
      <c r="F167" s="262" t="s">
        <v>213</v>
      </c>
      <c r="G167" s="259"/>
      <c r="H167" s="263">
        <v>4.579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175</v>
      </c>
      <c r="AU167" s="269" t="s">
        <v>88</v>
      </c>
      <c r="AV167" s="13" t="s">
        <v>88</v>
      </c>
      <c r="AW167" s="13" t="s">
        <v>34</v>
      </c>
      <c r="AX167" s="13" t="s">
        <v>78</v>
      </c>
      <c r="AY167" s="269" t="s">
        <v>166</v>
      </c>
    </row>
    <row r="168" spans="1:51" s="15" customFormat="1" ht="12">
      <c r="A168" s="15"/>
      <c r="B168" s="280"/>
      <c r="C168" s="281"/>
      <c r="D168" s="260" t="s">
        <v>175</v>
      </c>
      <c r="E168" s="282" t="s">
        <v>1</v>
      </c>
      <c r="F168" s="283" t="s">
        <v>214</v>
      </c>
      <c r="G168" s="281"/>
      <c r="H168" s="284">
        <v>52.566</v>
      </c>
      <c r="I168" s="285"/>
      <c r="J168" s="281"/>
      <c r="K168" s="281"/>
      <c r="L168" s="286"/>
      <c r="M168" s="287"/>
      <c r="N168" s="288"/>
      <c r="O168" s="288"/>
      <c r="P168" s="288"/>
      <c r="Q168" s="288"/>
      <c r="R168" s="288"/>
      <c r="S168" s="288"/>
      <c r="T168" s="28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0" t="s">
        <v>175</v>
      </c>
      <c r="AU168" s="290" t="s">
        <v>88</v>
      </c>
      <c r="AV168" s="15" t="s">
        <v>173</v>
      </c>
      <c r="AW168" s="15" t="s">
        <v>34</v>
      </c>
      <c r="AX168" s="15" t="s">
        <v>86</v>
      </c>
      <c r="AY168" s="290" t="s">
        <v>166</v>
      </c>
    </row>
    <row r="169" spans="1:65" s="2" customFormat="1" ht="33" customHeight="1">
      <c r="A169" s="39"/>
      <c r="B169" s="40"/>
      <c r="C169" s="245" t="s">
        <v>215</v>
      </c>
      <c r="D169" s="245" t="s">
        <v>168</v>
      </c>
      <c r="E169" s="246" t="s">
        <v>216</v>
      </c>
      <c r="F169" s="247" t="s">
        <v>217</v>
      </c>
      <c r="G169" s="248" t="s">
        <v>179</v>
      </c>
      <c r="H169" s="249">
        <v>7.41</v>
      </c>
      <c r="I169" s="250"/>
      <c r="J169" s="251">
        <f>ROUND(I169*H169,2)</f>
        <v>0</v>
      </c>
      <c r="K169" s="247" t="s">
        <v>172</v>
      </c>
      <c r="L169" s="45"/>
      <c r="M169" s="252" t="s">
        <v>1</v>
      </c>
      <c r="N169" s="253" t="s">
        <v>43</v>
      </c>
      <c r="O169" s="92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6" t="s">
        <v>173</v>
      </c>
      <c r="AT169" s="256" t="s">
        <v>168</v>
      </c>
      <c r="AU169" s="256" t="s">
        <v>88</v>
      </c>
      <c r="AY169" s="18" t="s">
        <v>166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8" t="s">
        <v>86</v>
      </c>
      <c r="BK169" s="257">
        <f>ROUND(I169*H169,2)</f>
        <v>0</v>
      </c>
      <c r="BL169" s="18" t="s">
        <v>173</v>
      </c>
      <c r="BM169" s="256" t="s">
        <v>218</v>
      </c>
    </row>
    <row r="170" spans="1:51" s="13" customFormat="1" ht="12">
      <c r="A170" s="13"/>
      <c r="B170" s="258"/>
      <c r="C170" s="259"/>
      <c r="D170" s="260" t="s">
        <v>175</v>
      </c>
      <c r="E170" s="261" t="s">
        <v>1</v>
      </c>
      <c r="F170" s="262" t="s">
        <v>219</v>
      </c>
      <c r="G170" s="259"/>
      <c r="H170" s="263">
        <v>7.41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175</v>
      </c>
      <c r="AU170" s="269" t="s">
        <v>88</v>
      </c>
      <c r="AV170" s="13" t="s">
        <v>88</v>
      </c>
      <c r="AW170" s="13" t="s">
        <v>34</v>
      </c>
      <c r="AX170" s="13" t="s">
        <v>86</v>
      </c>
      <c r="AY170" s="269" t="s">
        <v>166</v>
      </c>
    </row>
    <row r="171" spans="1:65" s="2" customFormat="1" ht="21.75" customHeight="1">
      <c r="A171" s="39"/>
      <c r="B171" s="40"/>
      <c r="C171" s="245" t="s">
        <v>220</v>
      </c>
      <c r="D171" s="245" t="s">
        <v>168</v>
      </c>
      <c r="E171" s="246" t="s">
        <v>221</v>
      </c>
      <c r="F171" s="247" t="s">
        <v>222</v>
      </c>
      <c r="G171" s="248" t="s">
        <v>179</v>
      </c>
      <c r="H171" s="249">
        <v>277.827</v>
      </c>
      <c r="I171" s="250"/>
      <c r="J171" s="251">
        <f>ROUND(I171*H171,2)</f>
        <v>0</v>
      </c>
      <c r="K171" s="247" t="s">
        <v>172</v>
      </c>
      <c r="L171" s="45"/>
      <c r="M171" s="252" t="s">
        <v>1</v>
      </c>
      <c r="N171" s="253" t="s">
        <v>43</v>
      </c>
      <c r="O171" s="92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6" t="s">
        <v>173</v>
      </c>
      <c r="AT171" s="256" t="s">
        <v>168</v>
      </c>
      <c r="AU171" s="256" t="s">
        <v>88</v>
      </c>
      <c r="AY171" s="18" t="s">
        <v>166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8" t="s">
        <v>86</v>
      </c>
      <c r="BK171" s="257">
        <f>ROUND(I171*H171,2)</f>
        <v>0</v>
      </c>
      <c r="BL171" s="18" t="s">
        <v>173</v>
      </c>
      <c r="BM171" s="256" t="s">
        <v>223</v>
      </c>
    </row>
    <row r="172" spans="1:51" s="13" customFormat="1" ht="12">
      <c r="A172" s="13"/>
      <c r="B172" s="258"/>
      <c r="C172" s="259"/>
      <c r="D172" s="260" t="s">
        <v>175</v>
      </c>
      <c r="E172" s="261" t="s">
        <v>1</v>
      </c>
      <c r="F172" s="262" t="s">
        <v>224</v>
      </c>
      <c r="G172" s="259"/>
      <c r="H172" s="263">
        <v>277.827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175</v>
      </c>
      <c r="AU172" s="269" t="s">
        <v>88</v>
      </c>
      <c r="AV172" s="13" t="s">
        <v>88</v>
      </c>
      <c r="AW172" s="13" t="s">
        <v>34</v>
      </c>
      <c r="AX172" s="13" t="s">
        <v>86</v>
      </c>
      <c r="AY172" s="269" t="s">
        <v>166</v>
      </c>
    </row>
    <row r="173" spans="1:65" s="2" customFormat="1" ht="21.75" customHeight="1">
      <c r="A173" s="39"/>
      <c r="B173" s="40"/>
      <c r="C173" s="245" t="s">
        <v>225</v>
      </c>
      <c r="D173" s="245" t="s">
        <v>168</v>
      </c>
      <c r="E173" s="246" t="s">
        <v>226</v>
      </c>
      <c r="F173" s="247" t="s">
        <v>227</v>
      </c>
      <c r="G173" s="248" t="s">
        <v>179</v>
      </c>
      <c r="H173" s="249">
        <v>277.827</v>
      </c>
      <c r="I173" s="250"/>
      <c r="J173" s="251">
        <f>ROUND(I173*H173,2)</f>
        <v>0</v>
      </c>
      <c r="K173" s="247" t="s">
        <v>172</v>
      </c>
      <c r="L173" s="45"/>
      <c r="M173" s="252" t="s">
        <v>1</v>
      </c>
      <c r="N173" s="253" t="s">
        <v>43</v>
      </c>
      <c r="O173" s="92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6" t="s">
        <v>173</v>
      </c>
      <c r="AT173" s="256" t="s">
        <v>168</v>
      </c>
      <c r="AU173" s="256" t="s">
        <v>88</v>
      </c>
      <c r="AY173" s="18" t="s">
        <v>166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8" t="s">
        <v>86</v>
      </c>
      <c r="BK173" s="257">
        <f>ROUND(I173*H173,2)</f>
        <v>0</v>
      </c>
      <c r="BL173" s="18" t="s">
        <v>173</v>
      </c>
      <c r="BM173" s="256" t="s">
        <v>228</v>
      </c>
    </row>
    <row r="174" spans="1:51" s="13" customFormat="1" ht="12">
      <c r="A174" s="13"/>
      <c r="B174" s="258"/>
      <c r="C174" s="259"/>
      <c r="D174" s="260" t="s">
        <v>175</v>
      </c>
      <c r="E174" s="261" t="s">
        <v>1</v>
      </c>
      <c r="F174" s="262" t="s">
        <v>224</v>
      </c>
      <c r="G174" s="259"/>
      <c r="H174" s="263">
        <v>277.827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175</v>
      </c>
      <c r="AU174" s="269" t="s">
        <v>88</v>
      </c>
      <c r="AV174" s="13" t="s">
        <v>88</v>
      </c>
      <c r="AW174" s="13" t="s">
        <v>34</v>
      </c>
      <c r="AX174" s="13" t="s">
        <v>86</v>
      </c>
      <c r="AY174" s="269" t="s">
        <v>166</v>
      </c>
    </row>
    <row r="175" spans="1:65" s="2" customFormat="1" ht="33" customHeight="1">
      <c r="A175" s="39"/>
      <c r="B175" s="40"/>
      <c r="C175" s="245" t="s">
        <v>229</v>
      </c>
      <c r="D175" s="245" t="s">
        <v>168</v>
      </c>
      <c r="E175" s="246" t="s">
        <v>230</v>
      </c>
      <c r="F175" s="247" t="s">
        <v>231</v>
      </c>
      <c r="G175" s="248" t="s">
        <v>179</v>
      </c>
      <c r="H175" s="249">
        <v>2778.27</v>
      </c>
      <c r="I175" s="250"/>
      <c r="J175" s="251">
        <f>ROUND(I175*H175,2)</f>
        <v>0</v>
      </c>
      <c r="K175" s="247" t="s">
        <v>172</v>
      </c>
      <c r="L175" s="45"/>
      <c r="M175" s="252" t="s">
        <v>1</v>
      </c>
      <c r="N175" s="253" t="s">
        <v>43</v>
      </c>
      <c r="O175" s="92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6" t="s">
        <v>173</v>
      </c>
      <c r="AT175" s="256" t="s">
        <v>168</v>
      </c>
      <c r="AU175" s="256" t="s">
        <v>88</v>
      </c>
      <c r="AY175" s="18" t="s">
        <v>166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8" t="s">
        <v>86</v>
      </c>
      <c r="BK175" s="257">
        <f>ROUND(I175*H175,2)</f>
        <v>0</v>
      </c>
      <c r="BL175" s="18" t="s">
        <v>173</v>
      </c>
      <c r="BM175" s="256" t="s">
        <v>232</v>
      </c>
    </row>
    <row r="176" spans="1:51" s="13" customFormat="1" ht="12">
      <c r="A176" s="13"/>
      <c r="B176" s="258"/>
      <c r="C176" s="259"/>
      <c r="D176" s="260" t="s">
        <v>175</v>
      </c>
      <c r="E176" s="261" t="s">
        <v>1</v>
      </c>
      <c r="F176" s="262" t="s">
        <v>233</v>
      </c>
      <c r="G176" s="259"/>
      <c r="H176" s="263">
        <v>277.827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175</v>
      </c>
      <c r="AU176" s="269" t="s">
        <v>88</v>
      </c>
      <c r="AV176" s="13" t="s">
        <v>88</v>
      </c>
      <c r="AW176" s="13" t="s">
        <v>34</v>
      </c>
      <c r="AX176" s="13" t="s">
        <v>86</v>
      </c>
      <c r="AY176" s="269" t="s">
        <v>166</v>
      </c>
    </row>
    <row r="177" spans="1:51" s="13" customFormat="1" ht="12">
      <c r="A177" s="13"/>
      <c r="B177" s="258"/>
      <c r="C177" s="259"/>
      <c r="D177" s="260" t="s">
        <v>175</v>
      </c>
      <c r="E177" s="259"/>
      <c r="F177" s="262" t="s">
        <v>234</v>
      </c>
      <c r="G177" s="259"/>
      <c r="H177" s="263">
        <v>2778.27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175</v>
      </c>
      <c r="AU177" s="269" t="s">
        <v>88</v>
      </c>
      <c r="AV177" s="13" t="s">
        <v>88</v>
      </c>
      <c r="AW177" s="13" t="s">
        <v>4</v>
      </c>
      <c r="AX177" s="13" t="s">
        <v>86</v>
      </c>
      <c r="AY177" s="269" t="s">
        <v>166</v>
      </c>
    </row>
    <row r="178" spans="1:65" s="2" customFormat="1" ht="21.75" customHeight="1">
      <c r="A178" s="39"/>
      <c r="B178" s="40"/>
      <c r="C178" s="245" t="s">
        <v>235</v>
      </c>
      <c r="D178" s="245" t="s">
        <v>168</v>
      </c>
      <c r="E178" s="246" t="s">
        <v>236</v>
      </c>
      <c r="F178" s="247" t="s">
        <v>237</v>
      </c>
      <c r="G178" s="248" t="s">
        <v>179</v>
      </c>
      <c r="H178" s="249">
        <v>277.827</v>
      </c>
      <c r="I178" s="250"/>
      <c r="J178" s="251">
        <f>ROUND(I178*H178,2)</f>
        <v>0</v>
      </c>
      <c r="K178" s="247" t="s">
        <v>172</v>
      </c>
      <c r="L178" s="45"/>
      <c r="M178" s="252" t="s">
        <v>1</v>
      </c>
      <c r="N178" s="253" t="s">
        <v>43</v>
      </c>
      <c r="O178" s="92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6" t="s">
        <v>173</v>
      </c>
      <c r="AT178" s="256" t="s">
        <v>168</v>
      </c>
      <c r="AU178" s="256" t="s">
        <v>88</v>
      </c>
      <c r="AY178" s="18" t="s">
        <v>166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8" t="s">
        <v>86</v>
      </c>
      <c r="BK178" s="257">
        <f>ROUND(I178*H178,2)</f>
        <v>0</v>
      </c>
      <c r="BL178" s="18" t="s">
        <v>173</v>
      </c>
      <c r="BM178" s="256" t="s">
        <v>238</v>
      </c>
    </row>
    <row r="179" spans="1:51" s="13" customFormat="1" ht="12">
      <c r="A179" s="13"/>
      <c r="B179" s="258"/>
      <c r="C179" s="259"/>
      <c r="D179" s="260" t="s">
        <v>175</v>
      </c>
      <c r="E179" s="261" t="s">
        <v>1</v>
      </c>
      <c r="F179" s="262" t="s">
        <v>224</v>
      </c>
      <c r="G179" s="259"/>
      <c r="H179" s="263">
        <v>277.827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175</v>
      </c>
      <c r="AU179" s="269" t="s">
        <v>88</v>
      </c>
      <c r="AV179" s="13" t="s">
        <v>88</v>
      </c>
      <c r="AW179" s="13" t="s">
        <v>34</v>
      </c>
      <c r="AX179" s="13" t="s">
        <v>86</v>
      </c>
      <c r="AY179" s="269" t="s">
        <v>166</v>
      </c>
    </row>
    <row r="180" spans="1:65" s="2" customFormat="1" ht="21.75" customHeight="1">
      <c r="A180" s="39"/>
      <c r="B180" s="40"/>
      <c r="C180" s="245" t="s">
        <v>239</v>
      </c>
      <c r="D180" s="245" t="s">
        <v>168</v>
      </c>
      <c r="E180" s="246" t="s">
        <v>240</v>
      </c>
      <c r="F180" s="247" t="s">
        <v>241</v>
      </c>
      <c r="G180" s="248" t="s">
        <v>242</v>
      </c>
      <c r="H180" s="249">
        <v>500.089</v>
      </c>
      <c r="I180" s="250"/>
      <c r="J180" s="251">
        <f>ROUND(I180*H180,2)</f>
        <v>0</v>
      </c>
      <c r="K180" s="247" t="s">
        <v>172</v>
      </c>
      <c r="L180" s="45"/>
      <c r="M180" s="252" t="s">
        <v>1</v>
      </c>
      <c r="N180" s="253" t="s">
        <v>43</v>
      </c>
      <c r="O180" s="92"/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25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6" t="s">
        <v>173</v>
      </c>
      <c r="AT180" s="256" t="s">
        <v>168</v>
      </c>
      <c r="AU180" s="256" t="s">
        <v>88</v>
      </c>
      <c r="AY180" s="18" t="s">
        <v>166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8" t="s">
        <v>86</v>
      </c>
      <c r="BK180" s="257">
        <f>ROUND(I180*H180,2)</f>
        <v>0</v>
      </c>
      <c r="BL180" s="18" t="s">
        <v>173</v>
      </c>
      <c r="BM180" s="256" t="s">
        <v>243</v>
      </c>
    </row>
    <row r="181" spans="1:51" s="13" customFormat="1" ht="12">
      <c r="A181" s="13"/>
      <c r="B181" s="258"/>
      <c r="C181" s="259"/>
      <c r="D181" s="260" t="s">
        <v>175</v>
      </c>
      <c r="E181" s="261" t="s">
        <v>1</v>
      </c>
      <c r="F181" s="262" t="s">
        <v>244</v>
      </c>
      <c r="G181" s="259"/>
      <c r="H181" s="263">
        <v>500.089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175</v>
      </c>
      <c r="AU181" s="269" t="s">
        <v>88</v>
      </c>
      <c r="AV181" s="13" t="s">
        <v>88</v>
      </c>
      <c r="AW181" s="13" t="s">
        <v>34</v>
      </c>
      <c r="AX181" s="13" t="s">
        <v>86</v>
      </c>
      <c r="AY181" s="269" t="s">
        <v>166</v>
      </c>
    </row>
    <row r="182" spans="1:65" s="2" customFormat="1" ht="21.75" customHeight="1">
      <c r="A182" s="39"/>
      <c r="B182" s="40"/>
      <c r="C182" s="245" t="s">
        <v>245</v>
      </c>
      <c r="D182" s="245" t="s">
        <v>168</v>
      </c>
      <c r="E182" s="246" t="s">
        <v>246</v>
      </c>
      <c r="F182" s="247" t="s">
        <v>247</v>
      </c>
      <c r="G182" s="248" t="s">
        <v>179</v>
      </c>
      <c r="H182" s="249">
        <v>92.609</v>
      </c>
      <c r="I182" s="250"/>
      <c r="J182" s="251">
        <f>ROUND(I182*H182,2)</f>
        <v>0</v>
      </c>
      <c r="K182" s="247" t="s">
        <v>172</v>
      </c>
      <c r="L182" s="45"/>
      <c r="M182" s="252" t="s">
        <v>1</v>
      </c>
      <c r="N182" s="253" t="s">
        <v>43</v>
      </c>
      <c r="O182" s="92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6" t="s">
        <v>173</v>
      </c>
      <c r="AT182" s="256" t="s">
        <v>168</v>
      </c>
      <c r="AU182" s="256" t="s">
        <v>88</v>
      </c>
      <c r="AY182" s="18" t="s">
        <v>166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8" t="s">
        <v>86</v>
      </c>
      <c r="BK182" s="257">
        <f>ROUND(I182*H182,2)</f>
        <v>0</v>
      </c>
      <c r="BL182" s="18" t="s">
        <v>173</v>
      </c>
      <c r="BM182" s="256" t="s">
        <v>248</v>
      </c>
    </row>
    <row r="183" spans="1:51" s="13" customFormat="1" ht="12">
      <c r="A183" s="13"/>
      <c r="B183" s="258"/>
      <c r="C183" s="259"/>
      <c r="D183" s="260" t="s">
        <v>175</v>
      </c>
      <c r="E183" s="261" t="s">
        <v>1</v>
      </c>
      <c r="F183" s="262" t="s">
        <v>249</v>
      </c>
      <c r="G183" s="259"/>
      <c r="H183" s="263">
        <v>92.609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175</v>
      </c>
      <c r="AU183" s="269" t="s">
        <v>88</v>
      </c>
      <c r="AV183" s="13" t="s">
        <v>88</v>
      </c>
      <c r="AW183" s="13" t="s">
        <v>34</v>
      </c>
      <c r="AX183" s="13" t="s">
        <v>86</v>
      </c>
      <c r="AY183" s="269" t="s">
        <v>166</v>
      </c>
    </row>
    <row r="184" spans="1:65" s="2" customFormat="1" ht="21.75" customHeight="1">
      <c r="A184" s="39"/>
      <c r="B184" s="40"/>
      <c r="C184" s="245" t="s">
        <v>250</v>
      </c>
      <c r="D184" s="245" t="s">
        <v>168</v>
      </c>
      <c r="E184" s="246" t="s">
        <v>251</v>
      </c>
      <c r="F184" s="247" t="s">
        <v>252</v>
      </c>
      <c r="G184" s="248" t="s">
        <v>185</v>
      </c>
      <c r="H184" s="249">
        <v>280</v>
      </c>
      <c r="I184" s="250"/>
      <c r="J184" s="251">
        <f>ROUND(I184*H184,2)</f>
        <v>0</v>
      </c>
      <c r="K184" s="247" t="s">
        <v>172</v>
      </c>
      <c r="L184" s="45"/>
      <c r="M184" s="252" t="s">
        <v>1</v>
      </c>
      <c r="N184" s="253" t="s">
        <v>43</v>
      </c>
      <c r="O184" s="92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6" t="s">
        <v>173</v>
      </c>
      <c r="AT184" s="256" t="s">
        <v>168</v>
      </c>
      <c r="AU184" s="256" t="s">
        <v>88</v>
      </c>
      <c r="AY184" s="18" t="s">
        <v>166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8" t="s">
        <v>86</v>
      </c>
      <c r="BK184" s="257">
        <f>ROUND(I184*H184,2)</f>
        <v>0</v>
      </c>
      <c r="BL184" s="18" t="s">
        <v>173</v>
      </c>
      <c r="BM184" s="256" t="s">
        <v>253</v>
      </c>
    </row>
    <row r="185" spans="1:65" s="2" customFormat="1" ht="16.5" customHeight="1">
      <c r="A185" s="39"/>
      <c r="B185" s="40"/>
      <c r="C185" s="291" t="s">
        <v>8</v>
      </c>
      <c r="D185" s="291" t="s">
        <v>254</v>
      </c>
      <c r="E185" s="292" t="s">
        <v>255</v>
      </c>
      <c r="F185" s="293" t="s">
        <v>256</v>
      </c>
      <c r="G185" s="294" t="s">
        <v>257</v>
      </c>
      <c r="H185" s="295">
        <v>4.2</v>
      </c>
      <c r="I185" s="296"/>
      <c r="J185" s="297">
        <f>ROUND(I185*H185,2)</f>
        <v>0</v>
      </c>
      <c r="K185" s="293" t="s">
        <v>172</v>
      </c>
      <c r="L185" s="298"/>
      <c r="M185" s="299" t="s">
        <v>1</v>
      </c>
      <c r="N185" s="300" t="s">
        <v>43</v>
      </c>
      <c r="O185" s="92"/>
      <c r="P185" s="254">
        <f>O185*H185</f>
        <v>0</v>
      </c>
      <c r="Q185" s="254">
        <v>0.001</v>
      </c>
      <c r="R185" s="254">
        <f>Q185*H185</f>
        <v>0.004200000000000001</v>
      </c>
      <c r="S185" s="254">
        <v>0</v>
      </c>
      <c r="T185" s="25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6" t="s">
        <v>220</v>
      </c>
      <c r="AT185" s="256" t="s">
        <v>254</v>
      </c>
      <c r="AU185" s="256" t="s">
        <v>88</v>
      </c>
      <c r="AY185" s="18" t="s">
        <v>166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8" t="s">
        <v>86</v>
      </c>
      <c r="BK185" s="257">
        <f>ROUND(I185*H185,2)</f>
        <v>0</v>
      </c>
      <c r="BL185" s="18" t="s">
        <v>173</v>
      </c>
      <c r="BM185" s="256" t="s">
        <v>258</v>
      </c>
    </row>
    <row r="186" spans="1:51" s="13" customFormat="1" ht="12">
      <c r="A186" s="13"/>
      <c r="B186" s="258"/>
      <c r="C186" s="259"/>
      <c r="D186" s="260" t="s">
        <v>175</v>
      </c>
      <c r="E186" s="259"/>
      <c r="F186" s="262" t="s">
        <v>259</v>
      </c>
      <c r="G186" s="259"/>
      <c r="H186" s="263">
        <v>4.2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175</v>
      </c>
      <c r="AU186" s="269" t="s">
        <v>88</v>
      </c>
      <c r="AV186" s="13" t="s">
        <v>88</v>
      </c>
      <c r="AW186" s="13" t="s">
        <v>4</v>
      </c>
      <c r="AX186" s="13" t="s">
        <v>86</v>
      </c>
      <c r="AY186" s="269" t="s">
        <v>166</v>
      </c>
    </row>
    <row r="187" spans="1:65" s="2" customFormat="1" ht="21.75" customHeight="1">
      <c r="A187" s="39"/>
      <c r="B187" s="40"/>
      <c r="C187" s="245" t="s">
        <v>260</v>
      </c>
      <c r="D187" s="245" t="s">
        <v>168</v>
      </c>
      <c r="E187" s="246" t="s">
        <v>261</v>
      </c>
      <c r="F187" s="247" t="s">
        <v>262</v>
      </c>
      <c r="G187" s="248" t="s">
        <v>185</v>
      </c>
      <c r="H187" s="249">
        <v>242</v>
      </c>
      <c r="I187" s="250"/>
      <c r="J187" s="251">
        <f>ROUND(I187*H187,2)</f>
        <v>0</v>
      </c>
      <c r="K187" s="247" t="s">
        <v>172</v>
      </c>
      <c r="L187" s="45"/>
      <c r="M187" s="252" t="s">
        <v>1</v>
      </c>
      <c r="N187" s="253" t="s">
        <v>43</v>
      </c>
      <c r="O187" s="92"/>
      <c r="P187" s="254">
        <f>O187*H187</f>
        <v>0</v>
      </c>
      <c r="Q187" s="254">
        <v>0</v>
      </c>
      <c r="R187" s="254">
        <f>Q187*H187</f>
        <v>0</v>
      </c>
      <c r="S187" s="254">
        <v>0</v>
      </c>
      <c r="T187" s="25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6" t="s">
        <v>173</v>
      </c>
      <c r="AT187" s="256" t="s">
        <v>168</v>
      </c>
      <c r="AU187" s="256" t="s">
        <v>88</v>
      </c>
      <c r="AY187" s="18" t="s">
        <v>166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8" t="s">
        <v>86</v>
      </c>
      <c r="BK187" s="257">
        <f>ROUND(I187*H187,2)</f>
        <v>0</v>
      </c>
      <c r="BL187" s="18" t="s">
        <v>173</v>
      </c>
      <c r="BM187" s="256" t="s">
        <v>263</v>
      </c>
    </row>
    <row r="188" spans="1:51" s="13" customFormat="1" ht="12">
      <c r="A188" s="13"/>
      <c r="B188" s="258"/>
      <c r="C188" s="259"/>
      <c r="D188" s="260" t="s">
        <v>175</v>
      </c>
      <c r="E188" s="261" t="s">
        <v>1</v>
      </c>
      <c r="F188" s="262" t="s">
        <v>187</v>
      </c>
      <c r="G188" s="259"/>
      <c r="H188" s="263">
        <v>242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175</v>
      </c>
      <c r="AU188" s="269" t="s">
        <v>88</v>
      </c>
      <c r="AV188" s="13" t="s">
        <v>88</v>
      </c>
      <c r="AW188" s="13" t="s">
        <v>34</v>
      </c>
      <c r="AX188" s="13" t="s">
        <v>86</v>
      </c>
      <c r="AY188" s="269" t="s">
        <v>166</v>
      </c>
    </row>
    <row r="189" spans="1:65" s="2" customFormat="1" ht="21.75" customHeight="1">
      <c r="A189" s="39"/>
      <c r="B189" s="40"/>
      <c r="C189" s="245" t="s">
        <v>264</v>
      </c>
      <c r="D189" s="245" t="s">
        <v>168</v>
      </c>
      <c r="E189" s="246" t="s">
        <v>265</v>
      </c>
      <c r="F189" s="247" t="s">
        <v>266</v>
      </c>
      <c r="G189" s="248" t="s">
        <v>185</v>
      </c>
      <c r="H189" s="249">
        <v>242</v>
      </c>
      <c r="I189" s="250"/>
      <c r="J189" s="251">
        <f>ROUND(I189*H189,2)</f>
        <v>0</v>
      </c>
      <c r="K189" s="247" t="s">
        <v>172</v>
      </c>
      <c r="L189" s="45"/>
      <c r="M189" s="252" t="s">
        <v>1</v>
      </c>
      <c r="N189" s="253" t="s">
        <v>43</v>
      </c>
      <c r="O189" s="92"/>
      <c r="P189" s="254">
        <f>O189*H189</f>
        <v>0</v>
      </c>
      <c r="Q189" s="254">
        <v>0</v>
      </c>
      <c r="R189" s="254">
        <f>Q189*H189</f>
        <v>0</v>
      </c>
      <c r="S189" s="254">
        <v>0</v>
      </c>
      <c r="T189" s="25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6" t="s">
        <v>173</v>
      </c>
      <c r="AT189" s="256" t="s">
        <v>168</v>
      </c>
      <c r="AU189" s="256" t="s">
        <v>88</v>
      </c>
      <c r="AY189" s="18" t="s">
        <v>166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8" t="s">
        <v>86</v>
      </c>
      <c r="BK189" s="257">
        <f>ROUND(I189*H189,2)</f>
        <v>0</v>
      </c>
      <c r="BL189" s="18" t="s">
        <v>173</v>
      </c>
      <c r="BM189" s="256" t="s">
        <v>267</v>
      </c>
    </row>
    <row r="190" spans="1:51" s="13" customFormat="1" ht="12">
      <c r="A190" s="13"/>
      <c r="B190" s="258"/>
      <c r="C190" s="259"/>
      <c r="D190" s="260" t="s">
        <v>175</v>
      </c>
      <c r="E190" s="261" t="s">
        <v>1</v>
      </c>
      <c r="F190" s="262" t="s">
        <v>187</v>
      </c>
      <c r="G190" s="259"/>
      <c r="H190" s="263">
        <v>242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175</v>
      </c>
      <c r="AU190" s="269" t="s">
        <v>88</v>
      </c>
      <c r="AV190" s="13" t="s">
        <v>88</v>
      </c>
      <c r="AW190" s="13" t="s">
        <v>34</v>
      </c>
      <c r="AX190" s="13" t="s">
        <v>86</v>
      </c>
      <c r="AY190" s="269" t="s">
        <v>166</v>
      </c>
    </row>
    <row r="191" spans="1:63" s="12" customFormat="1" ht="22.8" customHeight="1">
      <c r="A191" s="12"/>
      <c r="B191" s="229"/>
      <c r="C191" s="230"/>
      <c r="D191" s="231" t="s">
        <v>77</v>
      </c>
      <c r="E191" s="243" t="s">
        <v>88</v>
      </c>
      <c r="F191" s="243" t="s">
        <v>268</v>
      </c>
      <c r="G191" s="230"/>
      <c r="H191" s="230"/>
      <c r="I191" s="233"/>
      <c r="J191" s="244">
        <f>BK191</f>
        <v>0</v>
      </c>
      <c r="K191" s="230"/>
      <c r="L191" s="235"/>
      <c r="M191" s="236"/>
      <c r="N191" s="237"/>
      <c r="O191" s="237"/>
      <c r="P191" s="238">
        <f>SUM(P192:P325)</f>
        <v>0</v>
      </c>
      <c r="Q191" s="237"/>
      <c r="R191" s="238">
        <f>SUM(R192:R325)</f>
        <v>398.76389026</v>
      </c>
      <c r="S191" s="237"/>
      <c r="T191" s="239">
        <f>SUM(T192:T325)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0" t="s">
        <v>86</v>
      </c>
      <c r="AT191" s="241" t="s">
        <v>77</v>
      </c>
      <c r="AU191" s="241" t="s">
        <v>86</v>
      </c>
      <c r="AY191" s="240" t="s">
        <v>166</v>
      </c>
      <c r="BK191" s="242">
        <f>SUM(BK192:BK325)</f>
        <v>0</v>
      </c>
    </row>
    <row r="192" spans="1:65" s="2" customFormat="1" ht="21.75" customHeight="1">
      <c r="A192" s="39"/>
      <c r="B192" s="40"/>
      <c r="C192" s="245" t="s">
        <v>269</v>
      </c>
      <c r="D192" s="245" t="s">
        <v>168</v>
      </c>
      <c r="E192" s="246" t="s">
        <v>270</v>
      </c>
      <c r="F192" s="247" t="s">
        <v>271</v>
      </c>
      <c r="G192" s="248" t="s">
        <v>185</v>
      </c>
      <c r="H192" s="249">
        <v>48.264</v>
      </c>
      <c r="I192" s="250"/>
      <c r="J192" s="251">
        <f>ROUND(I192*H192,2)</f>
        <v>0</v>
      </c>
      <c r="K192" s="247" t="s">
        <v>172</v>
      </c>
      <c r="L192" s="45"/>
      <c r="M192" s="252" t="s">
        <v>1</v>
      </c>
      <c r="N192" s="253" t="s">
        <v>43</v>
      </c>
      <c r="O192" s="92"/>
      <c r="P192" s="254">
        <f>O192*H192</f>
        <v>0</v>
      </c>
      <c r="Q192" s="254">
        <v>0.00017</v>
      </c>
      <c r="R192" s="254">
        <f>Q192*H192</f>
        <v>0.008204880000000001</v>
      </c>
      <c r="S192" s="254">
        <v>0</v>
      </c>
      <c r="T192" s="25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6" t="s">
        <v>173</v>
      </c>
      <c r="AT192" s="256" t="s">
        <v>168</v>
      </c>
      <c r="AU192" s="256" t="s">
        <v>88</v>
      </c>
      <c r="AY192" s="18" t="s">
        <v>166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8" t="s">
        <v>86</v>
      </c>
      <c r="BK192" s="257">
        <f>ROUND(I192*H192,2)</f>
        <v>0</v>
      </c>
      <c r="BL192" s="18" t="s">
        <v>173</v>
      </c>
      <c r="BM192" s="256" t="s">
        <v>272</v>
      </c>
    </row>
    <row r="193" spans="1:51" s="13" customFormat="1" ht="12">
      <c r="A193" s="13"/>
      <c r="B193" s="258"/>
      <c r="C193" s="259"/>
      <c r="D193" s="260" t="s">
        <v>175</v>
      </c>
      <c r="E193" s="261" t="s">
        <v>1</v>
      </c>
      <c r="F193" s="262" t="s">
        <v>273</v>
      </c>
      <c r="G193" s="259"/>
      <c r="H193" s="263">
        <v>48.264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175</v>
      </c>
      <c r="AU193" s="269" t="s">
        <v>88</v>
      </c>
      <c r="AV193" s="13" t="s">
        <v>88</v>
      </c>
      <c r="AW193" s="13" t="s">
        <v>34</v>
      </c>
      <c r="AX193" s="13" t="s">
        <v>86</v>
      </c>
      <c r="AY193" s="269" t="s">
        <v>166</v>
      </c>
    </row>
    <row r="194" spans="1:65" s="2" customFormat="1" ht="21.75" customHeight="1">
      <c r="A194" s="39"/>
      <c r="B194" s="40"/>
      <c r="C194" s="291" t="s">
        <v>274</v>
      </c>
      <c r="D194" s="291" t="s">
        <v>254</v>
      </c>
      <c r="E194" s="292" t="s">
        <v>275</v>
      </c>
      <c r="F194" s="293" t="s">
        <v>276</v>
      </c>
      <c r="G194" s="294" t="s">
        <v>185</v>
      </c>
      <c r="H194" s="295">
        <v>57.917</v>
      </c>
      <c r="I194" s="296"/>
      <c r="J194" s="297">
        <f>ROUND(I194*H194,2)</f>
        <v>0</v>
      </c>
      <c r="K194" s="293" t="s">
        <v>172</v>
      </c>
      <c r="L194" s="298"/>
      <c r="M194" s="299" t="s">
        <v>1</v>
      </c>
      <c r="N194" s="300" t="s">
        <v>43</v>
      </c>
      <c r="O194" s="92"/>
      <c r="P194" s="254">
        <f>O194*H194</f>
        <v>0</v>
      </c>
      <c r="Q194" s="254">
        <v>0.00013</v>
      </c>
      <c r="R194" s="254">
        <f>Q194*H194</f>
        <v>0.00752921</v>
      </c>
      <c r="S194" s="254">
        <v>0</v>
      </c>
      <c r="T194" s="25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6" t="s">
        <v>220</v>
      </c>
      <c r="AT194" s="256" t="s">
        <v>254</v>
      </c>
      <c r="AU194" s="256" t="s">
        <v>88</v>
      </c>
      <c r="AY194" s="18" t="s">
        <v>166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8" t="s">
        <v>86</v>
      </c>
      <c r="BK194" s="257">
        <f>ROUND(I194*H194,2)</f>
        <v>0</v>
      </c>
      <c r="BL194" s="18" t="s">
        <v>173</v>
      </c>
      <c r="BM194" s="256" t="s">
        <v>277</v>
      </c>
    </row>
    <row r="195" spans="1:51" s="13" customFormat="1" ht="12">
      <c r="A195" s="13"/>
      <c r="B195" s="258"/>
      <c r="C195" s="259"/>
      <c r="D195" s="260" t="s">
        <v>175</v>
      </c>
      <c r="E195" s="259"/>
      <c r="F195" s="262" t="s">
        <v>278</v>
      </c>
      <c r="G195" s="259"/>
      <c r="H195" s="263">
        <v>57.917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175</v>
      </c>
      <c r="AU195" s="269" t="s">
        <v>88</v>
      </c>
      <c r="AV195" s="13" t="s">
        <v>88</v>
      </c>
      <c r="AW195" s="13" t="s">
        <v>4</v>
      </c>
      <c r="AX195" s="13" t="s">
        <v>86</v>
      </c>
      <c r="AY195" s="269" t="s">
        <v>166</v>
      </c>
    </row>
    <row r="196" spans="1:65" s="2" customFormat="1" ht="33" customHeight="1">
      <c r="A196" s="39"/>
      <c r="B196" s="40"/>
      <c r="C196" s="245" t="s">
        <v>279</v>
      </c>
      <c r="D196" s="245" t="s">
        <v>168</v>
      </c>
      <c r="E196" s="246" t="s">
        <v>280</v>
      </c>
      <c r="F196" s="247" t="s">
        <v>281</v>
      </c>
      <c r="G196" s="248" t="s">
        <v>171</v>
      </c>
      <c r="H196" s="249">
        <v>41.969</v>
      </c>
      <c r="I196" s="250"/>
      <c r="J196" s="251">
        <f>ROUND(I196*H196,2)</f>
        <v>0</v>
      </c>
      <c r="K196" s="247" t="s">
        <v>172</v>
      </c>
      <c r="L196" s="45"/>
      <c r="M196" s="252" t="s">
        <v>1</v>
      </c>
      <c r="N196" s="253" t="s">
        <v>43</v>
      </c>
      <c r="O196" s="92"/>
      <c r="P196" s="254">
        <f>O196*H196</f>
        <v>0</v>
      </c>
      <c r="Q196" s="254">
        <v>0.23778</v>
      </c>
      <c r="R196" s="254">
        <f>Q196*H196</f>
        <v>9.97938882</v>
      </c>
      <c r="S196" s="254">
        <v>0</v>
      </c>
      <c r="T196" s="25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6" t="s">
        <v>173</v>
      </c>
      <c r="AT196" s="256" t="s">
        <v>168</v>
      </c>
      <c r="AU196" s="256" t="s">
        <v>88</v>
      </c>
      <c r="AY196" s="18" t="s">
        <v>166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8" t="s">
        <v>86</v>
      </c>
      <c r="BK196" s="257">
        <f>ROUND(I196*H196,2)</f>
        <v>0</v>
      </c>
      <c r="BL196" s="18" t="s">
        <v>173</v>
      </c>
      <c r="BM196" s="256" t="s">
        <v>282</v>
      </c>
    </row>
    <row r="197" spans="1:51" s="13" customFormat="1" ht="12">
      <c r="A197" s="13"/>
      <c r="B197" s="258"/>
      <c r="C197" s="259"/>
      <c r="D197" s="260" t="s">
        <v>175</v>
      </c>
      <c r="E197" s="261" t="s">
        <v>1</v>
      </c>
      <c r="F197" s="262" t="s">
        <v>283</v>
      </c>
      <c r="G197" s="259"/>
      <c r="H197" s="263">
        <v>41.969</v>
      </c>
      <c r="I197" s="264"/>
      <c r="J197" s="259"/>
      <c r="K197" s="259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175</v>
      </c>
      <c r="AU197" s="269" t="s">
        <v>88</v>
      </c>
      <c r="AV197" s="13" t="s">
        <v>88</v>
      </c>
      <c r="AW197" s="13" t="s">
        <v>34</v>
      </c>
      <c r="AX197" s="13" t="s">
        <v>86</v>
      </c>
      <c r="AY197" s="269" t="s">
        <v>166</v>
      </c>
    </row>
    <row r="198" spans="1:65" s="2" customFormat="1" ht="21.75" customHeight="1">
      <c r="A198" s="39"/>
      <c r="B198" s="40"/>
      <c r="C198" s="245" t="s">
        <v>7</v>
      </c>
      <c r="D198" s="245" t="s">
        <v>168</v>
      </c>
      <c r="E198" s="246" t="s">
        <v>284</v>
      </c>
      <c r="F198" s="247" t="s">
        <v>285</v>
      </c>
      <c r="G198" s="248" t="s">
        <v>179</v>
      </c>
      <c r="H198" s="249">
        <v>3.217</v>
      </c>
      <c r="I198" s="250"/>
      <c r="J198" s="251">
        <f>ROUND(I198*H198,2)</f>
        <v>0</v>
      </c>
      <c r="K198" s="247" t="s">
        <v>172</v>
      </c>
      <c r="L198" s="45"/>
      <c r="M198" s="252" t="s">
        <v>1</v>
      </c>
      <c r="N198" s="253" t="s">
        <v>43</v>
      </c>
      <c r="O198" s="92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6" t="s">
        <v>173</v>
      </c>
      <c r="AT198" s="256" t="s">
        <v>168</v>
      </c>
      <c r="AU198" s="256" t="s">
        <v>88</v>
      </c>
      <c r="AY198" s="18" t="s">
        <v>166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8" t="s">
        <v>86</v>
      </c>
      <c r="BK198" s="257">
        <f>ROUND(I198*H198,2)</f>
        <v>0</v>
      </c>
      <c r="BL198" s="18" t="s">
        <v>173</v>
      </c>
      <c r="BM198" s="256" t="s">
        <v>286</v>
      </c>
    </row>
    <row r="199" spans="1:51" s="13" customFormat="1" ht="12">
      <c r="A199" s="13"/>
      <c r="B199" s="258"/>
      <c r="C199" s="259"/>
      <c r="D199" s="260" t="s">
        <v>175</v>
      </c>
      <c r="E199" s="261" t="s">
        <v>1</v>
      </c>
      <c r="F199" s="262" t="s">
        <v>287</v>
      </c>
      <c r="G199" s="259"/>
      <c r="H199" s="263">
        <v>3.217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175</v>
      </c>
      <c r="AU199" s="269" t="s">
        <v>88</v>
      </c>
      <c r="AV199" s="13" t="s">
        <v>88</v>
      </c>
      <c r="AW199" s="13" t="s">
        <v>34</v>
      </c>
      <c r="AX199" s="13" t="s">
        <v>86</v>
      </c>
      <c r="AY199" s="269" t="s">
        <v>166</v>
      </c>
    </row>
    <row r="200" spans="1:65" s="2" customFormat="1" ht="16.5" customHeight="1">
      <c r="A200" s="39"/>
      <c r="B200" s="40"/>
      <c r="C200" s="291" t="s">
        <v>288</v>
      </c>
      <c r="D200" s="291" t="s">
        <v>254</v>
      </c>
      <c r="E200" s="292" t="s">
        <v>289</v>
      </c>
      <c r="F200" s="293" t="s">
        <v>290</v>
      </c>
      <c r="G200" s="294" t="s">
        <v>242</v>
      </c>
      <c r="H200" s="295">
        <v>6.434</v>
      </c>
      <c r="I200" s="296"/>
      <c r="J200" s="297">
        <f>ROUND(I200*H200,2)</f>
        <v>0</v>
      </c>
      <c r="K200" s="293" t="s">
        <v>172</v>
      </c>
      <c r="L200" s="298"/>
      <c r="M200" s="299" t="s">
        <v>1</v>
      </c>
      <c r="N200" s="300" t="s">
        <v>43</v>
      </c>
      <c r="O200" s="92"/>
      <c r="P200" s="254">
        <f>O200*H200</f>
        <v>0</v>
      </c>
      <c r="Q200" s="254">
        <v>1</v>
      </c>
      <c r="R200" s="254">
        <f>Q200*H200</f>
        <v>6.434</v>
      </c>
      <c r="S200" s="254">
        <v>0</v>
      </c>
      <c r="T200" s="25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6" t="s">
        <v>220</v>
      </c>
      <c r="AT200" s="256" t="s">
        <v>254</v>
      </c>
      <c r="AU200" s="256" t="s">
        <v>88</v>
      </c>
      <c r="AY200" s="18" t="s">
        <v>166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8" t="s">
        <v>86</v>
      </c>
      <c r="BK200" s="257">
        <f>ROUND(I200*H200,2)</f>
        <v>0</v>
      </c>
      <c r="BL200" s="18" t="s">
        <v>173</v>
      </c>
      <c r="BM200" s="256" t="s">
        <v>291</v>
      </c>
    </row>
    <row r="201" spans="1:51" s="13" customFormat="1" ht="12">
      <c r="A201" s="13"/>
      <c r="B201" s="258"/>
      <c r="C201" s="259"/>
      <c r="D201" s="260" t="s">
        <v>175</v>
      </c>
      <c r="E201" s="259"/>
      <c r="F201" s="262" t="s">
        <v>292</v>
      </c>
      <c r="G201" s="259"/>
      <c r="H201" s="263">
        <v>6.434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175</v>
      </c>
      <c r="AU201" s="269" t="s">
        <v>88</v>
      </c>
      <c r="AV201" s="13" t="s">
        <v>88</v>
      </c>
      <c r="AW201" s="13" t="s">
        <v>4</v>
      </c>
      <c r="AX201" s="13" t="s">
        <v>86</v>
      </c>
      <c r="AY201" s="269" t="s">
        <v>166</v>
      </c>
    </row>
    <row r="202" spans="1:65" s="2" customFormat="1" ht="21.75" customHeight="1">
      <c r="A202" s="39"/>
      <c r="B202" s="40"/>
      <c r="C202" s="245" t="s">
        <v>293</v>
      </c>
      <c r="D202" s="245" t="s">
        <v>168</v>
      </c>
      <c r="E202" s="246" t="s">
        <v>294</v>
      </c>
      <c r="F202" s="247" t="s">
        <v>295</v>
      </c>
      <c r="G202" s="248" t="s">
        <v>185</v>
      </c>
      <c r="H202" s="249">
        <v>181.143</v>
      </c>
      <c r="I202" s="250"/>
      <c r="J202" s="251">
        <f>ROUND(I202*H202,2)</f>
        <v>0</v>
      </c>
      <c r="K202" s="247" t="s">
        <v>172</v>
      </c>
      <c r="L202" s="45"/>
      <c r="M202" s="252" t="s">
        <v>1</v>
      </c>
      <c r="N202" s="253" t="s">
        <v>43</v>
      </c>
      <c r="O202" s="92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6" t="s">
        <v>173</v>
      </c>
      <c r="AT202" s="256" t="s">
        <v>168</v>
      </c>
      <c r="AU202" s="256" t="s">
        <v>88</v>
      </c>
      <c r="AY202" s="18" t="s">
        <v>166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8" t="s">
        <v>86</v>
      </c>
      <c r="BK202" s="257">
        <f>ROUND(I202*H202,2)</f>
        <v>0</v>
      </c>
      <c r="BL202" s="18" t="s">
        <v>173</v>
      </c>
      <c r="BM202" s="256" t="s">
        <v>296</v>
      </c>
    </row>
    <row r="203" spans="1:51" s="14" customFormat="1" ht="12">
      <c r="A203" s="14"/>
      <c r="B203" s="270"/>
      <c r="C203" s="271"/>
      <c r="D203" s="260" t="s">
        <v>175</v>
      </c>
      <c r="E203" s="272" t="s">
        <v>1</v>
      </c>
      <c r="F203" s="273" t="s">
        <v>201</v>
      </c>
      <c r="G203" s="271"/>
      <c r="H203" s="272" t="s">
        <v>1</v>
      </c>
      <c r="I203" s="274"/>
      <c r="J203" s="271"/>
      <c r="K203" s="271"/>
      <c r="L203" s="275"/>
      <c r="M203" s="276"/>
      <c r="N203" s="277"/>
      <c r="O203" s="277"/>
      <c r="P203" s="277"/>
      <c r="Q203" s="277"/>
      <c r="R203" s="277"/>
      <c r="S203" s="277"/>
      <c r="T203" s="27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9" t="s">
        <v>175</v>
      </c>
      <c r="AU203" s="279" t="s">
        <v>88</v>
      </c>
      <c r="AV203" s="14" t="s">
        <v>86</v>
      </c>
      <c r="AW203" s="14" t="s">
        <v>34</v>
      </c>
      <c r="AX203" s="14" t="s">
        <v>78</v>
      </c>
      <c r="AY203" s="279" t="s">
        <v>166</v>
      </c>
    </row>
    <row r="204" spans="1:51" s="13" customFormat="1" ht="12">
      <c r="A204" s="13"/>
      <c r="B204" s="258"/>
      <c r="C204" s="259"/>
      <c r="D204" s="260" t="s">
        <v>175</v>
      </c>
      <c r="E204" s="261" t="s">
        <v>1</v>
      </c>
      <c r="F204" s="262" t="s">
        <v>297</v>
      </c>
      <c r="G204" s="259"/>
      <c r="H204" s="263">
        <v>1.71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175</v>
      </c>
      <c r="AU204" s="269" t="s">
        <v>88</v>
      </c>
      <c r="AV204" s="13" t="s">
        <v>88</v>
      </c>
      <c r="AW204" s="13" t="s">
        <v>34</v>
      </c>
      <c r="AX204" s="13" t="s">
        <v>78</v>
      </c>
      <c r="AY204" s="269" t="s">
        <v>166</v>
      </c>
    </row>
    <row r="205" spans="1:51" s="13" customFormat="1" ht="12">
      <c r="A205" s="13"/>
      <c r="B205" s="258"/>
      <c r="C205" s="259"/>
      <c r="D205" s="260" t="s">
        <v>175</v>
      </c>
      <c r="E205" s="261" t="s">
        <v>1</v>
      </c>
      <c r="F205" s="262" t="s">
        <v>298</v>
      </c>
      <c r="G205" s="259"/>
      <c r="H205" s="263">
        <v>13.602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175</v>
      </c>
      <c r="AU205" s="269" t="s">
        <v>88</v>
      </c>
      <c r="AV205" s="13" t="s">
        <v>88</v>
      </c>
      <c r="AW205" s="13" t="s">
        <v>34</v>
      </c>
      <c r="AX205" s="13" t="s">
        <v>78</v>
      </c>
      <c r="AY205" s="269" t="s">
        <v>166</v>
      </c>
    </row>
    <row r="206" spans="1:51" s="13" customFormat="1" ht="12">
      <c r="A206" s="13"/>
      <c r="B206" s="258"/>
      <c r="C206" s="259"/>
      <c r="D206" s="260" t="s">
        <v>175</v>
      </c>
      <c r="E206" s="261" t="s">
        <v>1</v>
      </c>
      <c r="F206" s="262" t="s">
        <v>299</v>
      </c>
      <c r="G206" s="259"/>
      <c r="H206" s="263">
        <v>3.682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175</v>
      </c>
      <c r="AU206" s="269" t="s">
        <v>88</v>
      </c>
      <c r="AV206" s="13" t="s">
        <v>88</v>
      </c>
      <c r="AW206" s="13" t="s">
        <v>34</v>
      </c>
      <c r="AX206" s="13" t="s">
        <v>78</v>
      </c>
      <c r="AY206" s="269" t="s">
        <v>166</v>
      </c>
    </row>
    <row r="207" spans="1:51" s="13" customFormat="1" ht="12">
      <c r="A207" s="13"/>
      <c r="B207" s="258"/>
      <c r="C207" s="259"/>
      <c r="D207" s="260" t="s">
        <v>175</v>
      </c>
      <c r="E207" s="261" t="s">
        <v>1</v>
      </c>
      <c r="F207" s="262" t="s">
        <v>300</v>
      </c>
      <c r="G207" s="259"/>
      <c r="H207" s="263">
        <v>5.92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175</v>
      </c>
      <c r="AU207" s="269" t="s">
        <v>88</v>
      </c>
      <c r="AV207" s="13" t="s">
        <v>88</v>
      </c>
      <c r="AW207" s="13" t="s">
        <v>34</v>
      </c>
      <c r="AX207" s="13" t="s">
        <v>78</v>
      </c>
      <c r="AY207" s="269" t="s">
        <v>166</v>
      </c>
    </row>
    <row r="208" spans="1:51" s="13" customFormat="1" ht="12">
      <c r="A208" s="13"/>
      <c r="B208" s="258"/>
      <c r="C208" s="259"/>
      <c r="D208" s="260" t="s">
        <v>175</v>
      </c>
      <c r="E208" s="261" t="s">
        <v>1</v>
      </c>
      <c r="F208" s="262" t="s">
        <v>301</v>
      </c>
      <c r="G208" s="259"/>
      <c r="H208" s="263">
        <v>2.657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175</v>
      </c>
      <c r="AU208" s="269" t="s">
        <v>88</v>
      </c>
      <c r="AV208" s="13" t="s">
        <v>88</v>
      </c>
      <c r="AW208" s="13" t="s">
        <v>34</v>
      </c>
      <c r="AX208" s="13" t="s">
        <v>78</v>
      </c>
      <c r="AY208" s="269" t="s">
        <v>166</v>
      </c>
    </row>
    <row r="209" spans="1:51" s="13" customFormat="1" ht="12">
      <c r="A209" s="13"/>
      <c r="B209" s="258"/>
      <c r="C209" s="259"/>
      <c r="D209" s="260" t="s">
        <v>175</v>
      </c>
      <c r="E209" s="261" t="s">
        <v>1</v>
      </c>
      <c r="F209" s="262" t="s">
        <v>302</v>
      </c>
      <c r="G209" s="259"/>
      <c r="H209" s="263">
        <v>5.855</v>
      </c>
      <c r="I209" s="264"/>
      <c r="J209" s="259"/>
      <c r="K209" s="259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175</v>
      </c>
      <c r="AU209" s="269" t="s">
        <v>88</v>
      </c>
      <c r="AV209" s="13" t="s">
        <v>88</v>
      </c>
      <c r="AW209" s="13" t="s">
        <v>34</v>
      </c>
      <c r="AX209" s="13" t="s">
        <v>78</v>
      </c>
      <c r="AY209" s="269" t="s">
        <v>166</v>
      </c>
    </row>
    <row r="210" spans="1:51" s="14" customFormat="1" ht="12">
      <c r="A210" s="14"/>
      <c r="B210" s="270"/>
      <c r="C210" s="271"/>
      <c r="D210" s="260" t="s">
        <v>175</v>
      </c>
      <c r="E210" s="272" t="s">
        <v>1</v>
      </c>
      <c r="F210" s="273" t="s">
        <v>208</v>
      </c>
      <c r="G210" s="271"/>
      <c r="H210" s="272" t="s">
        <v>1</v>
      </c>
      <c r="I210" s="274"/>
      <c r="J210" s="271"/>
      <c r="K210" s="271"/>
      <c r="L210" s="275"/>
      <c r="M210" s="276"/>
      <c r="N210" s="277"/>
      <c r="O210" s="277"/>
      <c r="P210" s="277"/>
      <c r="Q210" s="277"/>
      <c r="R210" s="277"/>
      <c r="S210" s="277"/>
      <c r="T210" s="27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9" t="s">
        <v>175</v>
      </c>
      <c r="AU210" s="279" t="s">
        <v>88</v>
      </c>
      <c r="AV210" s="14" t="s">
        <v>86</v>
      </c>
      <c r="AW210" s="14" t="s">
        <v>34</v>
      </c>
      <c r="AX210" s="14" t="s">
        <v>78</v>
      </c>
      <c r="AY210" s="279" t="s">
        <v>166</v>
      </c>
    </row>
    <row r="211" spans="1:51" s="13" customFormat="1" ht="12">
      <c r="A211" s="13"/>
      <c r="B211" s="258"/>
      <c r="C211" s="259"/>
      <c r="D211" s="260" t="s">
        <v>175</v>
      </c>
      <c r="E211" s="261" t="s">
        <v>1</v>
      </c>
      <c r="F211" s="262" t="s">
        <v>303</v>
      </c>
      <c r="G211" s="259"/>
      <c r="H211" s="263">
        <v>2.234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175</v>
      </c>
      <c r="AU211" s="269" t="s">
        <v>88</v>
      </c>
      <c r="AV211" s="13" t="s">
        <v>88</v>
      </c>
      <c r="AW211" s="13" t="s">
        <v>34</v>
      </c>
      <c r="AX211" s="13" t="s">
        <v>78</v>
      </c>
      <c r="AY211" s="269" t="s">
        <v>166</v>
      </c>
    </row>
    <row r="212" spans="1:51" s="13" customFormat="1" ht="12">
      <c r="A212" s="13"/>
      <c r="B212" s="258"/>
      <c r="C212" s="259"/>
      <c r="D212" s="260" t="s">
        <v>175</v>
      </c>
      <c r="E212" s="261" t="s">
        <v>1</v>
      </c>
      <c r="F212" s="262" t="s">
        <v>304</v>
      </c>
      <c r="G212" s="259"/>
      <c r="H212" s="263">
        <v>10.013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175</v>
      </c>
      <c r="AU212" s="269" t="s">
        <v>88</v>
      </c>
      <c r="AV212" s="13" t="s">
        <v>88</v>
      </c>
      <c r="AW212" s="13" t="s">
        <v>34</v>
      </c>
      <c r="AX212" s="13" t="s">
        <v>78</v>
      </c>
      <c r="AY212" s="269" t="s">
        <v>166</v>
      </c>
    </row>
    <row r="213" spans="1:51" s="13" customFormat="1" ht="12">
      <c r="A213" s="13"/>
      <c r="B213" s="258"/>
      <c r="C213" s="259"/>
      <c r="D213" s="260" t="s">
        <v>175</v>
      </c>
      <c r="E213" s="261" t="s">
        <v>1</v>
      </c>
      <c r="F213" s="262" t="s">
        <v>305</v>
      </c>
      <c r="G213" s="259"/>
      <c r="H213" s="263">
        <v>1.4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175</v>
      </c>
      <c r="AU213" s="269" t="s">
        <v>88</v>
      </c>
      <c r="AV213" s="13" t="s">
        <v>88</v>
      </c>
      <c r="AW213" s="13" t="s">
        <v>34</v>
      </c>
      <c r="AX213" s="13" t="s">
        <v>78</v>
      </c>
      <c r="AY213" s="269" t="s">
        <v>166</v>
      </c>
    </row>
    <row r="214" spans="1:51" s="14" customFormat="1" ht="12">
      <c r="A214" s="14"/>
      <c r="B214" s="270"/>
      <c r="C214" s="271"/>
      <c r="D214" s="260" t="s">
        <v>175</v>
      </c>
      <c r="E214" s="272" t="s">
        <v>1</v>
      </c>
      <c r="F214" s="273" t="s">
        <v>306</v>
      </c>
      <c r="G214" s="271"/>
      <c r="H214" s="272" t="s">
        <v>1</v>
      </c>
      <c r="I214" s="274"/>
      <c r="J214" s="271"/>
      <c r="K214" s="271"/>
      <c r="L214" s="275"/>
      <c r="M214" s="276"/>
      <c r="N214" s="277"/>
      <c r="O214" s="277"/>
      <c r="P214" s="277"/>
      <c r="Q214" s="277"/>
      <c r="R214" s="277"/>
      <c r="S214" s="277"/>
      <c r="T214" s="27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9" t="s">
        <v>175</v>
      </c>
      <c r="AU214" s="279" t="s">
        <v>88</v>
      </c>
      <c r="AV214" s="14" t="s">
        <v>86</v>
      </c>
      <c r="AW214" s="14" t="s">
        <v>34</v>
      </c>
      <c r="AX214" s="14" t="s">
        <v>78</v>
      </c>
      <c r="AY214" s="279" t="s">
        <v>166</v>
      </c>
    </row>
    <row r="215" spans="1:51" s="13" customFormat="1" ht="12">
      <c r="A215" s="13"/>
      <c r="B215" s="258"/>
      <c r="C215" s="259"/>
      <c r="D215" s="260" t="s">
        <v>175</v>
      </c>
      <c r="E215" s="261" t="s">
        <v>1</v>
      </c>
      <c r="F215" s="262" t="s">
        <v>307</v>
      </c>
      <c r="G215" s="259"/>
      <c r="H215" s="263">
        <v>124.41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175</v>
      </c>
      <c r="AU215" s="269" t="s">
        <v>88</v>
      </c>
      <c r="AV215" s="13" t="s">
        <v>88</v>
      </c>
      <c r="AW215" s="13" t="s">
        <v>34</v>
      </c>
      <c r="AX215" s="13" t="s">
        <v>78</v>
      </c>
      <c r="AY215" s="269" t="s">
        <v>166</v>
      </c>
    </row>
    <row r="216" spans="1:51" s="13" customFormat="1" ht="12">
      <c r="A216" s="13"/>
      <c r="B216" s="258"/>
      <c r="C216" s="259"/>
      <c r="D216" s="260" t="s">
        <v>175</v>
      </c>
      <c r="E216" s="261" t="s">
        <v>1</v>
      </c>
      <c r="F216" s="262" t="s">
        <v>308</v>
      </c>
      <c r="G216" s="259"/>
      <c r="H216" s="263">
        <v>6.23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175</v>
      </c>
      <c r="AU216" s="269" t="s">
        <v>88</v>
      </c>
      <c r="AV216" s="13" t="s">
        <v>88</v>
      </c>
      <c r="AW216" s="13" t="s">
        <v>34</v>
      </c>
      <c r="AX216" s="13" t="s">
        <v>78</v>
      </c>
      <c r="AY216" s="269" t="s">
        <v>166</v>
      </c>
    </row>
    <row r="217" spans="1:51" s="13" customFormat="1" ht="12">
      <c r="A217" s="13"/>
      <c r="B217" s="258"/>
      <c r="C217" s="259"/>
      <c r="D217" s="260" t="s">
        <v>175</v>
      </c>
      <c r="E217" s="261" t="s">
        <v>1</v>
      </c>
      <c r="F217" s="262" t="s">
        <v>309</v>
      </c>
      <c r="G217" s="259"/>
      <c r="H217" s="263">
        <v>3.43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175</v>
      </c>
      <c r="AU217" s="269" t="s">
        <v>88</v>
      </c>
      <c r="AV217" s="13" t="s">
        <v>88</v>
      </c>
      <c r="AW217" s="13" t="s">
        <v>34</v>
      </c>
      <c r="AX217" s="13" t="s">
        <v>78</v>
      </c>
      <c r="AY217" s="269" t="s">
        <v>166</v>
      </c>
    </row>
    <row r="218" spans="1:51" s="15" customFormat="1" ht="12">
      <c r="A218" s="15"/>
      <c r="B218" s="280"/>
      <c r="C218" s="281"/>
      <c r="D218" s="260" t="s">
        <v>175</v>
      </c>
      <c r="E218" s="282" t="s">
        <v>1</v>
      </c>
      <c r="F218" s="283" t="s">
        <v>214</v>
      </c>
      <c r="G218" s="281"/>
      <c r="H218" s="284">
        <v>181.143</v>
      </c>
      <c r="I218" s="285"/>
      <c r="J218" s="281"/>
      <c r="K218" s="281"/>
      <c r="L218" s="286"/>
      <c r="M218" s="287"/>
      <c r="N218" s="288"/>
      <c r="O218" s="288"/>
      <c r="P218" s="288"/>
      <c r="Q218" s="288"/>
      <c r="R218" s="288"/>
      <c r="S218" s="288"/>
      <c r="T218" s="28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0" t="s">
        <v>175</v>
      </c>
      <c r="AU218" s="290" t="s">
        <v>88</v>
      </c>
      <c r="AV218" s="15" t="s">
        <v>173</v>
      </c>
      <c r="AW218" s="15" t="s">
        <v>34</v>
      </c>
      <c r="AX218" s="15" t="s">
        <v>86</v>
      </c>
      <c r="AY218" s="290" t="s">
        <v>166</v>
      </c>
    </row>
    <row r="219" spans="1:65" s="2" customFormat="1" ht="16.5" customHeight="1">
      <c r="A219" s="39"/>
      <c r="B219" s="40"/>
      <c r="C219" s="291" t="s">
        <v>310</v>
      </c>
      <c r="D219" s="291" t="s">
        <v>254</v>
      </c>
      <c r="E219" s="292" t="s">
        <v>311</v>
      </c>
      <c r="F219" s="293" t="s">
        <v>312</v>
      </c>
      <c r="G219" s="294" t="s">
        <v>185</v>
      </c>
      <c r="H219" s="295">
        <v>208.314</v>
      </c>
      <c r="I219" s="296"/>
      <c r="J219" s="297">
        <f>ROUND(I219*H219,2)</f>
        <v>0</v>
      </c>
      <c r="K219" s="293" t="s">
        <v>172</v>
      </c>
      <c r="L219" s="298"/>
      <c r="M219" s="299" t="s">
        <v>1</v>
      </c>
      <c r="N219" s="300" t="s">
        <v>43</v>
      </c>
      <c r="O219" s="92"/>
      <c r="P219" s="254">
        <f>O219*H219</f>
        <v>0</v>
      </c>
      <c r="Q219" s="254">
        <v>0.0003</v>
      </c>
      <c r="R219" s="254">
        <f>Q219*H219</f>
        <v>0.06249419999999999</v>
      </c>
      <c r="S219" s="254">
        <v>0</v>
      </c>
      <c r="T219" s="25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6" t="s">
        <v>220</v>
      </c>
      <c r="AT219" s="256" t="s">
        <v>254</v>
      </c>
      <c r="AU219" s="256" t="s">
        <v>88</v>
      </c>
      <c r="AY219" s="18" t="s">
        <v>166</v>
      </c>
      <c r="BE219" s="257">
        <f>IF(N219="základní",J219,0)</f>
        <v>0</v>
      </c>
      <c r="BF219" s="257">
        <f>IF(N219="snížená",J219,0)</f>
        <v>0</v>
      </c>
      <c r="BG219" s="257">
        <f>IF(N219="zákl. přenesená",J219,0)</f>
        <v>0</v>
      </c>
      <c r="BH219" s="257">
        <f>IF(N219="sníž. přenesená",J219,0)</f>
        <v>0</v>
      </c>
      <c r="BI219" s="257">
        <f>IF(N219="nulová",J219,0)</f>
        <v>0</v>
      </c>
      <c r="BJ219" s="18" t="s">
        <v>86</v>
      </c>
      <c r="BK219" s="257">
        <f>ROUND(I219*H219,2)</f>
        <v>0</v>
      </c>
      <c r="BL219" s="18" t="s">
        <v>173</v>
      </c>
      <c r="BM219" s="256" t="s">
        <v>313</v>
      </c>
    </row>
    <row r="220" spans="1:51" s="13" customFormat="1" ht="12">
      <c r="A220" s="13"/>
      <c r="B220" s="258"/>
      <c r="C220" s="259"/>
      <c r="D220" s="260" t="s">
        <v>175</v>
      </c>
      <c r="E220" s="259"/>
      <c r="F220" s="262" t="s">
        <v>314</v>
      </c>
      <c r="G220" s="259"/>
      <c r="H220" s="263">
        <v>208.314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175</v>
      </c>
      <c r="AU220" s="269" t="s">
        <v>88</v>
      </c>
      <c r="AV220" s="13" t="s">
        <v>88</v>
      </c>
      <c r="AW220" s="13" t="s">
        <v>4</v>
      </c>
      <c r="AX220" s="13" t="s">
        <v>86</v>
      </c>
      <c r="AY220" s="269" t="s">
        <v>166</v>
      </c>
    </row>
    <row r="221" spans="1:65" s="2" customFormat="1" ht="21.75" customHeight="1">
      <c r="A221" s="39"/>
      <c r="B221" s="40"/>
      <c r="C221" s="245" t="s">
        <v>315</v>
      </c>
      <c r="D221" s="245" t="s">
        <v>168</v>
      </c>
      <c r="E221" s="246" t="s">
        <v>316</v>
      </c>
      <c r="F221" s="247" t="s">
        <v>317</v>
      </c>
      <c r="G221" s="248" t="s">
        <v>179</v>
      </c>
      <c r="H221" s="249">
        <v>74.455</v>
      </c>
      <c r="I221" s="250"/>
      <c r="J221" s="251">
        <f>ROUND(I221*H221,2)</f>
        <v>0</v>
      </c>
      <c r="K221" s="247" t="s">
        <v>172</v>
      </c>
      <c r="L221" s="45"/>
      <c r="M221" s="252" t="s">
        <v>1</v>
      </c>
      <c r="N221" s="253" t="s">
        <v>43</v>
      </c>
      <c r="O221" s="92"/>
      <c r="P221" s="254">
        <f>O221*H221</f>
        <v>0</v>
      </c>
      <c r="Q221" s="254">
        <v>2.16</v>
      </c>
      <c r="R221" s="254">
        <f>Q221*H221</f>
        <v>160.8228</v>
      </c>
      <c r="S221" s="254">
        <v>0</v>
      </c>
      <c r="T221" s="25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6" t="s">
        <v>173</v>
      </c>
      <c r="AT221" s="256" t="s">
        <v>168</v>
      </c>
      <c r="AU221" s="256" t="s">
        <v>88</v>
      </c>
      <c r="AY221" s="18" t="s">
        <v>166</v>
      </c>
      <c r="BE221" s="257">
        <f>IF(N221="základní",J221,0)</f>
        <v>0</v>
      </c>
      <c r="BF221" s="257">
        <f>IF(N221="snížená",J221,0)</f>
        <v>0</v>
      </c>
      <c r="BG221" s="257">
        <f>IF(N221="zákl. přenesená",J221,0)</f>
        <v>0</v>
      </c>
      <c r="BH221" s="257">
        <f>IF(N221="sníž. přenesená",J221,0)</f>
        <v>0</v>
      </c>
      <c r="BI221" s="257">
        <f>IF(N221="nulová",J221,0)</f>
        <v>0</v>
      </c>
      <c r="BJ221" s="18" t="s">
        <v>86</v>
      </c>
      <c r="BK221" s="257">
        <f>ROUND(I221*H221,2)</f>
        <v>0</v>
      </c>
      <c r="BL221" s="18" t="s">
        <v>173</v>
      </c>
      <c r="BM221" s="256" t="s">
        <v>318</v>
      </c>
    </row>
    <row r="222" spans="1:51" s="14" customFormat="1" ht="12">
      <c r="A222" s="14"/>
      <c r="B222" s="270"/>
      <c r="C222" s="271"/>
      <c r="D222" s="260" t="s">
        <v>175</v>
      </c>
      <c r="E222" s="272" t="s">
        <v>1</v>
      </c>
      <c r="F222" s="273" t="s">
        <v>201</v>
      </c>
      <c r="G222" s="271"/>
      <c r="H222" s="272" t="s">
        <v>1</v>
      </c>
      <c r="I222" s="274"/>
      <c r="J222" s="271"/>
      <c r="K222" s="271"/>
      <c r="L222" s="275"/>
      <c r="M222" s="276"/>
      <c r="N222" s="277"/>
      <c r="O222" s="277"/>
      <c r="P222" s="277"/>
      <c r="Q222" s="277"/>
      <c r="R222" s="277"/>
      <c r="S222" s="277"/>
      <c r="T222" s="27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9" t="s">
        <v>175</v>
      </c>
      <c r="AU222" s="279" t="s">
        <v>88</v>
      </c>
      <c r="AV222" s="14" t="s">
        <v>86</v>
      </c>
      <c r="AW222" s="14" t="s">
        <v>34</v>
      </c>
      <c r="AX222" s="14" t="s">
        <v>78</v>
      </c>
      <c r="AY222" s="279" t="s">
        <v>166</v>
      </c>
    </row>
    <row r="223" spans="1:51" s="13" customFormat="1" ht="12">
      <c r="A223" s="13"/>
      <c r="B223" s="258"/>
      <c r="C223" s="259"/>
      <c r="D223" s="260" t="s">
        <v>175</v>
      </c>
      <c r="E223" s="261" t="s">
        <v>1</v>
      </c>
      <c r="F223" s="262" t="s">
        <v>319</v>
      </c>
      <c r="G223" s="259"/>
      <c r="H223" s="263">
        <v>0.513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175</v>
      </c>
      <c r="AU223" s="269" t="s">
        <v>88</v>
      </c>
      <c r="AV223" s="13" t="s">
        <v>88</v>
      </c>
      <c r="AW223" s="13" t="s">
        <v>34</v>
      </c>
      <c r="AX223" s="13" t="s">
        <v>78</v>
      </c>
      <c r="AY223" s="269" t="s">
        <v>166</v>
      </c>
    </row>
    <row r="224" spans="1:51" s="13" customFormat="1" ht="12">
      <c r="A224" s="13"/>
      <c r="B224" s="258"/>
      <c r="C224" s="259"/>
      <c r="D224" s="260" t="s">
        <v>175</v>
      </c>
      <c r="E224" s="261" t="s">
        <v>1</v>
      </c>
      <c r="F224" s="262" t="s">
        <v>320</v>
      </c>
      <c r="G224" s="259"/>
      <c r="H224" s="263">
        <v>4.081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175</v>
      </c>
      <c r="AU224" s="269" t="s">
        <v>88</v>
      </c>
      <c r="AV224" s="13" t="s">
        <v>88</v>
      </c>
      <c r="AW224" s="13" t="s">
        <v>34</v>
      </c>
      <c r="AX224" s="13" t="s">
        <v>78</v>
      </c>
      <c r="AY224" s="269" t="s">
        <v>166</v>
      </c>
    </row>
    <row r="225" spans="1:51" s="13" customFormat="1" ht="12">
      <c r="A225" s="13"/>
      <c r="B225" s="258"/>
      <c r="C225" s="259"/>
      <c r="D225" s="260" t="s">
        <v>175</v>
      </c>
      <c r="E225" s="261" t="s">
        <v>1</v>
      </c>
      <c r="F225" s="262" t="s">
        <v>321</v>
      </c>
      <c r="G225" s="259"/>
      <c r="H225" s="263">
        <v>1.105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175</v>
      </c>
      <c r="AU225" s="269" t="s">
        <v>88</v>
      </c>
      <c r="AV225" s="13" t="s">
        <v>88</v>
      </c>
      <c r="AW225" s="13" t="s">
        <v>34</v>
      </c>
      <c r="AX225" s="13" t="s">
        <v>78</v>
      </c>
      <c r="AY225" s="269" t="s">
        <v>166</v>
      </c>
    </row>
    <row r="226" spans="1:51" s="13" customFormat="1" ht="12">
      <c r="A226" s="13"/>
      <c r="B226" s="258"/>
      <c r="C226" s="259"/>
      <c r="D226" s="260" t="s">
        <v>175</v>
      </c>
      <c r="E226" s="261" t="s">
        <v>1</v>
      </c>
      <c r="F226" s="262" t="s">
        <v>322</v>
      </c>
      <c r="G226" s="259"/>
      <c r="H226" s="263">
        <v>1.776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175</v>
      </c>
      <c r="AU226" s="269" t="s">
        <v>88</v>
      </c>
      <c r="AV226" s="13" t="s">
        <v>88</v>
      </c>
      <c r="AW226" s="13" t="s">
        <v>34</v>
      </c>
      <c r="AX226" s="13" t="s">
        <v>78</v>
      </c>
      <c r="AY226" s="269" t="s">
        <v>166</v>
      </c>
    </row>
    <row r="227" spans="1:51" s="13" customFormat="1" ht="12">
      <c r="A227" s="13"/>
      <c r="B227" s="258"/>
      <c r="C227" s="259"/>
      <c r="D227" s="260" t="s">
        <v>175</v>
      </c>
      <c r="E227" s="261" t="s">
        <v>1</v>
      </c>
      <c r="F227" s="262" t="s">
        <v>323</v>
      </c>
      <c r="G227" s="259"/>
      <c r="H227" s="263">
        <v>0.797</v>
      </c>
      <c r="I227" s="264"/>
      <c r="J227" s="259"/>
      <c r="K227" s="259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175</v>
      </c>
      <c r="AU227" s="269" t="s">
        <v>88</v>
      </c>
      <c r="AV227" s="13" t="s">
        <v>88</v>
      </c>
      <c r="AW227" s="13" t="s">
        <v>34</v>
      </c>
      <c r="AX227" s="13" t="s">
        <v>78</v>
      </c>
      <c r="AY227" s="269" t="s">
        <v>166</v>
      </c>
    </row>
    <row r="228" spans="1:51" s="13" customFormat="1" ht="12">
      <c r="A228" s="13"/>
      <c r="B228" s="258"/>
      <c r="C228" s="259"/>
      <c r="D228" s="260" t="s">
        <v>175</v>
      </c>
      <c r="E228" s="261" t="s">
        <v>1</v>
      </c>
      <c r="F228" s="262" t="s">
        <v>324</v>
      </c>
      <c r="G228" s="259"/>
      <c r="H228" s="263">
        <v>1.756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175</v>
      </c>
      <c r="AU228" s="269" t="s">
        <v>88</v>
      </c>
      <c r="AV228" s="13" t="s">
        <v>88</v>
      </c>
      <c r="AW228" s="13" t="s">
        <v>34</v>
      </c>
      <c r="AX228" s="13" t="s">
        <v>78</v>
      </c>
      <c r="AY228" s="269" t="s">
        <v>166</v>
      </c>
    </row>
    <row r="229" spans="1:51" s="14" customFormat="1" ht="12">
      <c r="A229" s="14"/>
      <c r="B229" s="270"/>
      <c r="C229" s="271"/>
      <c r="D229" s="260" t="s">
        <v>175</v>
      </c>
      <c r="E229" s="272" t="s">
        <v>1</v>
      </c>
      <c r="F229" s="273" t="s">
        <v>208</v>
      </c>
      <c r="G229" s="271"/>
      <c r="H229" s="272" t="s">
        <v>1</v>
      </c>
      <c r="I229" s="274"/>
      <c r="J229" s="271"/>
      <c r="K229" s="271"/>
      <c r="L229" s="275"/>
      <c r="M229" s="276"/>
      <c r="N229" s="277"/>
      <c r="O229" s="277"/>
      <c r="P229" s="277"/>
      <c r="Q229" s="277"/>
      <c r="R229" s="277"/>
      <c r="S229" s="277"/>
      <c r="T229" s="27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9" t="s">
        <v>175</v>
      </c>
      <c r="AU229" s="279" t="s">
        <v>88</v>
      </c>
      <c r="AV229" s="14" t="s">
        <v>86</v>
      </c>
      <c r="AW229" s="14" t="s">
        <v>34</v>
      </c>
      <c r="AX229" s="14" t="s">
        <v>78</v>
      </c>
      <c r="AY229" s="279" t="s">
        <v>166</v>
      </c>
    </row>
    <row r="230" spans="1:51" s="13" customFormat="1" ht="12">
      <c r="A230" s="13"/>
      <c r="B230" s="258"/>
      <c r="C230" s="259"/>
      <c r="D230" s="260" t="s">
        <v>175</v>
      </c>
      <c r="E230" s="261" t="s">
        <v>1</v>
      </c>
      <c r="F230" s="262" t="s">
        <v>325</v>
      </c>
      <c r="G230" s="259"/>
      <c r="H230" s="263">
        <v>0.67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175</v>
      </c>
      <c r="AU230" s="269" t="s">
        <v>88</v>
      </c>
      <c r="AV230" s="13" t="s">
        <v>88</v>
      </c>
      <c r="AW230" s="13" t="s">
        <v>34</v>
      </c>
      <c r="AX230" s="13" t="s">
        <v>78</v>
      </c>
      <c r="AY230" s="269" t="s">
        <v>166</v>
      </c>
    </row>
    <row r="231" spans="1:51" s="13" customFormat="1" ht="12">
      <c r="A231" s="13"/>
      <c r="B231" s="258"/>
      <c r="C231" s="259"/>
      <c r="D231" s="260" t="s">
        <v>175</v>
      </c>
      <c r="E231" s="261" t="s">
        <v>1</v>
      </c>
      <c r="F231" s="262" t="s">
        <v>326</v>
      </c>
      <c r="G231" s="259"/>
      <c r="H231" s="263">
        <v>3.004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175</v>
      </c>
      <c r="AU231" s="269" t="s">
        <v>88</v>
      </c>
      <c r="AV231" s="13" t="s">
        <v>88</v>
      </c>
      <c r="AW231" s="13" t="s">
        <v>34</v>
      </c>
      <c r="AX231" s="13" t="s">
        <v>78</v>
      </c>
      <c r="AY231" s="269" t="s">
        <v>166</v>
      </c>
    </row>
    <row r="232" spans="1:51" s="13" customFormat="1" ht="12">
      <c r="A232" s="13"/>
      <c r="B232" s="258"/>
      <c r="C232" s="259"/>
      <c r="D232" s="260" t="s">
        <v>175</v>
      </c>
      <c r="E232" s="261" t="s">
        <v>1</v>
      </c>
      <c r="F232" s="262" t="s">
        <v>327</v>
      </c>
      <c r="G232" s="259"/>
      <c r="H232" s="263">
        <v>0.42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175</v>
      </c>
      <c r="AU232" s="269" t="s">
        <v>88</v>
      </c>
      <c r="AV232" s="13" t="s">
        <v>88</v>
      </c>
      <c r="AW232" s="13" t="s">
        <v>34</v>
      </c>
      <c r="AX232" s="13" t="s">
        <v>78</v>
      </c>
      <c r="AY232" s="269" t="s">
        <v>166</v>
      </c>
    </row>
    <row r="233" spans="1:51" s="14" customFormat="1" ht="12">
      <c r="A233" s="14"/>
      <c r="B233" s="270"/>
      <c r="C233" s="271"/>
      <c r="D233" s="260" t="s">
        <v>175</v>
      </c>
      <c r="E233" s="272" t="s">
        <v>1</v>
      </c>
      <c r="F233" s="273" t="s">
        <v>306</v>
      </c>
      <c r="G233" s="271"/>
      <c r="H233" s="272" t="s">
        <v>1</v>
      </c>
      <c r="I233" s="274"/>
      <c r="J233" s="271"/>
      <c r="K233" s="271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175</v>
      </c>
      <c r="AU233" s="279" t="s">
        <v>88</v>
      </c>
      <c r="AV233" s="14" t="s">
        <v>86</v>
      </c>
      <c r="AW233" s="14" t="s">
        <v>34</v>
      </c>
      <c r="AX233" s="14" t="s">
        <v>78</v>
      </c>
      <c r="AY233" s="279" t="s">
        <v>166</v>
      </c>
    </row>
    <row r="234" spans="1:51" s="13" customFormat="1" ht="12">
      <c r="A234" s="13"/>
      <c r="B234" s="258"/>
      <c r="C234" s="259"/>
      <c r="D234" s="260" t="s">
        <v>175</v>
      </c>
      <c r="E234" s="261" t="s">
        <v>1</v>
      </c>
      <c r="F234" s="262" t="s">
        <v>328</v>
      </c>
      <c r="G234" s="259"/>
      <c r="H234" s="263">
        <v>55.985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175</v>
      </c>
      <c r="AU234" s="269" t="s">
        <v>88</v>
      </c>
      <c r="AV234" s="13" t="s">
        <v>88</v>
      </c>
      <c r="AW234" s="13" t="s">
        <v>34</v>
      </c>
      <c r="AX234" s="13" t="s">
        <v>78</v>
      </c>
      <c r="AY234" s="269" t="s">
        <v>166</v>
      </c>
    </row>
    <row r="235" spans="1:51" s="13" customFormat="1" ht="12">
      <c r="A235" s="13"/>
      <c r="B235" s="258"/>
      <c r="C235" s="259"/>
      <c r="D235" s="260" t="s">
        <v>175</v>
      </c>
      <c r="E235" s="261" t="s">
        <v>1</v>
      </c>
      <c r="F235" s="262" t="s">
        <v>329</v>
      </c>
      <c r="G235" s="259"/>
      <c r="H235" s="263">
        <v>2.804</v>
      </c>
      <c r="I235" s="264"/>
      <c r="J235" s="259"/>
      <c r="K235" s="259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175</v>
      </c>
      <c r="AU235" s="269" t="s">
        <v>88</v>
      </c>
      <c r="AV235" s="13" t="s">
        <v>88</v>
      </c>
      <c r="AW235" s="13" t="s">
        <v>34</v>
      </c>
      <c r="AX235" s="13" t="s">
        <v>78</v>
      </c>
      <c r="AY235" s="269" t="s">
        <v>166</v>
      </c>
    </row>
    <row r="236" spans="1:51" s="13" customFormat="1" ht="12">
      <c r="A236" s="13"/>
      <c r="B236" s="258"/>
      <c r="C236" s="259"/>
      <c r="D236" s="260" t="s">
        <v>175</v>
      </c>
      <c r="E236" s="261" t="s">
        <v>1</v>
      </c>
      <c r="F236" s="262" t="s">
        <v>330</v>
      </c>
      <c r="G236" s="259"/>
      <c r="H236" s="263">
        <v>1.544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175</v>
      </c>
      <c r="AU236" s="269" t="s">
        <v>88</v>
      </c>
      <c r="AV236" s="13" t="s">
        <v>88</v>
      </c>
      <c r="AW236" s="13" t="s">
        <v>34</v>
      </c>
      <c r="AX236" s="13" t="s">
        <v>78</v>
      </c>
      <c r="AY236" s="269" t="s">
        <v>166</v>
      </c>
    </row>
    <row r="237" spans="1:51" s="15" customFormat="1" ht="12">
      <c r="A237" s="15"/>
      <c r="B237" s="280"/>
      <c r="C237" s="281"/>
      <c r="D237" s="260" t="s">
        <v>175</v>
      </c>
      <c r="E237" s="282" t="s">
        <v>1</v>
      </c>
      <c r="F237" s="283" t="s">
        <v>214</v>
      </c>
      <c r="G237" s="281"/>
      <c r="H237" s="284">
        <v>74.455</v>
      </c>
      <c r="I237" s="285"/>
      <c r="J237" s="281"/>
      <c r="K237" s="281"/>
      <c r="L237" s="286"/>
      <c r="M237" s="287"/>
      <c r="N237" s="288"/>
      <c r="O237" s="288"/>
      <c r="P237" s="288"/>
      <c r="Q237" s="288"/>
      <c r="R237" s="288"/>
      <c r="S237" s="288"/>
      <c r="T237" s="289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0" t="s">
        <v>175</v>
      </c>
      <c r="AU237" s="290" t="s">
        <v>88</v>
      </c>
      <c r="AV237" s="15" t="s">
        <v>173</v>
      </c>
      <c r="AW237" s="15" t="s">
        <v>34</v>
      </c>
      <c r="AX237" s="15" t="s">
        <v>86</v>
      </c>
      <c r="AY237" s="290" t="s">
        <v>166</v>
      </c>
    </row>
    <row r="238" spans="1:65" s="2" customFormat="1" ht="16.5" customHeight="1">
      <c r="A238" s="39"/>
      <c r="B238" s="40"/>
      <c r="C238" s="245" t="s">
        <v>331</v>
      </c>
      <c r="D238" s="245" t="s">
        <v>168</v>
      </c>
      <c r="E238" s="246" t="s">
        <v>332</v>
      </c>
      <c r="F238" s="247" t="s">
        <v>333</v>
      </c>
      <c r="G238" s="248" t="s">
        <v>179</v>
      </c>
      <c r="H238" s="249">
        <v>5.188</v>
      </c>
      <c r="I238" s="250"/>
      <c r="J238" s="251">
        <f>ROUND(I238*H238,2)</f>
        <v>0</v>
      </c>
      <c r="K238" s="247" t="s">
        <v>172</v>
      </c>
      <c r="L238" s="45"/>
      <c r="M238" s="252" t="s">
        <v>1</v>
      </c>
      <c r="N238" s="253" t="s">
        <v>43</v>
      </c>
      <c r="O238" s="92"/>
      <c r="P238" s="254">
        <f>O238*H238</f>
        <v>0</v>
      </c>
      <c r="Q238" s="254">
        <v>2.25634</v>
      </c>
      <c r="R238" s="254">
        <f>Q238*H238</f>
        <v>11.70589192</v>
      </c>
      <c r="S238" s="254">
        <v>0</v>
      </c>
      <c r="T238" s="25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6" t="s">
        <v>173</v>
      </c>
      <c r="AT238" s="256" t="s">
        <v>168</v>
      </c>
      <c r="AU238" s="256" t="s">
        <v>88</v>
      </c>
      <c r="AY238" s="18" t="s">
        <v>166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8" t="s">
        <v>86</v>
      </c>
      <c r="BK238" s="257">
        <f>ROUND(I238*H238,2)</f>
        <v>0</v>
      </c>
      <c r="BL238" s="18" t="s">
        <v>173</v>
      </c>
      <c r="BM238" s="256" t="s">
        <v>334</v>
      </c>
    </row>
    <row r="239" spans="1:51" s="14" customFormat="1" ht="12">
      <c r="A239" s="14"/>
      <c r="B239" s="270"/>
      <c r="C239" s="271"/>
      <c r="D239" s="260" t="s">
        <v>175</v>
      </c>
      <c r="E239" s="272" t="s">
        <v>1</v>
      </c>
      <c r="F239" s="273" t="s">
        <v>335</v>
      </c>
      <c r="G239" s="271"/>
      <c r="H239" s="272" t="s">
        <v>1</v>
      </c>
      <c r="I239" s="274"/>
      <c r="J239" s="271"/>
      <c r="K239" s="271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175</v>
      </c>
      <c r="AU239" s="279" t="s">
        <v>88</v>
      </c>
      <c r="AV239" s="14" t="s">
        <v>86</v>
      </c>
      <c r="AW239" s="14" t="s">
        <v>34</v>
      </c>
      <c r="AX239" s="14" t="s">
        <v>78</v>
      </c>
      <c r="AY239" s="279" t="s">
        <v>166</v>
      </c>
    </row>
    <row r="240" spans="1:51" s="14" customFormat="1" ht="12">
      <c r="A240" s="14"/>
      <c r="B240" s="270"/>
      <c r="C240" s="271"/>
      <c r="D240" s="260" t="s">
        <v>175</v>
      </c>
      <c r="E240" s="272" t="s">
        <v>1</v>
      </c>
      <c r="F240" s="273" t="s">
        <v>201</v>
      </c>
      <c r="G240" s="271"/>
      <c r="H240" s="272" t="s">
        <v>1</v>
      </c>
      <c r="I240" s="274"/>
      <c r="J240" s="271"/>
      <c r="K240" s="271"/>
      <c r="L240" s="275"/>
      <c r="M240" s="276"/>
      <c r="N240" s="277"/>
      <c r="O240" s="277"/>
      <c r="P240" s="277"/>
      <c r="Q240" s="277"/>
      <c r="R240" s="277"/>
      <c r="S240" s="277"/>
      <c r="T240" s="27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9" t="s">
        <v>175</v>
      </c>
      <c r="AU240" s="279" t="s">
        <v>88</v>
      </c>
      <c r="AV240" s="14" t="s">
        <v>86</v>
      </c>
      <c r="AW240" s="14" t="s">
        <v>34</v>
      </c>
      <c r="AX240" s="14" t="s">
        <v>78</v>
      </c>
      <c r="AY240" s="279" t="s">
        <v>166</v>
      </c>
    </row>
    <row r="241" spans="1:51" s="13" customFormat="1" ht="12">
      <c r="A241" s="13"/>
      <c r="B241" s="258"/>
      <c r="C241" s="259"/>
      <c r="D241" s="260" t="s">
        <v>175</v>
      </c>
      <c r="E241" s="261" t="s">
        <v>1</v>
      </c>
      <c r="F241" s="262" t="s">
        <v>336</v>
      </c>
      <c r="G241" s="259"/>
      <c r="H241" s="263">
        <v>0.171</v>
      </c>
      <c r="I241" s="264"/>
      <c r="J241" s="259"/>
      <c r="K241" s="259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175</v>
      </c>
      <c r="AU241" s="269" t="s">
        <v>88</v>
      </c>
      <c r="AV241" s="13" t="s">
        <v>88</v>
      </c>
      <c r="AW241" s="13" t="s">
        <v>34</v>
      </c>
      <c r="AX241" s="13" t="s">
        <v>78</v>
      </c>
      <c r="AY241" s="269" t="s">
        <v>166</v>
      </c>
    </row>
    <row r="242" spans="1:51" s="13" customFormat="1" ht="12">
      <c r="A242" s="13"/>
      <c r="B242" s="258"/>
      <c r="C242" s="259"/>
      <c r="D242" s="260" t="s">
        <v>175</v>
      </c>
      <c r="E242" s="261" t="s">
        <v>1</v>
      </c>
      <c r="F242" s="262" t="s">
        <v>337</v>
      </c>
      <c r="G242" s="259"/>
      <c r="H242" s="263">
        <v>1.36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175</v>
      </c>
      <c r="AU242" s="269" t="s">
        <v>88</v>
      </c>
      <c r="AV242" s="13" t="s">
        <v>88</v>
      </c>
      <c r="AW242" s="13" t="s">
        <v>34</v>
      </c>
      <c r="AX242" s="13" t="s">
        <v>78</v>
      </c>
      <c r="AY242" s="269" t="s">
        <v>166</v>
      </c>
    </row>
    <row r="243" spans="1:51" s="13" customFormat="1" ht="12">
      <c r="A243" s="13"/>
      <c r="B243" s="258"/>
      <c r="C243" s="259"/>
      <c r="D243" s="260" t="s">
        <v>175</v>
      </c>
      <c r="E243" s="261" t="s">
        <v>1</v>
      </c>
      <c r="F243" s="262" t="s">
        <v>338</v>
      </c>
      <c r="G243" s="259"/>
      <c r="H243" s="263">
        <v>0.368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175</v>
      </c>
      <c r="AU243" s="269" t="s">
        <v>88</v>
      </c>
      <c r="AV243" s="13" t="s">
        <v>88</v>
      </c>
      <c r="AW243" s="13" t="s">
        <v>34</v>
      </c>
      <c r="AX243" s="13" t="s">
        <v>78</v>
      </c>
      <c r="AY243" s="269" t="s">
        <v>166</v>
      </c>
    </row>
    <row r="244" spans="1:51" s="13" customFormat="1" ht="12">
      <c r="A244" s="13"/>
      <c r="B244" s="258"/>
      <c r="C244" s="259"/>
      <c r="D244" s="260" t="s">
        <v>175</v>
      </c>
      <c r="E244" s="261" t="s">
        <v>1</v>
      </c>
      <c r="F244" s="262" t="s">
        <v>339</v>
      </c>
      <c r="G244" s="259"/>
      <c r="H244" s="263">
        <v>0.592</v>
      </c>
      <c r="I244" s="264"/>
      <c r="J244" s="259"/>
      <c r="K244" s="259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175</v>
      </c>
      <c r="AU244" s="269" t="s">
        <v>88</v>
      </c>
      <c r="AV244" s="13" t="s">
        <v>88</v>
      </c>
      <c r="AW244" s="13" t="s">
        <v>34</v>
      </c>
      <c r="AX244" s="13" t="s">
        <v>78</v>
      </c>
      <c r="AY244" s="269" t="s">
        <v>166</v>
      </c>
    </row>
    <row r="245" spans="1:51" s="13" customFormat="1" ht="12">
      <c r="A245" s="13"/>
      <c r="B245" s="258"/>
      <c r="C245" s="259"/>
      <c r="D245" s="260" t="s">
        <v>175</v>
      </c>
      <c r="E245" s="261" t="s">
        <v>1</v>
      </c>
      <c r="F245" s="262" t="s">
        <v>340</v>
      </c>
      <c r="G245" s="259"/>
      <c r="H245" s="263">
        <v>0.266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175</v>
      </c>
      <c r="AU245" s="269" t="s">
        <v>88</v>
      </c>
      <c r="AV245" s="13" t="s">
        <v>88</v>
      </c>
      <c r="AW245" s="13" t="s">
        <v>34</v>
      </c>
      <c r="AX245" s="13" t="s">
        <v>78</v>
      </c>
      <c r="AY245" s="269" t="s">
        <v>166</v>
      </c>
    </row>
    <row r="246" spans="1:51" s="13" customFormat="1" ht="12">
      <c r="A246" s="13"/>
      <c r="B246" s="258"/>
      <c r="C246" s="259"/>
      <c r="D246" s="260" t="s">
        <v>175</v>
      </c>
      <c r="E246" s="261" t="s">
        <v>1</v>
      </c>
      <c r="F246" s="262" t="s">
        <v>341</v>
      </c>
      <c r="G246" s="259"/>
      <c r="H246" s="263">
        <v>0.585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175</v>
      </c>
      <c r="AU246" s="269" t="s">
        <v>88</v>
      </c>
      <c r="AV246" s="13" t="s">
        <v>88</v>
      </c>
      <c r="AW246" s="13" t="s">
        <v>34</v>
      </c>
      <c r="AX246" s="13" t="s">
        <v>78</v>
      </c>
      <c r="AY246" s="269" t="s">
        <v>166</v>
      </c>
    </row>
    <row r="247" spans="1:51" s="14" customFormat="1" ht="12">
      <c r="A247" s="14"/>
      <c r="B247" s="270"/>
      <c r="C247" s="271"/>
      <c r="D247" s="260" t="s">
        <v>175</v>
      </c>
      <c r="E247" s="272" t="s">
        <v>1</v>
      </c>
      <c r="F247" s="273" t="s">
        <v>208</v>
      </c>
      <c r="G247" s="271"/>
      <c r="H247" s="272" t="s">
        <v>1</v>
      </c>
      <c r="I247" s="274"/>
      <c r="J247" s="271"/>
      <c r="K247" s="271"/>
      <c r="L247" s="275"/>
      <c r="M247" s="276"/>
      <c r="N247" s="277"/>
      <c r="O247" s="277"/>
      <c r="P247" s="277"/>
      <c r="Q247" s="277"/>
      <c r="R247" s="277"/>
      <c r="S247" s="277"/>
      <c r="T247" s="27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9" t="s">
        <v>175</v>
      </c>
      <c r="AU247" s="279" t="s">
        <v>88</v>
      </c>
      <c r="AV247" s="14" t="s">
        <v>86</v>
      </c>
      <c r="AW247" s="14" t="s">
        <v>34</v>
      </c>
      <c r="AX247" s="14" t="s">
        <v>78</v>
      </c>
      <c r="AY247" s="279" t="s">
        <v>166</v>
      </c>
    </row>
    <row r="248" spans="1:51" s="13" customFormat="1" ht="12">
      <c r="A248" s="13"/>
      <c r="B248" s="258"/>
      <c r="C248" s="259"/>
      <c r="D248" s="260" t="s">
        <v>175</v>
      </c>
      <c r="E248" s="261" t="s">
        <v>1</v>
      </c>
      <c r="F248" s="262" t="s">
        <v>342</v>
      </c>
      <c r="G248" s="259"/>
      <c r="H248" s="263">
        <v>0.223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175</v>
      </c>
      <c r="AU248" s="269" t="s">
        <v>88</v>
      </c>
      <c r="AV248" s="13" t="s">
        <v>88</v>
      </c>
      <c r="AW248" s="13" t="s">
        <v>34</v>
      </c>
      <c r="AX248" s="13" t="s">
        <v>78</v>
      </c>
      <c r="AY248" s="269" t="s">
        <v>166</v>
      </c>
    </row>
    <row r="249" spans="1:51" s="13" customFormat="1" ht="12">
      <c r="A249" s="13"/>
      <c r="B249" s="258"/>
      <c r="C249" s="259"/>
      <c r="D249" s="260" t="s">
        <v>175</v>
      </c>
      <c r="E249" s="261" t="s">
        <v>1</v>
      </c>
      <c r="F249" s="262" t="s">
        <v>343</v>
      </c>
      <c r="G249" s="259"/>
      <c r="H249" s="263">
        <v>1.001</v>
      </c>
      <c r="I249" s="264"/>
      <c r="J249" s="259"/>
      <c r="K249" s="259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175</v>
      </c>
      <c r="AU249" s="269" t="s">
        <v>88</v>
      </c>
      <c r="AV249" s="13" t="s">
        <v>88</v>
      </c>
      <c r="AW249" s="13" t="s">
        <v>34</v>
      </c>
      <c r="AX249" s="13" t="s">
        <v>78</v>
      </c>
      <c r="AY249" s="269" t="s">
        <v>166</v>
      </c>
    </row>
    <row r="250" spans="1:51" s="13" customFormat="1" ht="12">
      <c r="A250" s="13"/>
      <c r="B250" s="258"/>
      <c r="C250" s="259"/>
      <c r="D250" s="260" t="s">
        <v>175</v>
      </c>
      <c r="E250" s="261" t="s">
        <v>1</v>
      </c>
      <c r="F250" s="262" t="s">
        <v>344</v>
      </c>
      <c r="G250" s="259"/>
      <c r="H250" s="263">
        <v>0.14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175</v>
      </c>
      <c r="AU250" s="269" t="s">
        <v>88</v>
      </c>
      <c r="AV250" s="13" t="s">
        <v>88</v>
      </c>
      <c r="AW250" s="13" t="s">
        <v>34</v>
      </c>
      <c r="AX250" s="13" t="s">
        <v>78</v>
      </c>
      <c r="AY250" s="269" t="s">
        <v>166</v>
      </c>
    </row>
    <row r="251" spans="1:51" s="14" customFormat="1" ht="12">
      <c r="A251" s="14"/>
      <c r="B251" s="270"/>
      <c r="C251" s="271"/>
      <c r="D251" s="260" t="s">
        <v>175</v>
      </c>
      <c r="E251" s="272" t="s">
        <v>1</v>
      </c>
      <c r="F251" s="273" t="s">
        <v>212</v>
      </c>
      <c r="G251" s="271"/>
      <c r="H251" s="272" t="s">
        <v>1</v>
      </c>
      <c r="I251" s="274"/>
      <c r="J251" s="271"/>
      <c r="K251" s="271"/>
      <c r="L251" s="275"/>
      <c r="M251" s="276"/>
      <c r="N251" s="277"/>
      <c r="O251" s="277"/>
      <c r="P251" s="277"/>
      <c r="Q251" s="277"/>
      <c r="R251" s="277"/>
      <c r="S251" s="277"/>
      <c r="T251" s="27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9" t="s">
        <v>175</v>
      </c>
      <c r="AU251" s="279" t="s">
        <v>88</v>
      </c>
      <c r="AV251" s="14" t="s">
        <v>86</v>
      </c>
      <c r="AW251" s="14" t="s">
        <v>34</v>
      </c>
      <c r="AX251" s="14" t="s">
        <v>78</v>
      </c>
      <c r="AY251" s="279" t="s">
        <v>166</v>
      </c>
    </row>
    <row r="252" spans="1:51" s="13" customFormat="1" ht="12">
      <c r="A252" s="13"/>
      <c r="B252" s="258"/>
      <c r="C252" s="259"/>
      <c r="D252" s="260" t="s">
        <v>175</v>
      </c>
      <c r="E252" s="261" t="s">
        <v>1</v>
      </c>
      <c r="F252" s="262" t="s">
        <v>345</v>
      </c>
      <c r="G252" s="259"/>
      <c r="H252" s="263">
        <v>0.482</v>
      </c>
      <c r="I252" s="264"/>
      <c r="J252" s="259"/>
      <c r="K252" s="259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175</v>
      </c>
      <c r="AU252" s="269" t="s">
        <v>88</v>
      </c>
      <c r="AV252" s="13" t="s">
        <v>88</v>
      </c>
      <c r="AW252" s="13" t="s">
        <v>34</v>
      </c>
      <c r="AX252" s="13" t="s">
        <v>78</v>
      </c>
      <c r="AY252" s="269" t="s">
        <v>166</v>
      </c>
    </row>
    <row r="253" spans="1:51" s="15" customFormat="1" ht="12">
      <c r="A253" s="15"/>
      <c r="B253" s="280"/>
      <c r="C253" s="281"/>
      <c r="D253" s="260" t="s">
        <v>175</v>
      </c>
      <c r="E253" s="282" t="s">
        <v>1</v>
      </c>
      <c r="F253" s="283" t="s">
        <v>214</v>
      </c>
      <c r="G253" s="281"/>
      <c r="H253" s="284">
        <v>5.188</v>
      </c>
      <c r="I253" s="285"/>
      <c r="J253" s="281"/>
      <c r="K253" s="281"/>
      <c r="L253" s="286"/>
      <c r="M253" s="287"/>
      <c r="N253" s="288"/>
      <c r="O253" s="288"/>
      <c r="P253" s="288"/>
      <c r="Q253" s="288"/>
      <c r="R253" s="288"/>
      <c r="S253" s="288"/>
      <c r="T253" s="289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0" t="s">
        <v>175</v>
      </c>
      <c r="AU253" s="290" t="s">
        <v>88</v>
      </c>
      <c r="AV253" s="15" t="s">
        <v>173</v>
      </c>
      <c r="AW253" s="15" t="s">
        <v>34</v>
      </c>
      <c r="AX253" s="15" t="s">
        <v>86</v>
      </c>
      <c r="AY253" s="290" t="s">
        <v>166</v>
      </c>
    </row>
    <row r="254" spans="1:65" s="2" customFormat="1" ht="21.75" customHeight="1">
      <c r="A254" s="39"/>
      <c r="B254" s="40"/>
      <c r="C254" s="245" t="s">
        <v>346</v>
      </c>
      <c r="D254" s="245" t="s">
        <v>168</v>
      </c>
      <c r="E254" s="246" t="s">
        <v>347</v>
      </c>
      <c r="F254" s="247" t="s">
        <v>348</v>
      </c>
      <c r="G254" s="248" t="s">
        <v>179</v>
      </c>
      <c r="H254" s="249">
        <v>22.8</v>
      </c>
      <c r="I254" s="250"/>
      <c r="J254" s="251">
        <f>ROUND(I254*H254,2)</f>
        <v>0</v>
      </c>
      <c r="K254" s="247" t="s">
        <v>172</v>
      </c>
      <c r="L254" s="45"/>
      <c r="M254" s="252" t="s">
        <v>1</v>
      </c>
      <c r="N254" s="253" t="s">
        <v>43</v>
      </c>
      <c r="O254" s="92"/>
      <c r="P254" s="254">
        <f>O254*H254</f>
        <v>0</v>
      </c>
      <c r="Q254" s="254">
        <v>2.25634</v>
      </c>
      <c r="R254" s="254">
        <f>Q254*H254</f>
        <v>51.444551999999995</v>
      </c>
      <c r="S254" s="254">
        <v>0</v>
      </c>
      <c r="T254" s="25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6" t="s">
        <v>173</v>
      </c>
      <c r="AT254" s="256" t="s">
        <v>168</v>
      </c>
      <c r="AU254" s="256" t="s">
        <v>88</v>
      </c>
      <c r="AY254" s="18" t="s">
        <v>166</v>
      </c>
      <c r="BE254" s="257">
        <f>IF(N254="základní",J254,0)</f>
        <v>0</v>
      </c>
      <c r="BF254" s="257">
        <f>IF(N254="snížená",J254,0)</f>
        <v>0</v>
      </c>
      <c r="BG254" s="257">
        <f>IF(N254="zákl. přenesená",J254,0)</f>
        <v>0</v>
      </c>
      <c r="BH254" s="257">
        <f>IF(N254="sníž. přenesená",J254,0)</f>
        <v>0</v>
      </c>
      <c r="BI254" s="257">
        <f>IF(N254="nulová",J254,0)</f>
        <v>0</v>
      </c>
      <c r="BJ254" s="18" t="s">
        <v>86</v>
      </c>
      <c r="BK254" s="257">
        <f>ROUND(I254*H254,2)</f>
        <v>0</v>
      </c>
      <c r="BL254" s="18" t="s">
        <v>173</v>
      </c>
      <c r="BM254" s="256" t="s">
        <v>349</v>
      </c>
    </row>
    <row r="255" spans="1:51" s="13" customFormat="1" ht="12">
      <c r="A255" s="13"/>
      <c r="B255" s="258"/>
      <c r="C255" s="259"/>
      <c r="D255" s="260" t="s">
        <v>175</v>
      </c>
      <c r="E255" s="261" t="s">
        <v>1</v>
      </c>
      <c r="F255" s="262" t="s">
        <v>350</v>
      </c>
      <c r="G255" s="259"/>
      <c r="H255" s="263">
        <v>22.8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175</v>
      </c>
      <c r="AU255" s="269" t="s">
        <v>88</v>
      </c>
      <c r="AV255" s="13" t="s">
        <v>88</v>
      </c>
      <c r="AW255" s="13" t="s">
        <v>34</v>
      </c>
      <c r="AX255" s="13" t="s">
        <v>78</v>
      </c>
      <c r="AY255" s="269" t="s">
        <v>166</v>
      </c>
    </row>
    <row r="256" spans="1:51" s="15" customFormat="1" ht="12">
      <c r="A256" s="15"/>
      <c r="B256" s="280"/>
      <c r="C256" s="281"/>
      <c r="D256" s="260" t="s">
        <v>175</v>
      </c>
      <c r="E256" s="282" t="s">
        <v>1</v>
      </c>
      <c r="F256" s="283" t="s">
        <v>214</v>
      </c>
      <c r="G256" s="281"/>
      <c r="H256" s="284">
        <v>22.8</v>
      </c>
      <c r="I256" s="285"/>
      <c r="J256" s="281"/>
      <c r="K256" s="281"/>
      <c r="L256" s="286"/>
      <c r="M256" s="287"/>
      <c r="N256" s="288"/>
      <c r="O256" s="288"/>
      <c r="P256" s="288"/>
      <c r="Q256" s="288"/>
      <c r="R256" s="288"/>
      <c r="S256" s="288"/>
      <c r="T256" s="289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0" t="s">
        <v>175</v>
      </c>
      <c r="AU256" s="290" t="s">
        <v>88</v>
      </c>
      <c r="AV256" s="15" t="s">
        <v>173</v>
      </c>
      <c r="AW256" s="15" t="s">
        <v>34</v>
      </c>
      <c r="AX256" s="15" t="s">
        <v>86</v>
      </c>
      <c r="AY256" s="290" t="s">
        <v>166</v>
      </c>
    </row>
    <row r="257" spans="1:65" s="2" customFormat="1" ht="16.5" customHeight="1">
      <c r="A257" s="39"/>
      <c r="B257" s="40"/>
      <c r="C257" s="245" t="s">
        <v>351</v>
      </c>
      <c r="D257" s="245" t="s">
        <v>168</v>
      </c>
      <c r="E257" s="246" t="s">
        <v>352</v>
      </c>
      <c r="F257" s="247" t="s">
        <v>353</v>
      </c>
      <c r="G257" s="248" t="s">
        <v>242</v>
      </c>
      <c r="H257" s="249">
        <v>0.576</v>
      </c>
      <c r="I257" s="250"/>
      <c r="J257" s="251">
        <f>ROUND(I257*H257,2)</f>
        <v>0</v>
      </c>
      <c r="K257" s="247" t="s">
        <v>172</v>
      </c>
      <c r="L257" s="45"/>
      <c r="M257" s="252" t="s">
        <v>1</v>
      </c>
      <c r="N257" s="253" t="s">
        <v>43</v>
      </c>
      <c r="O257" s="92"/>
      <c r="P257" s="254">
        <f>O257*H257</f>
        <v>0</v>
      </c>
      <c r="Q257" s="254">
        <v>1.06277</v>
      </c>
      <c r="R257" s="254">
        <f>Q257*H257</f>
        <v>0.61215552</v>
      </c>
      <c r="S257" s="254">
        <v>0</v>
      </c>
      <c r="T257" s="25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6" t="s">
        <v>173</v>
      </c>
      <c r="AT257" s="256" t="s">
        <v>168</v>
      </c>
      <c r="AU257" s="256" t="s">
        <v>88</v>
      </c>
      <c r="AY257" s="18" t="s">
        <v>166</v>
      </c>
      <c r="BE257" s="257">
        <f>IF(N257="základní",J257,0)</f>
        <v>0</v>
      </c>
      <c r="BF257" s="257">
        <f>IF(N257="snížená",J257,0)</f>
        <v>0</v>
      </c>
      <c r="BG257" s="257">
        <f>IF(N257="zákl. přenesená",J257,0)</f>
        <v>0</v>
      </c>
      <c r="BH257" s="257">
        <f>IF(N257="sníž. přenesená",J257,0)</f>
        <v>0</v>
      </c>
      <c r="BI257" s="257">
        <f>IF(N257="nulová",J257,0)</f>
        <v>0</v>
      </c>
      <c r="BJ257" s="18" t="s">
        <v>86</v>
      </c>
      <c r="BK257" s="257">
        <f>ROUND(I257*H257,2)</f>
        <v>0</v>
      </c>
      <c r="BL257" s="18" t="s">
        <v>173</v>
      </c>
      <c r="BM257" s="256" t="s">
        <v>354</v>
      </c>
    </row>
    <row r="258" spans="1:51" s="13" customFormat="1" ht="12">
      <c r="A258" s="13"/>
      <c r="B258" s="258"/>
      <c r="C258" s="259"/>
      <c r="D258" s="260" t="s">
        <v>175</v>
      </c>
      <c r="E258" s="261" t="s">
        <v>1</v>
      </c>
      <c r="F258" s="262" t="s">
        <v>355</v>
      </c>
      <c r="G258" s="259"/>
      <c r="H258" s="263">
        <v>0.576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175</v>
      </c>
      <c r="AU258" s="269" t="s">
        <v>88</v>
      </c>
      <c r="AV258" s="13" t="s">
        <v>88</v>
      </c>
      <c r="AW258" s="13" t="s">
        <v>34</v>
      </c>
      <c r="AX258" s="13" t="s">
        <v>78</v>
      </c>
      <c r="AY258" s="269" t="s">
        <v>166</v>
      </c>
    </row>
    <row r="259" spans="1:51" s="15" customFormat="1" ht="12">
      <c r="A259" s="15"/>
      <c r="B259" s="280"/>
      <c r="C259" s="281"/>
      <c r="D259" s="260" t="s">
        <v>175</v>
      </c>
      <c r="E259" s="282" t="s">
        <v>1</v>
      </c>
      <c r="F259" s="283" t="s">
        <v>214</v>
      </c>
      <c r="G259" s="281"/>
      <c r="H259" s="284">
        <v>0.576</v>
      </c>
      <c r="I259" s="285"/>
      <c r="J259" s="281"/>
      <c r="K259" s="281"/>
      <c r="L259" s="286"/>
      <c r="M259" s="287"/>
      <c r="N259" s="288"/>
      <c r="O259" s="288"/>
      <c r="P259" s="288"/>
      <c r="Q259" s="288"/>
      <c r="R259" s="288"/>
      <c r="S259" s="288"/>
      <c r="T259" s="289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90" t="s">
        <v>175</v>
      </c>
      <c r="AU259" s="290" t="s">
        <v>88</v>
      </c>
      <c r="AV259" s="15" t="s">
        <v>173</v>
      </c>
      <c r="AW259" s="15" t="s">
        <v>34</v>
      </c>
      <c r="AX259" s="15" t="s">
        <v>86</v>
      </c>
      <c r="AY259" s="290" t="s">
        <v>166</v>
      </c>
    </row>
    <row r="260" spans="1:65" s="2" customFormat="1" ht="16.5" customHeight="1">
      <c r="A260" s="39"/>
      <c r="B260" s="40"/>
      <c r="C260" s="245" t="s">
        <v>356</v>
      </c>
      <c r="D260" s="245" t="s">
        <v>168</v>
      </c>
      <c r="E260" s="246" t="s">
        <v>357</v>
      </c>
      <c r="F260" s="247" t="s">
        <v>358</v>
      </c>
      <c r="G260" s="248" t="s">
        <v>179</v>
      </c>
      <c r="H260" s="249">
        <v>42.176</v>
      </c>
      <c r="I260" s="250"/>
      <c r="J260" s="251">
        <f>ROUND(I260*H260,2)</f>
        <v>0</v>
      </c>
      <c r="K260" s="247" t="s">
        <v>172</v>
      </c>
      <c r="L260" s="45"/>
      <c r="M260" s="252" t="s">
        <v>1</v>
      </c>
      <c r="N260" s="253" t="s">
        <v>43</v>
      </c>
      <c r="O260" s="92"/>
      <c r="P260" s="254">
        <f>O260*H260</f>
        <v>0</v>
      </c>
      <c r="Q260" s="254">
        <v>2.45329</v>
      </c>
      <c r="R260" s="254">
        <f>Q260*H260</f>
        <v>103.46995904</v>
      </c>
      <c r="S260" s="254">
        <v>0</v>
      </c>
      <c r="T260" s="25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6" t="s">
        <v>173</v>
      </c>
      <c r="AT260" s="256" t="s">
        <v>168</v>
      </c>
      <c r="AU260" s="256" t="s">
        <v>88</v>
      </c>
      <c r="AY260" s="18" t="s">
        <v>166</v>
      </c>
      <c r="BE260" s="257">
        <f>IF(N260="základní",J260,0)</f>
        <v>0</v>
      </c>
      <c r="BF260" s="257">
        <f>IF(N260="snížená",J260,0)</f>
        <v>0</v>
      </c>
      <c r="BG260" s="257">
        <f>IF(N260="zákl. přenesená",J260,0)</f>
        <v>0</v>
      </c>
      <c r="BH260" s="257">
        <f>IF(N260="sníž. přenesená",J260,0)</f>
        <v>0</v>
      </c>
      <c r="BI260" s="257">
        <f>IF(N260="nulová",J260,0)</f>
        <v>0</v>
      </c>
      <c r="BJ260" s="18" t="s">
        <v>86</v>
      </c>
      <c r="BK260" s="257">
        <f>ROUND(I260*H260,2)</f>
        <v>0</v>
      </c>
      <c r="BL260" s="18" t="s">
        <v>173</v>
      </c>
      <c r="BM260" s="256" t="s">
        <v>359</v>
      </c>
    </row>
    <row r="261" spans="1:51" s="14" customFormat="1" ht="12">
      <c r="A261" s="14"/>
      <c r="B261" s="270"/>
      <c r="C261" s="271"/>
      <c r="D261" s="260" t="s">
        <v>175</v>
      </c>
      <c r="E261" s="272" t="s">
        <v>1</v>
      </c>
      <c r="F261" s="273" t="s">
        <v>201</v>
      </c>
      <c r="G261" s="271"/>
      <c r="H261" s="272" t="s">
        <v>1</v>
      </c>
      <c r="I261" s="274"/>
      <c r="J261" s="271"/>
      <c r="K261" s="271"/>
      <c r="L261" s="275"/>
      <c r="M261" s="276"/>
      <c r="N261" s="277"/>
      <c r="O261" s="277"/>
      <c r="P261" s="277"/>
      <c r="Q261" s="277"/>
      <c r="R261" s="277"/>
      <c r="S261" s="277"/>
      <c r="T261" s="27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9" t="s">
        <v>175</v>
      </c>
      <c r="AU261" s="279" t="s">
        <v>88</v>
      </c>
      <c r="AV261" s="14" t="s">
        <v>86</v>
      </c>
      <c r="AW261" s="14" t="s">
        <v>34</v>
      </c>
      <c r="AX261" s="14" t="s">
        <v>78</v>
      </c>
      <c r="AY261" s="279" t="s">
        <v>166</v>
      </c>
    </row>
    <row r="262" spans="1:51" s="13" customFormat="1" ht="12">
      <c r="A262" s="13"/>
      <c r="B262" s="258"/>
      <c r="C262" s="259"/>
      <c r="D262" s="260" t="s">
        <v>175</v>
      </c>
      <c r="E262" s="261" t="s">
        <v>1</v>
      </c>
      <c r="F262" s="262" t="s">
        <v>360</v>
      </c>
      <c r="G262" s="259"/>
      <c r="H262" s="263">
        <v>2.394</v>
      </c>
      <c r="I262" s="264"/>
      <c r="J262" s="259"/>
      <c r="K262" s="259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175</v>
      </c>
      <c r="AU262" s="269" t="s">
        <v>88</v>
      </c>
      <c r="AV262" s="13" t="s">
        <v>88</v>
      </c>
      <c r="AW262" s="13" t="s">
        <v>34</v>
      </c>
      <c r="AX262" s="13" t="s">
        <v>78</v>
      </c>
      <c r="AY262" s="269" t="s">
        <v>166</v>
      </c>
    </row>
    <row r="263" spans="1:51" s="13" customFormat="1" ht="12">
      <c r="A263" s="13"/>
      <c r="B263" s="258"/>
      <c r="C263" s="259"/>
      <c r="D263" s="260" t="s">
        <v>175</v>
      </c>
      <c r="E263" s="261" t="s">
        <v>1</v>
      </c>
      <c r="F263" s="262" t="s">
        <v>361</v>
      </c>
      <c r="G263" s="259"/>
      <c r="H263" s="263">
        <v>14.962</v>
      </c>
      <c r="I263" s="264"/>
      <c r="J263" s="259"/>
      <c r="K263" s="259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175</v>
      </c>
      <c r="AU263" s="269" t="s">
        <v>88</v>
      </c>
      <c r="AV263" s="13" t="s">
        <v>88</v>
      </c>
      <c r="AW263" s="13" t="s">
        <v>34</v>
      </c>
      <c r="AX263" s="13" t="s">
        <v>78</v>
      </c>
      <c r="AY263" s="269" t="s">
        <v>166</v>
      </c>
    </row>
    <row r="264" spans="1:51" s="13" customFormat="1" ht="12">
      <c r="A264" s="13"/>
      <c r="B264" s="258"/>
      <c r="C264" s="259"/>
      <c r="D264" s="260" t="s">
        <v>175</v>
      </c>
      <c r="E264" s="261" t="s">
        <v>1</v>
      </c>
      <c r="F264" s="262" t="s">
        <v>362</v>
      </c>
      <c r="G264" s="259"/>
      <c r="H264" s="263">
        <v>4.786</v>
      </c>
      <c r="I264" s="264"/>
      <c r="J264" s="259"/>
      <c r="K264" s="259"/>
      <c r="L264" s="265"/>
      <c r="M264" s="266"/>
      <c r="N264" s="267"/>
      <c r="O264" s="267"/>
      <c r="P264" s="267"/>
      <c r="Q264" s="267"/>
      <c r="R264" s="267"/>
      <c r="S264" s="267"/>
      <c r="T264" s="26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9" t="s">
        <v>175</v>
      </c>
      <c r="AU264" s="269" t="s">
        <v>88</v>
      </c>
      <c r="AV264" s="13" t="s">
        <v>88</v>
      </c>
      <c r="AW264" s="13" t="s">
        <v>34</v>
      </c>
      <c r="AX264" s="13" t="s">
        <v>78</v>
      </c>
      <c r="AY264" s="269" t="s">
        <v>166</v>
      </c>
    </row>
    <row r="265" spans="1:51" s="13" customFormat="1" ht="12">
      <c r="A265" s="13"/>
      <c r="B265" s="258"/>
      <c r="C265" s="259"/>
      <c r="D265" s="260" t="s">
        <v>175</v>
      </c>
      <c r="E265" s="261" t="s">
        <v>1</v>
      </c>
      <c r="F265" s="262" t="s">
        <v>363</v>
      </c>
      <c r="G265" s="259"/>
      <c r="H265" s="263">
        <v>8.88</v>
      </c>
      <c r="I265" s="264"/>
      <c r="J265" s="259"/>
      <c r="K265" s="259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175</v>
      </c>
      <c r="AU265" s="269" t="s">
        <v>88</v>
      </c>
      <c r="AV265" s="13" t="s">
        <v>88</v>
      </c>
      <c r="AW265" s="13" t="s">
        <v>34</v>
      </c>
      <c r="AX265" s="13" t="s">
        <v>78</v>
      </c>
      <c r="AY265" s="269" t="s">
        <v>166</v>
      </c>
    </row>
    <row r="266" spans="1:51" s="13" customFormat="1" ht="12">
      <c r="A266" s="13"/>
      <c r="B266" s="258"/>
      <c r="C266" s="259"/>
      <c r="D266" s="260" t="s">
        <v>175</v>
      </c>
      <c r="E266" s="261" t="s">
        <v>1</v>
      </c>
      <c r="F266" s="262" t="s">
        <v>364</v>
      </c>
      <c r="G266" s="259"/>
      <c r="H266" s="263">
        <v>3.454</v>
      </c>
      <c r="I266" s="264"/>
      <c r="J266" s="259"/>
      <c r="K266" s="259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175</v>
      </c>
      <c r="AU266" s="269" t="s">
        <v>88</v>
      </c>
      <c r="AV266" s="13" t="s">
        <v>88</v>
      </c>
      <c r="AW266" s="13" t="s">
        <v>34</v>
      </c>
      <c r="AX266" s="13" t="s">
        <v>78</v>
      </c>
      <c r="AY266" s="269" t="s">
        <v>166</v>
      </c>
    </row>
    <row r="267" spans="1:51" s="13" customFormat="1" ht="12">
      <c r="A267" s="13"/>
      <c r="B267" s="258"/>
      <c r="C267" s="259"/>
      <c r="D267" s="260" t="s">
        <v>175</v>
      </c>
      <c r="E267" s="261" t="s">
        <v>1</v>
      </c>
      <c r="F267" s="262" t="s">
        <v>365</v>
      </c>
      <c r="G267" s="259"/>
      <c r="H267" s="263">
        <v>6.44</v>
      </c>
      <c r="I267" s="264"/>
      <c r="J267" s="259"/>
      <c r="K267" s="259"/>
      <c r="L267" s="265"/>
      <c r="M267" s="266"/>
      <c r="N267" s="267"/>
      <c r="O267" s="267"/>
      <c r="P267" s="267"/>
      <c r="Q267" s="267"/>
      <c r="R267" s="267"/>
      <c r="S267" s="267"/>
      <c r="T267" s="26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9" t="s">
        <v>175</v>
      </c>
      <c r="AU267" s="269" t="s">
        <v>88</v>
      </c>
      <c r="AV267" s="13" t="s">
        <v>88</v>
      </c>
      <c r="AW267" s="13" t="s">
        <v>34</v>
      </c>
      <c r="AX267" s="13" t="s">
        <v>78</v>
      </c>
      <c r="AY267" s="269" t="s">
        <v>166</v>
      </c>
    </row>
    <row r="268" spans="1:51" s="14" customFormat="1" ht="12">
      <c r="A268" s="14"/>
      <c r="B268" s="270"/>
      <c r="C268" s="271"/>
      <c r="D268" s="260" t="s">
        <v>175</v>
      </c>
      <c r="E268" s="272" t="s">
        <v>1</v>
      </c>
      <c r="F268" s="273" t="s">
        <v>208</v>
      </c>
      <c r="G268" s="271"/>
      <c r="H268" s="272" t="s">
        <v>1</v>
      </c>
      <c r="I268" s="274"/>
      <c r="J268" s="271"/>
      <c r="K268" s="271"/>
      <c r="L268" s="275"/>
      <c r="M268" s="276"/>
      <c r="N268" s="277"/>
      <c r="O268" s="277"/>
      <c r="P268" s="277"/>
      <c r="Q268" s="277"/>
      <c r="R268" s="277"/>
      <c r="S268" s="277"/>
      <c r="T268" s="27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9" t="s">
        <v>175</v>
      </c>
      <c r="AU268" s="279" t="s">
        <v>88</v>
      </c>
      <c r="AV268" s="14" t="s">
        <v>86</v>
      </c>
      <c r="AW268" s="14" t="s">
        <v>34</v>
      </c>
      <c r="AX268" s="14" t="s">
        <v>78</v>
      </c>
      <c r="AY268" s="279" t="s">
        <v>166</v>
      </c>
    </row>
    <row r="269" spans="1:51" s="13" customFormat="1" ht="12">
      <c r="A269" s="13"/>
      <c r="B269" s="258"/>
      <c r="C269" s="259"/>
      <c r="D269" s="260" t="s">
        <v>175</v>
      </c>
      <c r="E269" s="261" t="s">
        <v>1</v>
      </c>
      <c r="F269" s="262" t="s">
        <v>366</v>
      </c>
      <c r="G269" s="259"/>
      <c r="H269" s="263">
        <v>1.26</v>
      </c>
      <c r="I269" s="264"/>
      <c r="J269" s="259"/>
      <c r="K269" s="259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175</v>
      </c>
      <c r="AU269" s="269" t="s">
        <v>88</v>
      </c>
      <c r="AV269" s="13" t="s">
        <v>88</v>
      </c>
      <c r="AW269" s="13" t="s">
        <v>34</v>
      </c>
      <c r="AX269" s="13" t="s">
        <v>78</v>
      </c>
      <c r="AY269" s="269" t="s">
        <v>166</v>
      </c>
    </row>
    <row r="270" spans="1:51" s="15" customFormat="1" ht="12">
      <c r="A270" s="15"/>
      <c r="B270" s="280"/>
      <c r="C270" s="281"/>
      <c r="D270" s="260" t="s">
        <v>175</v>
      </c>
      <c r="E270" s="282" t="s">
        <v>1</v>
      </c>
      <c r="F270" s="283" t="s">
        <v>214</v>
      </c>
      <c r="G270" s="281"/>
      <c r="H270" s="284">
        <v>42.176</v>
      </c>
      <c r="I270" s="285"/>
      <c r="J270" s="281"/>
      <c r="K270" s="281"/>
      <c r="L270" s="286"/>
      <c r="M270" s="287"/>
      <c r="N270" s="288"/>
      <c r="O270" s="288"/>
      <c r="P270" s="288"/>
      <c r="Q270" s="288"/>
      <c r="R270" s="288"/>
      <c r="S270" s="288"/>
      <c r="T270" s="289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90" t="s">
        <v>175</v>
      </c>
      <c r="AU270" s="290" t="s">
        <v>88</v>
      </c>
      <c r="AV270" s="15" t="s">
        <v>173</v>
      </c>
      <c r="AW270" s="15" t="s">
        <v>34</v>
      </c>
      <c r="AX270" s="15" t="s">
        <v>86</v>
      </c>
      <c r="AY270" s="290" t="s">
        <v>166</v>
      </c>
    </row>
    <row r="271" spans="1:65" s="2" customFormat="1" ht="21.75" customHeight="1">
      <c r="A271" s="39"/>
      <c r="B271" s="40"/>
      <c r="C271" s="245" t="s">
        <v>367</v>
      </c>
      <c r="D271" s="245" t="s">
        <v>168</v>
      </c>
      <c r="E271" s="246" t="s">
        <v>368</v>
      </c>
      <c r="F271" s="247" t="s">
        <v>369</v>
      </c>
      <c r="G271" s="248" t="s">
        <v>179</v>
      </c>
      <c r="H271" s="249">
        <v>9.019</v>
      </c>
      <c r="I271" s="250"/>
      <c r="J271" s="251">
        <f>ROUND(I271*H271,2)</f>
        <v>0</v>
      </c>
      <c r="K271" s="247" t="s">
        <v>172</v>
      </c>
      <c r="L271" s="45"/>
      <c r="M271" s="252" t="s">
        <v>1</v>
      </c>
      <c r="N271" s="253" t="s">
        <v>43</v>
      </c>
      <c r="O271" s="92"/>
      <c r="P271" s="254">
        <f>O271*H271</f>
        <v>0</v>
      </c>
      <c r="Q271" s="254">
        <v>2.45329</v>
      </c>
      <c r="R271" s="254">
        <f>Q271*H271</f>
        <v>22.12622251</v>
      </c>
      <c r="S271" s="254">
        <v>0</v>
      </c>
      <c r="T271" s="25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6" t="s">
        <v>173</v>
      </c>
      <c r="AT271" s="256" t="s">
        <v>168</v>
      </c>
      <c r="AU271" s="256" t="s">
        <v>88</v>
      </c>
      <c r="AY271" s="18" t="s">
        <v>166</v>
      </c>
      <c r="BE271" s="257">
        <f>IF(N271="základní",J271,0)</f>
        <v>0</v>
      </c>
      <c r="BF271" s="257">
        <f>IF(N271="snížená",J271,0)</f>
        <v>0</v>
      </c>
      <c r="BG271" s="257">
        <f>IF(N271="zákl. přenesená",J271,0)</f>
        <v>0</v>
      </c>
      <c r="BH271" s="257">
        <f>IF(N271="sníž. přenesená",J271,0)</f>
        <v>0</v>
      </c>
      <c r="BI271" s="257">
        <f>IF(N271="nulová",J271,0)</f>
        <v>0</v>
      </c>
      <c r="BJ271" s="18" t="s">
        <v>86</v>
      </c>
      <c r="BK271" s="257">
        <f>ROUND(I271*H271,2)</f>
        <v>0</v>
      </c>
      <c r="BL271" s="18" t="s">
        <v>173</v>
      </c>
      <c r="BM271" s="256" t="s">
        <v>370</v>
      </c>
    </row>
    <row r="272" spans="1:51" s="14" customFormat="1" ht="12">
      <c r="A272" s="14"/>
      <c r="B272" s="270"/>
      <c r="C272" s="271"/>
      <c r="D272" s="260" t="s">
        <v>175</v>
      </c>
      <c r="E272" s="272" t="s">
        <v>1</v>
      </c>
      <c r="F272" s="273" t="s">
        <v>208</v>
      </c>
      <c r="G272" s="271"/>
      <c r="H272" s="272" t="s">
        <v>1</v>
      </c>
      <c r="I272" s="274"/>
      <c r="J272" s="271"/>
      <c r="K272" s="271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175</v>
      </c>
      <c r="AU272" s="279" t="s">
        <v>88</v>
      </c>
      <c r="AV272" s="14" t="s">
        <v>86</v>
      </c>
      <c r="AW272" s="14" t="s">
        <v>34</v>
      </c>
      <c r="AX272" s="14" t="s">
        <v>78</v>
      </c>
      <c r="AY272" s="279" t="s">
        <v>166</v>
      </c>
    </row>
    <row r="273" spans="1:51" s="13" customFormat="1" ht="12">
      <c r="A273" s="13"/>
      <c r="B273" s="258"/>
      <c r="C273" s="259"/>
      <c r="D273" s="260" t="s">
        <v>175</v>
      </c>
      <c r="E273" s="261" t="s">
        <v>1</v>
      </c>
      <c r="F273" s="262" t="s">
        <v>371</v>
      </c>
      <c r="G273" s="259"/>
      <c r="H273" s="263">
        <v>2.01</v>
      </c>
      <c r="I273" s="264"/>
      <c r="J273" s="259"/>
      <c r="K273" s="259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175</v>
      </c>
      <c r="AU273" s="269" t="s">
        <v>88</v>
      </c>
      <c r="AV273" s="13" t="s">
        <v>88</v>
      </c>
      <c r="AW273" s="13" t="s">
        <v>34</v>
      </c>
      <c r="AX273" s="13" t="s">
        <v>78</v>
      </c>
      <c r="AY273" s="269" t="s">
        <v>166</v>
      </c>
    </row>
    <row r="274" spans="1:51" s="13" customFormat="1" ht="12">
      <c r="A274" s="13"/>
      <c r="B274" s="258"/>
      <c r="C274" s="259"/>
      <c r="D274" s="260" t="s">
        <v>175</v>
      </c>
      <c r="E274" s="261" t="s">
        <v>1</v>
      </c>
      <c r="F274" s="262" t="s">
        <v>372</v>
      </c>
      <c r="G274" s="259"/>
      <c r="H274" s="263">
        <v>7.009</v>
      </c>
      <c r="I274" s="264"/>
      <c r="J274" s="259"/>
      <c r="K274" s="259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175</v>
      </c>
      <c r="AU274" s="269" t="s">
        <v>88</v>
      </c>
      <c r="AV274" s="13" t="s">
        <v>88</v>
      </c>
      <c r="AW274" s="13" t="s">
        <v>34</v>
      </c>
      <c r="AX274" s="13" t="s">
        <v>78</v>
      </c>
      <c r="AY274" s="269" t="s">
        <v>166</v>
      </c>
    </row>
    <row r="275" spans="1:51" s="15" customFormat="1" ht="12">
      <c r="A275" s="15"/>
      <c r="B275" s="280"/>
      <c r="C275" s="281"/>
      <c r="D275" s="260" t="s">
        <v>175</v>
      </c>
      <c r="E275" s="282" t="s">
        <v>1</v>
      </c>
      <c r="F275" s="283" t="s">
        <v>214</v>
      </c>
      <c r="G275" s="281"/>
      <c r="H275" s="284">
        <v>9.019</v>
      </c>
      <c r="I275" s="285"/>
      <c r="J275" s="281"/>
      <c r="K275" s="281"/>
      <c r="L275" s="286"/>
      <c r="M275" s="287"/>
      <c r="N275" s="288"/>
      <c r="O275" s="288"/>
      <c r="P275" s="288"/>
      <c r="Q275" s="288"/>
      <c r="R275" s="288"/>
      <c r="S275" s="288"/>
      <c r="T275" s="289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90" t="s">
        <v>175</v>
      </c>
      <c r="AU275" s="290" t="s">
        <v>88</v>
      </c>
      <c r="AV275" s="15" t="s">
        <v>173</v>
      </c>
      <c r="AW275" s="15" t="s">
        <v>34</v>
      </c>
      <c r="AX275" s="15" t="s">
        <v>86</v>
      </c>
      <c r="AY275" s="290" t="s">
        <v>166</v>
      </c>
    </row>
    <row r="276" spans="1:65" s="2" customFormat="1" ht="16.5" customHeight="1">
      <c r="A276" s="39"/>
      <c r="B276" s="40"/>
      <c r="C276" s="245" t="s">
        <v>373</v>
      </c>
      <c r="D276" s="245" t="s">
        <v>168</v>
      </c>
      <c r="E276" s="246" t="s">
        <v>374</v>
      </c>
      <c r="F276" s="247" t="s">
        <v>375</v>
      </c>
      <c r="G276" s="248" t="s">
        <v>242</v>
      </c>
      <c r="H276" s="249">
        <v>1.05</v>
      </c>
      <c r="I276" s="250"/>
      <c r="J276" s="251">
        <f>ROUND(I276*H276,2)</f>
        <v>0</v>
      </c>
      <c r="K276" s="247" t="s">
        <v>172</v>
      </c>
      <c r="L276" s="45"/>
      <c r="M276" s="252" t="s">
        <v>1</v>
      </c>
      <c r="N276" s="253" t="s">
        <v>43</v>
      </c>
      <c r="O276" s="92"/>
      <c r="P276" s="254">
        <f>O276*H276</f>
        <v>0</v>
      </c>
      <c r="Q276" s="254">
        <v>1.06017</v>
      </c>
      <c r="R276" s="254">
        <f>Q276*H276</f>
        <v>1.1131785</v>
      </c>
      <c r="S276" s="254">
        <v>0</v>
      </c>
      <c r="T276" s="25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6" t="s">
        <v>173</v>
      </c>
      <c r="AT276" s="256" t="s">
        <v>168</v>
      </c>
      <c r="AU276" s="256" t="s">
        <v>88</v>
      </c>
      <c r="AY276" s="18" t="s">
        <v>166</v>
      </c>
      <c r="BE276" s="257">
        <f>IF(N276="základní",J276,0)</f>
        <v>0</v>
      </c>
      <c r="BF276" s="257">
        <f>IF(N276="snížená",J276,0)</f>
        <v>0</v>
      </c>
      <c r="BG276" s="257">
        <f>IF(N276="zákl. přenesená",J276,0)</f>
        <v>0</v>
      </c>
      <c r="BH276" s="257">
        <f>IF(N276="sníž. přenesená",J276,0)</f>
        <v>0</v>
      </c>
      <c r="BI276" s="257">
        <f>IF(N276="nulová",J276,0)</f>
        <v>0</v>
      </c>
      <c r="BJ276" s="18" t="s">
        <v>86</v>
      </c>
      <c r="BK276" s="257">
        <f>ROUND(I276*H276,2)</f>
        <v>0</v>
      </c>
      <c r="BL276" s="18" t="s">
        <v>173</v>
      </c>
      <c r="BM276" s="256" t="s">
        <v>376</v>
      </c>
    </row>
    <row r="277" spans="1:51" s="13" customFormat="1" ht="12">
      <c r="A277" s="13"/>
      <c r="B277" s="258"/>
      <c r="C277" s="259"/>
      <c r="D277" s="260" t="s">
        <v>175</v>
      </c>
      <c r="E277" s="261" t="s">
        <v>1</v>
      </c>
      <c r="F277" s="262" t="s">
        <v>377</v>
      </c>
      <c r="G277" s="259"/>
      <c r="H277" s="263">
        <v>1.05</v>
      </c>
      <c r="I277" s="264"/>
      <c r="J277" s="259"/>
      <c r="K277" s="259"/>
      <c r="L277" s="265"/>
      <c r="M277" s="266"/>
      <c r="N277" s="267"/>
      <c r="O277" s="267"/>
      <c r="P277" s="267"/>
      <c r="Q277" s="267"/>
      <c r="R277" s="267"/>
      <c r="S277" s="267"/>
      <c r="T277" s="26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9" t="s">
        <v>175</v>
      </c>
      <c r="AU277" s="269" t="s">
        <v>88</v>
      </c>
      <c r="AV277" s="13" t="s">
        <v>88</v>
      </c>
      <c r="AW277" s="13" t="s">
        <v>34</v>
      </c>
      <c r="AX277" s="13" t="s">
        <v>86</v>
      </c>
      <c r="AY277" s="269" t="s">
        <v>166</v>
      </c>
    </row>
    <row r="278" spans="1:65" s="2" customFormat="1" ht="16.5" customHeight="1">
      <c r="A278" s="39"/>
      <c r="B278" s="40"/>
      <c r="C278" s="245" t="s">
        <v>378</v>
      </c>
      <c r="D278" s="245" t="s">
        <v>168</v>
      </c>
      <c r="E278" s="246" t="s">
        <v>379</v>
      </c>
      <c r="F278" s="247" t="s">
        <v>380</v>
      </c>
      <c r="G278" s="248" t="s">
        <v>185</v>
      </c>
      <c r="H278" s="249">
        <v>14.49</v>
      </c>
      <c r="I278" s="250"/>
      <c r="J278" s="251">
        <f>ROUND(I278*H278,2)</f>
        <v>0</v>
      </c>
      <c r="K278" s="247" t="s">
        <v>172</v>
      </c>
      <c r="L278" s="45"/>
      <c r="M278" s="252" t="s">
        <v>1</v>
      </c>
      <c r="N278" s="253" t="s">
        <v>43</v>
      </c>
      <c r="O278" s="92"/>
      <c r="P278" s="254">
        <f>O278*H278</f>
        <v>0</v>
      </c>
      <c r="Q278" s="254">
        <v>0.00269</v>
      </c>
      <c r="R278" s="254">
        <f>Q278*H278</f>
        <v>0.0389781</v>
      </c>
      <c r="S278" s="254">
        <v>0</v>
      </c>
      <c r="T278" s="25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6" t="s">
        <v>173</v>
      </c>
      <c r="AT278" s="256" t="s">
        <v>168</v>
      </c>
      <c r="AU278" s="256" t="s">
        <v>88</v>
      </c>
      <c r="AY278" s="18" t="s">
        <v>166</v>
      </c>
      <c r="BE278" s="257">
        <f>IF(N278="základní",J278,0)</f>
        <v>0</v>
      </c>
      <c r="BF278" s="257">
        <f>IF(N278="snížená",J278,0)</f>
        <v>0</v>
      </c>
      <c r="BG278" s="257">
        <f>IF(N278="zákl. přenesená",J278,0)</f>
        <v>0</v>
      </c>
      <c r="BH278" s="257">
        <f>IF(N278="sníž. přenesená",J278,0)</f>
        <v>0</v>
      </c>
      <c r="BI278" s="257">
        <f>IF(N278="nulová",J278,0)</f>
        <v>0</v>
      </c>
      <c r="BJ278" s="18" t="s">
        <v>86</v>
      </c>
      <c r="BK278" s="257">
        <f>ROUND(I278*H278,2)</f>
        <v>0</v>
      </c>
      <c r="BL278" s="18" t="s">
        <v>173</v>
      </c>
      <c r="BM278" s="256" t="s">
        <v>381</v>
      </c>
    </row>
    <row r="279" spans="1:51" s="14" customFormat="1" ht="12">
      <c r="A279" s="14"/>
      <c r="B279" s="270"/>
      <c r="C279" s="271"/>
      <c r="D279" s="260" t="s">
        <v>175</v>
      </c>
      <c r="E279" s="272" t="s">
        <v>1</v>
      </c>
      <c r="F279" s="273" t="s">
        <v>382</v>
      </c>
      <c r="G279" s="271"/>
      <c r="H279" s="272" t="s">
        <v>1</v>
      </c>
      <c r="I279" s="274"/>
      <c r="J279" s="271"/>
      <c r="K279" s="271"/>
      <c r="L279" s="275"/>
      <c r="M279" s="276"/>
      <c r="N279" s="277"/>
      <c r="O279" s="277"/>
      <c r="P279" s="277"/>
      <c r="Q279" s="277"/>
      <c r="R279" s="277"/>
      <c r="S279" s="277"/>
      <c r="T279" s="27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9" t="s">
        <v>175</v>
      </c>
      <c r="AU279" s="279" t="s">
        <v>88</v>
      </c>
      <c r="AV279" s="14" t="s">
        <v>86</v>
      </c>
      <c r="AW279" s="14" t="s">
        <v>34</v>
      </c>
      <c r="AX279" s="14" t="s">
        <v>78</v>
      </c>
      <c r="AY279" s="279" t="s">
        <v>166</v>
      </c>
    </row>
    <row r="280" spans="1:51" s="13" customFormat="1" ht="12">
      <c r="A280" s="13"/>
      <c r="B280" s="258"/>
      <c r="C280" s="259"/>
      <c r="D280" s="260" t="s">
        <v>175</v>
      </c>
      <c r="E280" s="261" t="s">
        <v>1</v>
      </c>
      <c r="F280" s="262" t="s">
        <v>383</v>
      </c>
      <c r="G280" s="259"/>
      <c r="H280" s="263">
        <v>11.48</v>
      </c>
      <c r="I280" s="264"/>
      <c r="J280" s="259"/>
      <c r="K280" s="259"/>
      <c r="L280" s="265"/>
      <c r="M280" s="266"/>
      <c r="N280" s="267"/>
      <c r="O280" s="267"/>
      <c r="P280" s="267"/>
      <c r="Q280" s="267"/>
      <c r="R280" s="267"/>
      <c r="S280" s="267"/>
      <c r="T280" s="26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9" t="s">
        <v>175</v>
      </c>
      <c r="AU280" s="269" t="s">
        <v>88</v>
      </c>
      <c r="AV280" s="13" t="s">
        <v>88</v>
      </c>
      <c r="AW280" s="13" t="s">
        <v>34</v>
      </c>
      <c r="AX280" s="13" t="s">
        <v>78</v>
      </c>
      <c r="AY280" s="269" t="s">
        <v>166</v>
      </c>
    </row>
    <row r="281" spans="1:51" s="13" customFormat="1" ht="12">
      <c r="A281" s="13"/>
      <c r="B281" s="258"/>
      <c r="C281" s="259"/>
      <c r="D281" s="260" t="s">
        <v>175</v>
      </c>
      <c r="E281" s="261" t="s">
        <v>1</v>
      </c>
      <c r="F281" s="262" t="s">
        <v>384</v>
      </c>
      <c r="G281" s="259"/>
      <c r="H281" s="263">
        <v>3.01</v>
      </c>
      <c r="I281" s="264"/>
      <c r="J281" s="259"/>
      <c r="K281" s="259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175</v>
      </c>
      <c r="AU281" s="269" t="s">
        <v>88</v>
      </c>
      <c r="AV281" s="13" t="s">
        <v>88</v>
      </c>
      <c r="AW281" s="13" t="s">
        <v>34</v>
      </c>
      <c r="AX281" s="13" t="s">
        <v>78</v>
      </c>
      <c r="AY281" s="269" t="s">
        <v>166</v>
      </c>
    </row>
    <row r="282" spans="1:51" s="15" customFormat="1" ht="12">
      <c r="A282" s="15"/>
      <c r="B282" s="280"/>
      <c r="C282" s="281"/>
      <c r="D282" s="260" t="s">
        <v>175</v>
      </c>
      <c r="E282" s="282" t="s">
        <v>1</v>
      </c>
      <c r="F282" s="283" t="s">
        <v>214</v>
      </c>
      <c r="G282" s="281"/>
      <c r="H282" s="284">
        <v>14.49</v>
      </c>
      <c r="I282" s="285"/>
      <c r="J282" s="281"/>
      <c r="K282" s="281"/>
      <c r="L282" s="286"/>
      <c r="M282" s="287"/>
      <c r="N282" s="288"/>
      <c r="O282" s="288"/>
      <c r="P282" s="288"/>
      <c r="Q282" s="288"/>
      <c r="R282" s="288"/>
      <c r="S282" s="288"/>
      <c r="T282" s="289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0" t="s">
        <v>175</v>
      </c>
      <c r="AU282" s="290" t="s">
        <v>88</v>
      </c>
      <c r="AV282" s="15" t="s">
        <v>173</v>
      </c>
      <c r="AW282" s="15" t="s">
        <v>34</v>
      </c>
      <c r="AX282" s="15" t="s">
        <v>86</v>
      </c>
      <c r="AY282" s="290" t="s">
        <v>166</v>
      </c>
    </row>
    <row r="283" spans="1:65" s="2" customFormat="1" ht="16.5" customHeight="1">
      <c r="A283" s="39"/>
      <c r="B283" s="40"/>
      <c r="C283" s="245" t="s">
        <v>385</v>
      </c>
      <c r="D283" s="245" t="s">
        <v>168</v>
      </c>
      <c r="E283" s="246" t="s">
        <v>386</v>
      </c>
      <c r="F283" s="247" t="s">
        <v>387</v>
      </c>
      <c r="G283" s="248" t="s">
        <v>185</v>
      </c>
      <c r="H283" s="249">
        <v>14.49</v>
      </c>
      <c r="I283" s="250"/>
      <c r="J283" s="251">
        <f>ROUND(I283*H283,2)</f>
        <v>0</v>
      </c>
      <c r="K283" s="247" t="s">
        <v>172</v>
      </c>
      <c r="L283" s="45"/>
      <c r="M283" s="252" t="s">
        <v>1</v>
      </c>
      <c r="N283" s="253" t="s">
        <v>43</v>
      </c>
      <c r="O283" s="92"/>
      <c r="P283" s="254">
        <f>O283*H283</f>
        <v>0</v>
      </c>
      <c r="Q283" s="254">
        <v>0</v>
      </c>
      <c r="R283" s="254">
        <f>Q283*H283</f>
        <v>0</v>
      </c>
      <c r="S283" s="254">
        <v>0</v>
      </c>
      <c r="T283" s="25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6" t="s">
        <v>173</v>
      </c>
      <c r="AT283" s="256" t="s">
        <v>168</v>
      </c>
      <c r="AU283" s="256" t="s">
        <v>88</v>
      </c>
      <c r="AY283" s="18" t="s">
        <v>166</v>
      </c>
      <c r="BE283" s="257">
        <f>IF(N283="základní",J283,0)</f>
        <v>0</v>
      </c>
      <c r="BF283" s="257">
        <f>IF(N283="snížená",J283,0)</f>
        <v>0</v>
      </c>
      <c r="BG283" s="257">
        <f>IF(N283="zákl. přenesená",J283,0)</f>
        <v>0</v>
      </c>
      <c r="BH283" s="257">
        <f>IF(N283="sníž. přenesená",J283,0)</f>
        <v>0</v>
      </c>
      <c r="BI283" s="257">
        <f>IF(N283="nulová",J283,0)</f>
        <v>0</v>
      </c>
      <c r="BJ283" s="18" t="s">
        <v>86</v>
      </c>
      <c r="BK283" s="257">
        <f>ROUND(I283*H283,2)</f>
        <v>0</v>
      </c>
      <c r="BL283" s="18" t="s">
        <v>173</v>
      </c>
      <c r="BM283" s="256" t="s">
        <v>388</v>
      </c>
    </row>
    <row r="284" spans="1:51" s="13" customFormat="1" ht="12">
      <c r="A284" s="13"/>
      <c r="B284" s="258"/>
      <c r="C284" s="259"/>
      <c r="D284" s="260" t="s">
        <v>175</v>
      </c>
      <c r="E284" s="261" t="s">
        <v>1</v>
      </c>
      <c r="F284" s="262" t="s">
        <v>389</v>
      </c>
      <c r="G284" s="259"/>
      <c r="H284" s="263">
        <v>14.49</v>
      </c>
      <c r="I284" s="264"/>
      <c r="J284" s="259"/>
      <c r="K284" s="259"/>
      <c r="L284" s="265"/>
      <c r="M284" s="266"/>
      <c r="N284" s="267"/>
      <c r="O284" s="267"/>
      <c r="P284" s="267"/>
      <c r="Q284" s="267"/>
      <c r="R284" s="267"/>
      <c r="S284" s="267"/>
      <c r="T284" s="26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9" t="s">
        <v>175</v>
      </c>
      <c r="AU284" s="269" t="s">
        <v>88</v>
      </c>
      <c r="AV284" s="13" t="s">
        <v>88</v>
      </c>
      <c r="AW284" s="13" t="s">
        <v>34</v>
      </c>
      <c r="AX284" s="13" t="s">
        <v>86</v>
      </c>
      <c r="AY284" s="269" t="s">
        <v>166</v>
      </c>
    </row>
    <row r="285" spans="1:65" s="2" customFormat="1" ht="21.75" customHeight="1">
      <c r="A285" s="39"/>
      <c r="B285" s="40"/>
      <c r="C285" s="245" t="s">
        <v>390</v>
      </c>
      <c r="D285" s="245" t="s">
        <v>168</v>
      </c>
      <c r="E285" s="246" t="s">
        <v>391</v>
      </c>
      <c r="F285" s="247" t="s">
        <v>392</v>
      </c>
      <c r="G285" s="248" t="s">
        <v>185</v>
      </c>
      <c r="H285" s="249">
        <v>50.773</v>
      </c>
      <c r="I285" s="250"/>
      <c r="J285" s="251">
        <f>ROUND(I285*H285,2)</f>
        <v>0</v>
      </c>
      <c r="K285" s="247" t="s">
        <v>172</v>
      </c>
      <c r="L285" s="45"/>
      <c r="M285" s="252" t="s">
        <v>1</v>
      </c>
      <c r="N285" s="253" t="s">
        <v>43</v>
      </c>
      <c r="O285" s="92"/>
      <c r="P285" s="254">
        <f>O285*H285</f>
        <v>0</v>
      </c>
      <c r="Q285" s="254">
        <v>0.00523</v>
      </c>
      <c r="R285" s="254">
        <f>Q285*H285</f>
        <v>0.26554279000000003</v>
      </c>
      <c r="S285" s="254">
        <v>0</v>
      </c>
      <c r="T285" s="25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6" t="s">
        <v>173</v>
      </c>
      <c r="AT285" s="256" t="s">
        <v>168</v>
      </c>
      <c r="AU285" s="256" t="s">
        <v>88</v>
      </c>
      <c r="AY285" s="18" t="s">
        <v>166</v>
      </c>
      <c r="BE285" s="257">
        <f>IF(N285="základní",J285,0)</f>
        <v>0</v>
      </c>
      <c r="BF285" s="257">
        <f>IF(N285="snížená",J285,0)</f>
        <v>0</v>
      </c>
      <c r="BG285" s="257">
        <f>IF(N285="zákl. přenesená",J285,0)</f>
        <v>0</v>
      </c>
      <c r="BH285" s="257">
        <f>IF(N285="sníž. přenesená",J285,0)</f>
        <v>0</v>
      </c>
      <c r="BI285" s="257">
        <f>IF(N285="nulová",J285,0)</f>
        <v>0</v>
      </c>
      <c r="BJ285" s="18" t="s">
        <v>86</v>
      </c>
      <c r="BK285" s="257">
        <f>ROUND(I285*H285,2)</f>
        <v>0</v>
      </c>
      <c r="BL285" s="18" t="s">
        <v>173</v>
      </c>
      <c r="BM285" s="256" t="s">
        <v>393</v>
      </c>
    </row>
    <row r="286" spans="1:51" s="14" customFormat="1" ht="12">
      <c r="A286" s="14"/>
      <c r="B286" s="270"/>
      <c r="C286" s="271"/>
      <c r="D286" s="260" t="s">
        <v>175</v>
      </c>
      <c r="E286" s="272" t="s">
        <v>1</v>
      </c>
      <c r="F286" s="273" t="s">
        <v>201</v>
      </c>
      <c r="G286" s="271"/>
      <c r="H286" s="272" t="s">
        <v>1</v>
      </c>
      <c r="I286" s="274"/>
      <c r="J286" s="271"/>
      <c r="K286" s="271"/>
      <c r="L286" s="275"/>
      <c r="M286" s="276"/>
      <c r="N286" s="277"/>
      <c r="O286" s="277"/>
      <c r="P286" s="277"/>
      <c r="Q286" s="277"/>
      <c r="R286" s="277"/>
      <c r="S286" s="277"/>
      <c r="T286" s="27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9" t="s">
        <v>175</v>
      </c>
      <c r="AU286" s="279" t="s">
        <v>88</v>
      </c>
      <c r="AV286" s="14" t="s">
        <v>86</v>
      </c>
      <c r="AW286" s="14" t="s">
        <v>34</v>
      </c>
      <c r="AX286" s="14" t="s">
        <v>78</v>
      </c>
      <c r="AY286" s="279" t="s">
        <v>166</v>
      </c>
    </row>
    <row r="287" spans="1:51" s="13" customFormat="1" ht="12">
      <c r="A287" s="13"/>
      <c r="B287" s="258"/>
      <c r="C287" s="259"/>
      <c r="D287" s="260" t="s">
        <v>175</v>
      </c>
      <c r="E287" s="261" t="s">
        <v>1</v>
      </c>
      <c r="F287" s="262" t="s">
        <v>394</v>
      </c>
      <c r="G287" s="259"/>
      <c r="H287" s="263">
        <v>4.104</v>
      </c>
      <c r="I287" s="264"/>
      <c r="J287" s="259"/>
      <c r="K287" s="259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175</v>
      </c>
      <c r="AU287" s="269" t="s">
        <v>88</v>
      </c>
      <c r="AV287" s="13" t="s">
        <v>88</v>
      </c>
      <c r="AW287" s="13" t="s">
        <v>34</v>
      </c>
      <c r="AX287" s="13" t="s">
        <v>78</v>
      </c>
      <c r="AY287" s="269" t="s">
        <v>166</v>
      </c>
    </row>
    <row r="288" spans="1:51" s="13" customFormat="1" ht="12">
      <c r="A288" s="13"/>
      <c r="B288" s="258"/>
      <c r="C288" s="259"/>
      <c r="D288" s="260" t="s">
        <v>175</v>
      </c>
      <c r="E288" s="261" t="s">
        <v>1</v>
      </c>
      <c r="F288" s="262" t="s">
        <v>395</v>
      </c>
      <c r="G288" s="259"/>
      <c r="H288" s="263">
        <v>19.042</v>
      </c>
      <c r="I288" s="264"/>
      <c r="J288" s="259"/>
      <c r="K288" s="259"/>
      <c r="L288" s="265"/>
      <c r="M288" s="266"/>
      <c r="N288" s="267"/>
      <c r="O288" s="267"/>
      <c r="P288" s="267"/>
      <c r="Q288" s="267"/>
      <c r="R288" s="267"/>
      <c r="S288" s="267"/>
      <c r="T288" s="26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9" t="s">
        <v>175</v>
      </c>
      <c r="AU288" s="269" t="s">
        <v>88</v>
      </c>
      <c r="AV288" s="13" t="s">
        <v>88</v>
      </c>
      <c r="AW288" s="13" t="s">
        <v>34</v>
      </c>
      <c r="AX288" s="13" t="s">
        <v>78</v>
      </c>
      <c r="AY288" s="269" t="s">
        <v>166</v>
      </c>
    </row>
    <row r="289" spans="1:51" s="13" customFormat="1" ht="12">
      <c r="A289" s="13"/>
      <c r="B289" s="258"/>
      <c r="C289" s="259"/>
      <c r="D289" s="260" t="s">
        <v>175</v>
      </c>
      <c r="E289" s="261" t="s">
        <v>1</v>
      </c>
      <c r="F289" s="262" t="s">
        <v>396</v>
      </c>
      <c r="G289" s="259"/>
      <c r="H289" s="263">
        <v>5.155</v>
      </c>
      <c r="I289" s="264"/>
      <c r="J289" s="259"/>
      <c r="K289" s="259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175</v>
      </c>
      <c r="AU289" s="269" t="s">
        <v>88</v>
      </c>
      <c r="AV289" s="13" t="s">
        <v>88</v>
      </c>
      <c r="AW289" s="13" t="s">
        <v>34</v>
      </c>
      <c r="AX289" s="13" t="s">
        <v>78</v>
      </c>
      <c r="AY289" s="269" t="s">
        <v>166</v>
      </c>
    </row>
    <row r="290" spans="1:51" s="13" customFormat="1" ht="12">
      <c r="A290" s="13"/>
      <c r="B290" s="258"/>
      <c r="C290" s="259"/>
      <c r="D290" s="260" t="s">
        <v>175</v>
      </c>
      <c r="E290" s="261" t="s">
        <v>1</v>
      </c>
      <c r="F290" s="262" t="s">
        <v>397</v>
      </c>
      <c r="G290" s="259"/>
      <c r="H290" s="263">
        <v>8.288</v>
      </c>
      <c r="I290" s="264"/>
      <c r="J290" s="259"/>
      <c r="K290" s="259"/>
      <c r="L290" s="265"/>
      <c r="M290" s="266"/>
      <c r="N290" s="267"/>
      <c r="O290" s="267"/>
      <c r="P290" s="267"/>
      <c r="Q290" s="267"/>
      <c r="R290" s="267"/>
      <c r="S290" s="267"/>
      <c r="T290" s="26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9" t="s">
        <v>175</v>
      </c>
      <c r="AU290" s="269" t="s">
        <v>88</v>
      </c>
      <c r="AV290" s="13" t="s">
        <v>88</v>
      </c>
      <c r="AW290" s="13" t="s">
        <v>34</v>
      </c>
      <c r="AX290" s="13" t="s">
        <v>78</v>
      </c>
      <c r="AY290" s="269" t="s">
        <v>166</v>
      </c>
    </row>
    <row r="291" spans="1:51" s="13" customFormat="1" ht="12">
      <c r="A291" s="13"/>
      <c r="B291" s="258"/>
      <c r="C291" s="259"/>
      <c r="D291" s="260" t="s">
        <v>175</v>
      </c>
      <c r="E291" s="261" t="s">
        <v>1</v>
      </c>
      <c r="F291" s="262" t="s">
        <v>398</v>
      </c>
      <c r="G291" s="259"/>
      <c r="H291" s="263">
        <v>3.72</v>
      </c>
      <c r="I291" s="264"/>
      <c r="J291" s="259"/>
      <c r="K291" s="259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175</v>
      </c>
      <c r="AU291" s="269" t="s">
        <v>88</v>
      </c>
      <c r="AV291" s="13" t="s">
        <v>88</v>
      </c>
      <c r="AW291" s="13" t="s">
        <v>34</v>
      </c>
      <c r="AX291" s="13" t="s">
        <v>78</v>
      </c>
      <c r="AY291" s="269" t="s">
        <v>166</v>
      </c>
    </row>
    <row r="292" spans="1:51" s="13" customFormat="1" ht="12">
      <c r="A292" s="13"/>
      <c r="B292" s="258"/>
      <c r="C292" s="259"/>
      <c r="D292" s="260" t="s">
        <v>175</v>
      </c>
      <c r="E292" s="261" t="s">
        <v>1</v>
      </c>
      <c r="F292" s="262" t="s">
        <v>399</v>
      </c>
      <c r="G292" s="259"/>
      <c r="H292" s="263">
        <v>8.196</v>
      </c>
      <c r="I292" s="264"/>
      <c r="J292" s="259"/>
      <c r="K292" s="259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175</v>
      </c>
      <c r="AU292" s="269" t="s">
        <v>88</v>
      </c>
      <c r="AV292" s="13" t="s">
        <v>88</v>
      </c>
      <c r="AW292" s="13" t="s">
        <v>34</v>
      </c>
      <c r="AX292" s="13" t="s">
        <v>78</v>
      </c>
      <c r="AY292" s="269" t="s">
        <v>166</v>
      </c>
    </row>
    <row r="293" spans="1:51" s="13" customFormat="1" ht="12">
      <c r="A293" s="13"/>
      <c r="B293" s="258"/>
      <c r="C293" s="259"/>
      <c r="D293" s="260" t="s">
        <v>175</v>
      </c>
      <c r="E293" s="261" t="s">
        <v>1</v>
      </c>
      <c r="F293" s="262" t="s">
        <v>400</v>
      </c>
      <c r="G293" s="259"/>
      <c r="H293" s="263">
        <v>2.268</v>
      </c>
      <c r="I293" s="264"/>
      <c r="J293" s="259"/>
      <c r="K293" s="259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175</v>
      </c>
      <c r="AU293" s="269" t="s">
        <v>88</v>
      </c>
      <c r="AV293" s="13" t="s">
        <v>88</v>
      </c>
      <c r="AW293" s="13" t="s">
        <v>34</v>
      </c>
      <c r="AX293" s="13" t="s">
        <v>78</v>
      </c>
      <c r="AY293" s="269" t="s">
        <v>166</v>
      </c>
    </row>
    <row r="294" spans="1:51" s="15" customFormat="1" ht="12">
      <c r="A294" s="15"/>
      <c r="B294" s="280"/>
      <c r="C294" s="281"/>
      <c r="D294" s="260" t="s">
        <v>175</v>
      </c>
      <c r="E294" s="282" t="s">
        <v>1</v>
      </c>
      <c r="F294" s="283" t="s">
        <v>214</v>
      </c>
      <c r="G294" s="281"/>
      <c r="H294" s="284">
        <v>50.772999999999996</v>
      </c>
      <c r="I294" s="285"/>
      <c r="J294" s="281"/>
      <c r="K294" s="281"/>
      <c r="L294" s="286"/>
      <c r="M294" s="287"/>
      <c r="N294" s="288"/>
      <c r="O294" s="288"/>
      <c r="P294" s="288"/>
      <c r="Q294" s="288"/>
      <c r="R294" s="288"/>
      <c r="S294" s="288"/>
      <c r="T294" s="289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90" t="s">
        <v>175</v>
      </c>
      <c r="AU294" s="290" t="s">
        <v>88</v>
      </c>
      <c r="AV294" s="15" t="s">
        <v>173</v>
      </c>
      <c r="AW294" s="15" t="s">
        <v>34</v>
      </c>
      <c r="AX294" s="15" t="s">
        <v>86</v>
      </c>
      <c r="AY294" s="290" t="s">
        <v>166</v>
      </c>
    </row>
    <row r="295" spans="1:65" s="2" customFormat="1" ht="21.75" customHeight="1">
      <c r="A295" s="39"/>
      <c r="B295" s="40"/>
      <c r="C295" s="245" t="s">
        <v>401</v>
      </c>
      <c r="D295" s="245" t="s">
        <v>168</v>
      </c>
      <c r="E295" s="246" t="s">
        <v>402</v>
      </c>
      <c r="F295" s="247" t="s">
        <v>403</v>
      </c>
      <c r="G295" s="248" t="s">
        <v>185</v>
      </c>
      <c r="H295" s="249">
        <v>50.773</v>
      </c>
      <c r="I295" s="250"/>
      <c r="J295" s="251">
        <f>ROUND(I295*H295,2)</f>
        <v>0</v>
      </c>
      <c r="K295" s="247" t="s">
        <v>172</v>
      </c>
      <c r="L295" s="45"/>
      <c r="M295" s="252" t="s">
        <v>1</v>
      </c>
      <c r="N295" s="253" t="s">
        <v>43</v>
      </c>
      <c r="O295" s="92"/>
      <c r="P295" s="254">
        <f>O295*H295</f>
        <v>0</v>
      </c>
      <c r="Q295" s="254">
        <v>0</v>
      </c>
      <c r="R295" s="254">
        <f>Q295*H295</f>
        <v>0</v>
      </c>
      <c r="S295" s="254">
        <v>0</v>
      </c>
      <c r="T295" s="25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6" t="s">
        <v>173</v>
      </c>
      <c r="AT295" s="256" t="s">
        <v>168</v>
      </c>
      <c r="AU295" s="256" t="s">
        <v>88</v>
      </c>
      <c r="AY295" s="18" t="s">
        <v>166</v>
      </c>
      <c r="BE295" s="257">
        <f>IF(N295="základní",J295,0)</f>
        <v>0</v>
      </c>
      <c r="BF295" s="257">
        <f>IF(N295="snížená",J295,0)</f>
        <v>0</v>
      </c>
      <c r="BG295" s="257">
        <f>IF(N295="zákl. přenesená",J295,0)</f>
        <v>0</v>
      </c>
      <c r="BH295" s="257">
        <f>IF(N295="sníž. přenesená",J295,0)</f>
        <v>0</v>
      </c>
      <c r="BI295" s="257">
        <f>IF(N295="nulová",J295,0)</f>
        <v>0</v>
      </c>
      <c r="BJ295" s="18" t="s">
        <v>86</v>
      </c>
      <c r="BK295" s="257">
        <f>ROUND(I295*H295,2)</f>
        <v>0</v>
      </c>
      <c r="BL295" s="18" t="s">
        <v>173</v>
      </c>
      <c r="BM295" s="256" t="s">
        <v>404</v>
      </c>
    </row>
    <row r="296" spans="1:65" s="2" customFormat="1" ht="21.75" customHeight="1">
      <c r="A296" s="39"/>
      <c r="B296" s="40"/>
      <c r="C296" s="245" t="s">
        <v>405</v>
      </c>
      <c r="D296" s="245" t="s">
        <v>168</v>
      </c>
      <c r="E296" s="246" t="s">
        <v>406</v>
      </c>
      <c r="F296" s="247" t="s">
        <v>407</v>
      </c>
      <c r="G296" s="248" t="s">
        <v>179</v>
      </c>
      <c r="H296" s="249">
        <v>7.41</v>
      </c>
      <c r="I296" s="250"/>
      <c r="J296" s="251">
        <f>ROUND(I296*H296,2)</f>
        <v>0</v>
      </c>
      <c r="K296" s="247" t="s">
        <v>172</v>
      </c>
      <c r="L296" s="45"/>
      <c r="M296" s="252" t="s">
        <v>1</v>
      </c>
      <c r="N296" s="253" t="s">
        <v>43</v>
      </c>
      <c r="O296" s="92"/>
      <c r="P296" s="254">
        <f>O296*H296</f>
        <v>0</v>
      </c>
      <c r="Q296" s="254">
        <v>2.45329</v>
      </c>
      <c r="R296" s="254">
        <f>Q296*H296</f>
        <v>18.1788789</v>
      </c>
      <c r="S296" s="254">
        <v>0</v>
      </c>
      <c r="T296" s="25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6" t="s">
        <v>173</v>
      </c>
      <c r="AT296" s="256" t="s">
        <v>168</v>
      </c>
      <c r="AU296" s="256" t="s">
        <v>88</v>
      </c>
      <c r="AY296" s="18" t="s">
        <v>166</v>
      </c>
      <c r="BE296" s="257">
        <f>IF(N296="základní",J296,0)</f>
        <v>0</v>
      </c>
      <c r="BF296" s="257">
        <f>IF(N296="snížená",J296,0)</f>
        <v>0</v>
      </c>
      <c r="BG296" s="257">
        <f>IF(N296="zákl. přenesená",J296,0)</f>
        <v>0</v>
      </c>
      <c r="BH296" s="257">
        <f>IF(N296="sníž. přenesená",J296,0)</f>
        <v>0</v>
      </c>
      <c r="BI296" s="257">
        <f>IF(N296="nulová",J296,0)</f>
        <v>0</v>
      </c>
      <c r="BJ296" s="18" t="s">
        <v>86</v>
      </c>
      <c r="BK296" s="257">
        <f>ROUND(I296*H296,2)</f>
        <v>0</v>
      </c>
      <c r="BL296" s="18" t="s">
        <v>173</v>
      </c>
      <c r="BM296" s="256" t="s">
        <v>408</v>
      </c>
    </row>
    <row r="297" spans="1:51" s="13" customFormat="1" ht="12">
      <c r="A297" s="13"/>
      <c r="B297" s="258"/>
      <c r="C297" s="259"/>
      <c r="D297" s="260" t="s">
        <v>175</v>
      </c>
      <c r="E297" s="261" t="s">
        <v>1</v>
      </c>
      <c r="F297" s="262" t="s">
        <v>196</v>
      </c>
      <c r="G297" s="259"/>
      <c r="H297" s="263">
        <v>7.41</v>
      </c>
      <c r="I297" s="264"/>
      <c r="J297" s="259"/>
      <c r="K297" s="259"/>
      <c r="L297" s="265"/>
      <c r="M297" s="266"/>
      <c r="N297" s="267"/>
      <c r="O297" s="267"/>
      <c r="P297" s="267"/>
      <c r="Q297" s="267"/>
      <c r="R297" s="267"/>
      <c r="S297" s="267"/>
      <c r="T297" s="26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9" t="s">
        <v>175</v>
      </c>
      <c r="AU297" s="269" t="s">
        <v>88</v>
      </c>
      <c r="AV297" s="13" t="s">
        <v>88</v>
      </c>
      <c r="AW297" s="13" t="s">
        <v>34</v>
      </c>
      <c r="AX297" s="13" t="s">
        <v>86</v>
      </c>
      <c r="AY297" s="269" t="s">
        <v>166</v>
      </c>
    </row>
    <row r="298" spans="1:65" s="2" customFormat="1" ht="21.75" customHeight="1">
      <c r="A298" s="39"/>
      <c r="B298" s="40"/>
      <c r="C298" s="245" t="s">
        <v>409</v>
      </c>
      <c r="D298" s="245" t="s">
        <v>168</v>
      </c>
      <c r="E298" s="246" t="s">
        <v>410</v>
      </c>
      <c r="F298" s="247" t="s">
        <v>411</v>
      </c>
      <c r="G298" s="248" t="s">
        <v>185</v>
      </c>
      <c r="H298" s="249">
        <v>12.74</v>
      </c>
      <c r="I298" s="250"/>
      <c r="J298" s="251">
        <f>ROUND(I298*H298,2)</f>
        <v>0</v>
      </c>
      <c r="K298" s="247" t="s">
        <v>1</v>
      </c>
      <c r="L298" s="45"/>
      <c r="M298" s="252" t="s">
        <v>1</v>
      </c>
      <c r="N298" s="253" t="s">
        <v>43</v>
      </c>
      <c r="O298" s="92"/>
      <c r="P298" s="254">
        <f>O298*H298</f>
        <v>0</v>
      </c>
      <c r="Q298" s="254">
        <v>0.00269</v>
      </c>
      <c r="R298" s="254">
        <f>Q298*H298</f>
        <v>0.034270600000000005</v>
      </c>
      <c r="S298" s="254">
        <v>0</v>
      </c>
      <c r="T298" s="25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6" t="s">
        <v>173</v>
      </c>
      <c r="AT298" s="256" t="s">
        <v>168</v>
      </c>
      <c r="AU298" s="256" t="s">
        <v>88</v>
      </c>
      <c r="AY298" s="18" t="s">
        <v>166</v>
      </c>
      <c r="BE298" s="257">
        <f>IF(N298="základní",J298,0)</f>
        <v>0</v>
      </c>
      <c r="BF298" s="257">
        <f>IF(N298="snížená",J298,0)</f>
        <v>0</v>
      </c>
      <c r="BG298" s="257">
        <f>IF(N298="zákl. přenesená",J298,0)</f>
        <v>0</v>
      </c>
      <c r="BH298" s="257">
        <f>IF(N298="sníž. přenesená",J298,0)</f>
        <v>0</v>
      </c>
      <c r="BI298" s="257">
        <f>IF(N298="nulová",J298,0)</f>
        <v>0</v>
      </c>
      <c r="BJ298" s="18" t="s">
        <v>86</v>
      </c>
      <c r="BK298" s="257">
        <f>ROUND(I298*H298,2)</f>
        <v>0</v>
      </c>
      <c r="BL298" s="18" t="s">
        <v>173</v>
      </c>
      <c r="BM298" s="256" t="s">
        <v>412</v>
      </c>
    </row>
    <row r="299" spans="1:51" s="13" customFormat="1" ht="12">
      <c r="A299" s="13"/>
      <c r="B299" s="258"/>
      <c r="C299" s="259"/>
      <c r="D299" s="260" t="s">
        <v>175</v>
      </c>
      <c r="E299" s="261" t="s">
        <v>1</v>
      </c>
      <c r="F299" s="262" t="s">
        <v>413</v>
      </c>
      <c r="G299" s="259"/>
      <c r="H299" s="263">
        <v>12.74</v>
      </c>
      <c r="I299" s="264"/>
      <c r="J299" s="259"/>
      <c r="K299" s="259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175</v>
      </c>
      <c r="AU299" s="269" t="s">
        <v>88</v>
      </c>
      <c r="AV299" s="13" t="s">
        <v>88</v>
      </c>
      <c r="AW299" s="13" t="s">
        <v>34</v>
      </c>
      <c r="AX299" s="13" t="s">
        <v>86</v>
      </c>
      <c r="AY299" s="269" t="s">
        <v>166</v>
      </c>
    </row>
    <row r="300" spans="1:65" s="2" customFormat="1" ht="21.75" customHeight="1">
      <c r="A300" s="39"/>
      <c r="B300" s="40"/>
      <c r="C300" s="245" t="s">
        <v>414</v>
      </c>
      <c r="D300" s="245" t="s">
        <v>168</v>
      </c>
      <c r="E300" s="246" t="s">
        <v>415</v>
      </c>
      <c r="F300" s="247" t="s">
        <v>416</v>
      </c>
      <c r="G300" s="248" t="s">
        <v>185</v>
      </c>
      <c r="H300" s="249">
        <v>12.74</v>
      </c>
      <c r="I300" s="250"/>
      <c r="J300" s="251">
        <f>ROUND(I300*H300,2)</f>
        <v>0</v>
      </c>
      <c r="K300" s="247" t="s">
        <v>1</v>
      </c>
      <c r="L300" s="45"/>
      <c r="M300" s="252" t="s">
        <v>1</v>
      </c>
      <c r="N300" s="253" t="s">
        <v>43</v>
      </c>
      <c r="O300" s="92"/>
      <c r="P300" s="254">
        <f>O300*H300</f>
        <v>0</v>
      </c>
      <c r="Q300" s="254">
        <v>0</v>
      </c>
      <c r="R300" s="254">
        <f>Q300*H300</f>
        <v>0</v>
      </c>
      <c r="S300" s="254">
        <v>0</v>
      </c>
      <c r="T300" s="25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6" t="s">
        <v>173</v>
      </c>
      <c r="AT300" s="256" t="s">
        <v>168</v>
      </c>
      <c r="AU300" s="256" t="s">
        <v>88</v>
      </c>
      <c r="AY300" s="18" t="s">
        <v>166</v>
      </c>
      <c r="BE300" s="257">
        <f>IF(N300="základní",J300,0)</f>
        <v>0</v>
      </c>
      <c r="BF300" s="257">
        <f>IF(N300="snížená",J300,0)</f>
        <v>0</v>
      </c>
      <c r="BG300" s="257">
        <f>IF(N300="zákl. přenesená",J300,0)</f>
        <v>0</v>
      </c>
      <c r="BH300" s="257">
        <f>IF(N300="sníž. přenesená",J300,0)</f>
        <v>0</v>
      </c>
      <c r="BI300" s="257">
        <f>IF(N300="nulová",J300,0)</f>
        <v>0</v>
      </c>
      <c r="BJ300" s="18" t="s">
        <v>86</v>
      </c>
      <c r="BK300" s="257">
        <f>ROUND(I300*H300,2)</f>
        <v>0</v>
      </c>
      <c r="BL300" s="18" t="s">
        <v>173</v>
      </c>
      <c r="BM300" s="256" t="s">
        <v>417</v>
      </c>
    </row>
    <row r="301" spans="1:65" s="2" customFormat="1" ht="21.75" customHeight="1">
      <c r="A301" s="39"/>
      <c r="B301" s="40"/>
      <c r="C301" s="245" t="s">
        <v>418</v>
      </c>
      <c r="D301" s="245" t="s">
        <v>168</v>
      </c>
      <c r="E301" s="246" t="s">
        <v>419</v>
      </c>
      <c r="F301" s="247" t="s">
        <v>420</v>
      </c>
      <c r="G301" s="248" t="s">
        <v>185</v>
      </c>
      <c r="H301" s="249">
        <v>7.918</v>
      </c>
      <c r="I301" s="250"/>
      <c r="J301" s="251">
        <f>ROUND(I301*H301,2)</f>
        <v>0</v>
      </c>
      <c r="K301" s="247" t="s">
        <v>172</v>
      </c>
      <c r="L301" s="45"/>
      <c r="M301" s="252" t="s">
        <v>1</v>
      </c>
      <c r="N301" s="253" t="s">
        <v>43</v>
      </c>
      <c r="O301" s="92"/>
      <c r="P301" s="254">
        <f>O301*H301</f>
        <v>0</v>
      </c>
      <c r="Q301" s="254">
        <v>0.45195</v>
      </c>
      <c r="R301" s="254">
        <f>Q301*H301</f>
        <v>3.5785401</v>
      </c>
      <c r="S301" s="254">
        <v>0</v>
      </c>
      <c r="T301" s="25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6" t="s">
        <v>173</v>
      </c>
      <c r="AT301" s="256" t="s">
        <v>168</v>
      </c>
      <c r="AU301" s="256" t="s">
        <v>88</v>
      </c>
      <c r="AY301" s="18" t="s">
        <v>166</v>
      </c>
      <c r="BE301" s="257">
        <f>IF(N301="základní",J301,0)</f>
        <v>0</v>
      </c>
      <c r="BF301" s="257">
        <f>IF(N301="snížená",J301,0)</f>
        <v>0</v>
      </c>
      <c r="BG301" s="257">
        <f>IF(N301="zákl. přenesená",J301,0)</f>
        <v>0</v>
      </c>
      <c r="BH301" s="257">
        <f>IF(N301="sníž. přenesená",J301,0)</f>
        <v>0</v>
      </c>
      <c r="BI301" s="257">
        <f>IF(N301="nulová",J301,0)</f>
        <v>0</v>
      </c>
      <c r="BJ301" s="18" t="s">
        <v>86</v>
      </c>
      <c r="BK301" s="257">
        <f>ROUND(I301*H301,2)</f>
        <v>0</v>
      </c>
      <c r="BL301" s="18" t="s">
        <v>173</v>
      </c>
      <c r="BM301" s="256" t="s">
        <v>421</v>
      </c>
    </row>
    <row r="302" spans="1:51" s="14" customFormat="1" ht="12">
      <c r="A302" s="14"/>
      <c r="B302" s="270"/>
      <c r="C302" s="271"/>
      <c r="D302" s="260" t="s">
        <v>175</v>
      </c>
      <c r="E302" s="272" t="s">
        <v>1</v>
      </c>
      <c r="F302" s="273" t="s">
        <v>422</v>
      </c>
      <c r="G302" s="271"/>
      <c r="H302" s="272" t="s">
        <v>1</v>
      </c>
      <c r="I302" s="274"/>
      <c r="J302" s="271"/>
      <c r="K302" s="271"/>
      <c r="L302" s="275"/>
      <c r="M302" s="276"/>
      <c r="N302" s="277"/>
      <c r="O302" s="277"/>
      <c r="P302" s="277"/>
      <c r="Q302" s="277"/>
      <c r="R302" s="277"/>
      <c r="S302" s="277"/>
      <c r="T302" s="27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9" t="s">
        <v>175</v>
      </c>
      <c r="AU302" s="279" t="s">
        <v>88</v>
      </c>
      <c r="AV302" s="14" t="s">
        <v>86</v>
      </c>
      <c r="AW302" s="14" t="s">
        <v>34</v>
      </c>
      <c r="AX302" s="14" t="s">
        <v>78</v>
      </c>
      <c r="AY302" s="279" t="s">
        <v>166</v>
      </c>
    </row>
    <row r="303" spans="1:51" s="13" customFormat="1" ht="12">
      <c r="A303" s="13"/>
      <c r="B303" s="258"/>
      <c r="C303" s="259"/>
      <c r="D303" s="260" t="s">
        <v>175</v>
      </c>
      <c r="E303" s="261" t="s">
        <v>1</v>
      </c>
      <c r="F303" s="262" t="s">
        <v>423</v>
      </c>
      <c r="G303" s="259"/>
      <c r="H303" s="263">
        <v>7.41</v>
      </c>
      <c r="I303" s="264"/>
      <c r="J303" s="259"/>
      <c r="K303" s="259"/>
      <c r="L303" s="265"/>
      <c r="M303" s="266"/>
      <c r="N303" s="267"/>
      <c r="O303" s="267"/>
      <c r="P303" s="267"/>
      <c r="Q303" s="267"/>
      <c r="R303" s="267"/>
      <c r="S303" s="267"/>
      <c r="T303" s="26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9" t="s">
        <v>175</v>
      </c>
      <c r="AU303" s="269" t="s">
        <v>88</v>
      </c>
      <c r="AV303" s="13" t="s">
        <v>88</v>
      </c>
      <c r="AW303" s="13" t="s">
        <v>34</v>
      </c>
      <c r="AX303" s="13" t="s">
        <v>78</v>
      </c>
      <c r="AY303" s="269" t="s">
        <v>166</v>
      </c>
    </row>
    <row r="304" spans="1:51" s="13" customFormat="1" ht="12">
      <c r="A304" s="13"/>
      <c r="B304" s="258"/>
      <c r="C304" s="259"/>
      <c r="D304" s="260" t="s">
        <v>175</v>
      </c>
      <c r="E304" s="261" t="s">
        <v>1</v>
      </c>
      <c r="F304" s="262" t="s">
        <v>424</v>
      </c>
      <c r="G304" s="259"/>
      <c r="H304" s="263">
        <v>0.508</v>
      </c>
      <c r="I304" s="264"/>
      <c r="J304" s="259"/>
      <c r="K304" s="259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175</v>
      </c>
      <c r="AU304" s="269" t="s">
        <v>88</v>
      </c>
      <c r="AV304" s="13" t="s">
        <v>88</v>
      </c>
      <c r="AW304" s="13" t="s">
        <v>34</v>
      </c>
      <c r="AX304" s="13" t="s">
        <v>78</v>
      </c>
      <c r="AY304" s="269" t="s">
        <v>166</v>
      </c>
    </row>
    <row r="305" spans="1:51" s="15" customFormat="1" ht="12">
      <c r="A305" s="15"/>
      <c r="B305" s="280"/>
      <c r="C305" s="281"/>
      <c r="D305" s="260" t="s">
        <v>175</v>
      </c>
      <c r="E305" s="282" t="s">
        <v>1</v>
      </c>
      <c r="F305" s="283" t="s">
        <v>214</v>
      </c>
      <c r="G305" s="281"/>
      <c r="H305" s="284">
        <v>7.918</v>
      </c>
      <c r="I305" s="285"/>
      <c r="J305" s="281"/>
      <c r="K305" s="281"/>
      <c r="L305" s="286"/>
      <c r="M305" s="287"/>
      <c r="N305" s="288"/>
      <c r="O305" s="288"/>
      <c r="P305" s="288"/>
      <c r="Q305" s="288"/>
      <c r="R305" s="288"/>
      <c r="S305" s="288"/>
      <c r="T305" s="28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0" t="s">
        <v>175</v>
      </c>
      <c r="AU305" s="290" t="s">
        <v>88</v>
      </c>
      <c r="AV305" s="15" t="s">
        <v>173</v>
      </c>
      <c r="AW305" s="15" t="s">
        <v>34</v>
      </c>
      <c r="AX305" s="15" t="s">
        <v>86</v>
      </c>
      <c r="AY305" s="290" t="s">
        <v>166</v>
      </c>
    </row>
    <row r="306" spans="1:65" s="2" customFormat="1" ht="21.75" customHeight="1">
      <c r="A306" s="39"/>
      <c r="B306" s="40"/>
      <c r="C306" s="245" t="s">
        <v>425</v>
      </c>
      <c r="D306" s="245" t="s">
        <v>168</v>
      </c>
      <c r="E306" s="246" t="s">
        <v>426</v>
      </c>
      <c r="F306" s="247" t="s">
        <v>427</v>
      </c>
      <c r="G306" s="248" t="s">
        <v>179</v>
      </c>
      <c r="H306" s="249">
        <v>1.446</v>
      </c>
      <c r="I306" s="250"/>
      <c r="J306" s="251">
        <f>ROUND(I306*H306,2)</f>
        <v>0</v>
      </c>
      <c r="K306" s="247" t="s">
        <v>172</v>
      </c>
      <c r="L306" s="45"/>
      <c r="M306" s="252" t="s">
        <v>1</v>
      </c>
      <c r="N306" s="253" t="s">
        <v>43</v>
      </c>
      <c r="O306" s="92"/>
      <c r="P306" s="254">
        <f>O306*H306</f>
        <v>0</v>
      </c>
      <c r="Q306" s="254">
        <v>2.47461</v>
      </c>
      <c r="R306" s="254">
        <f>Q306*H306</f>
        <v>3.5782860600000004</v>
      </c>
      <c r="S306" s="254">
        <v>0</v>
      </c>
      <c r="T306" s="25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6" t="s">
        <v>173</v>
      </c>
      <c r="AT306" s="256" t="s">
        <v>168</v>
      </c>
      <c r="AU306" s="256" t="s">
        <v>88</v>
      </c>
      <c r="AY306" s="18" t="s">
        <v>166</v>
      </c>
      <c r="BE306" s="257">
        <f>IF(N306="základní",J306,0)</f>
        <v>0</v>
      </c>
      <c r="BF306" s="257">
        <f>IF(N306="snížená",J306,0)</f>
        <v>0</v>
      </c>
      <c r="BG306" s="257">
        <f>IF(N306="zákl. přenesená",J306,0)</f>
        <v>0</v>
      </c>
      <c r="BH306" s="257">
        <f>IF(N306="sníž. přenesená",J306,0)</f>
        <v>0</v>
      </c>
      <c r="BI306" s="257">
        <f>IF(N306="nulová",J306,0)</f>
        <v>0</v>
      </c>
      <c r="BJ306" s="18" t="s">
        <v>86</v>
      </c>
      <c r="BK306" s="257">
        <f>ROUND(I306*H306,2)</f>
        <v>0</v>
      </c>
      <c r="BL306" s="18" t="s">
        <v>173</v>
      </c>
      <c r="BM306" s="256" t="s">
        <v>428</v>
      </c>
    </row>
    <row r="307" spans="1:51" s="13" customFormat="1" ht="12">
      <c r="A307" s="13"/>
      <c r="B307" s="258"/>
      <c r="C307" s="259"/>
      <c r="D307" s="260" t="s">
        <v>175</v>
      </c>
      <c r="E307" s="261" t="s">
        <v>1</v>
      </c>
      <c r="F307" s="262" t="s">
        <v>429</v>
      </c>
      <c r="G307" s="259"/>
      <c r="H307" s="263">
        <v>1.446</v>
      </c>
      <c r="I307" s="264"/>
      <c r="J307" s="259"/>
      <c r="K307" s="259"/>
      <c r="L307" s="265"/>
      <c r="M307" s="266"/>
      <c r="N307" s="267"/>
      <c r="O307" s="267"/>
      <c r="P307" s="267"/>
      <c r="Q307" s="267"/>
      <c r="R307" s="267"/>
      <c r="S307" s="267"/>
      <c r="T307" s="26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9" t="s">
        <v>175</v>
      </c>
      <c r="AU307" s="269" t="s">
        <v>88</v>
      </c>
      <c r="AV307" s="13" t="s">
        <v>88</v>
      </c>
      <c r="AW307" s="13" t="s">
        <v>34</v>
      </c>
      <c r="AX307" s="13" t="s">
        <v>86</v>
      </c>
      <c r="AY307" s="269" t="s">
        <v>166</v>
      </c>
    </row>
    <row r="308" spans="1:65" s="2" customFormat="1" ht="21.75" customHeight="1">
      <c r="A308" s="39"/>
      <c r="B308" s="40"/>
      <c r="C308" s="245" t="s">
        <v>430</v>
      </c>
      <c r="D308" s="245" t="s">
        <v>168</v>
      </c>
      <c r="E308" s="246" t="s">
        <v>431</v>
      </c>
      <c r="F308" s="247" t="s">
        <v>432</v>
      </c>
      <c r="G308" s="248" t="s">
        <v>179</v>
      </c>
      <c r="H308" s="249">
        <v>1.884</v>
      </c>
      <c r="I308" s="250"/>
      <c r="J308" s="251">
        <f>ROUND(I308*H308,2)</f>
        <v>0</v>
      </c>
      <c r="K308" s="247" t="s">
        <v>172</v>
      </c>
      <c r="L308" s="45"/>
      <c r="M308" s="252" t="s">
        <v>1</v>
      </c>
      <c r="N308" s="253" t="s">
        <v>43</v>
      </c>
      <c r="O308" s="92"/>
      <c r="P308" s="254">
        <f>O308*H308</f>
        <v>0</v>
      </c>
      <c r="Q308" s="254">
        <v>2.4745</v>
      </c>
      <c r="R308" s="254">
        <f>Q308*H308</f>
        <v>4.661957999999999</v>
      </c>
      <c r="S308" s="254">
        <v>0</v>
      </c>
      <c r="T308" s="25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6" t="s">
        <v>173</v>
      </c>
      <c r="AT308" s="256" t="s">
        <v>168</v>
      </c>
      <c r="AU308" s="256" t="s">
        <v>88</v>
      </c>
      <c r="AY308" s="18" t="s">
        <v>166</v>
      </c>
      <c r="BE308" s="257">
        <f>IF(N308="základní",J308,0)</f>
        <v>0</v>
      </c>
      <c r="BF308" s="257">
        <f>IF(N308="snížená",J308,0)</f>
        <v>0</v>
      </c>
      <c r="BG308" s="257">
        <f>IF(N308="zákl. přenesená",J308,0)</f>
        <v>0</v>
      </c>
      <c r="BH308" s="257">
        <f>IF(N308="sníž. přenesená",J308,0)</f>
        <v>0</v>
      </c>
      <c r="BI308" s="257">
        <f>IF(N308="nulová",J308,0)</f>
        <v>0</v>
      </c>
      <c r="BJ308" s="18" t="s">
        <v>86</v>
      </c>
      <c r="BK308" s="257">
        <f>ROUND(I308*H308,2)</f>
        <v>0</v>
      </c>
      <c r="BL308" s="18" t="s">
        <v>173</v>
      </c>
      <c r="BM308" s="256" t="s">
        <v>433</v>
      </c>
    </row>
    <row r="309" spans="1:51" s="13" customFormat="1" ht="12">
      <c r="A309" s="13"/>
      <c r="B309" s="258"/>
      <c r="C309" s="259"/>
      <c r="D309" s="260" t="s">
        <v>175</v>
      </c>
      <c r="E309" s="261" t="s">
        <v>1</v>
      </c>
      <c r="F309" s="262" t="s">
        <v>434</v>
      </c>
      <c r="G309" s="259"/>
      <c r="H309" s="263">
        <v>1.884</v>
      </c>
      <c r="I309" s="264"/>
      <c r="J309" s="259"/>
      <c r="K309" s="259"/>
      <c r="L309" s="265"/>
      <c r="M309" s="266"/>
      <c r="N309" s="267"/>
      <c r="O309" s="267"/>
      <c r="P309" s="267"/>
      <c r="Q309" s="267"/>
      <c r="R309" s="267"/>
      <c r="S309" s="267"/>
      <c r="T309" s="26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9" t="s">
        <v>175</v>
      </c>
      <c r="AU309" s="269" t="s">
        <v>88</v>
      </c>
      <c r="AV309" s="13" t="s">
        <v>88</v>
      </c>
      <c r="AW309" s="13" t="s">
        <v>34</v>
      </c>
      <c r="AX309" s="13" t="s">
        <v>86</v>
      </c>
      <c r="AY309" s="269" t="s">
        <v>166</v>
      </c>
    </row>
    <row r="310" spans="1:65" s="2" customFormat="1" ht="16.5" customHeight="1">
      <c r="A310" s="39"/>
      <c r="B310" s="40"/>
      <c r="C310" s="245" t="s">
        <v>435</v>
      </c>
      <c r="D310" s="245" t="s">
        <v>168</v>
      </c>
      <c r="E310" s="246" t="s">
        <v>436</v>
      </c>
      <c r="F310" s="247" t="s">
        <v>437</v>
      </c>
      <c r="G310" s="248" t="s">
        <v>185</v>
      </c>
      <c r="H310" s="249">
        <v>8.02</v>
      </c>
      <c r="I310" s="250"/>
      <c r="J310" s="251">
        <f>ROUND(I310*H310,2)</f>
        <v>0</v>
      </c>
      <c r="K310" s="247" t="s">
        <v>172</v>
      </c>
      <c r="L310" s="45"/>
      <c r="M310" s="252" t="s">
        <v>1</v>
      </c>
      <c r="N310" s="253" t="s">
        <v>43</v>
      </c>
      <c r="O310" s="92"/>
      <c r="P310" s="254">
        <f>O310*H310</f>
        <v>0</v>
      </c>
      <c r="Q310" s="254">
        <v>0.00346</v>
      </c>
      <c r="R310" s="254">
        <f>Q310*H310</f>
        <v>0.027749199999999998</v>
      </c>
      <c r="S310" s="254">
        <v>0</v>
      </c>
      <c r="T310" s="25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6" t="s">
        <v>173</v>
      </c>
      <c r="AT310" s="256" t="s">
        <v>168</v>
      </c>
      <c r="AU310" s="256" t="s">
        <v>88</v>
      </c>
      <c r="AY310" s="18" t="s">
        <v>166</v>
      </c>
      <c r="BE310" s="257">
        <f>IF(N310="základní",J310,0)</f>
        <v>0</v>
      </c>
      <c r="BF310" s="257">
        <f>IF(N310="snížená",J310,0)</f>
        <v>0</v>
      </c>
      <c r="BG310" s="257">
        <f>IF(N310="zákl. přenesená",J310,0)</f>
        <v>0</v>
      </c>
      <c r="BH310" s="257">
        <f>IF(N310="sníž. přenesená",J310,0)</f>
        <v>0</v>
      </c>
      <c r="BI310" s="257">
        <f>IF(N310="nulová",J310,0)</f>
        <v>0</v>
      </c>
      <c r="BJ310" s="18" t="s">
        <v>86</v>
      </c>
      <c r="BK310" s="257">
        <f>ROUND(I310*H310,2)</f>
        <v>0</v>
      </c>
      <c r="BL310" s="18" t="s">
        <v>173</v>
      </c>
      <c r="BM310" s="256" t="s">
        <v>438</v>
      </c>
    </row>
    <row r="311" spans="1:51" s="13" customFormat="1" ht="12">
      <c r="A311" s="13"/>
      <c r="B311" s="258"/>
      <c r="C311" s="259"/>
      <c r="D311" s="260" t="s">
        <v>175</v>
      </c>
      <c r="E311" s="261" t="s">
        <v>1</v>
      </c>
      <c r="F311" s="262" t="s">
        <v>439</v>
      </c>
      <c r="G311" s="259"/>
      <c r="H311" s="263">
        <v>8.02</v>
      </c>
      <c r="I311" s="264"/>
      <c r="J311" s="259"/>
      <c r="K311" s="259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175</v>
      </c>
      <c r="AU311" s="269" t="s">
        <v>88</v>
      </c>
      <c r="AV311" s="13" t="s">
        <v>88</v>
      </c>
      <c r="AW311" s="13" t="s">
        <v>34</v>
      </c>
      <c r="AX311" s="13" t="s">
        <v>86</v>
      </c>
      <c r="AY311" s="269" t="s">
        <v>166</v>
      </c>
    </row>
    <row r="312" spans="1:65" s="2" customFormat="1" ht="16.5" customHeight="1">
      <c r="A312" s="39"/>
      <c r="B312" s="40"/>
      <c r="C312" s="245" t="s">
        <v>440</v>
      </c>
      <c r="D312" s="245" t="s">
        <v>168</v>
      </c>
      <c r="E312" s="246" t="s">
        <v>441</v>
      </c>
      <c r="F312" s="247" t="s">
        <v>442</v>
      </c>
      <c r="G312" s="248" t="s">
        <v>185</v>
      </c>
      <c r="H312" s="249">
        <v>8.02</v>
      </c>
      <c r="I312" s="250"/>
      <c r="J312" s="251">
        <f>ROUND(I312*H312,2)</f>
        <v>0</v>
      </c>
      <c r="K312" s="247" t="s">
        <v>172</v>
      </c>
      <c r="L312" s="45"/>
      <c r="M312" s="252" t="s">
        <v>1</v>
      </c>
      <c r="N312" s="253" t="s">
        <v>43</v>
      </c>
      <c r="O312" s="92"/>
      <c r="P312" s="254">
        <f>O312*H312</f>
        <v>0</v>
      </c>
      <c r="Q312" s="254">
        <v>0</v>
      </c>
      <c r="R312" s="254">
        <f>Q312*H312</f>
        <v>0</v>
      </c>
      <c r="S312" s="254">
        <v>0</v>
      </c>
      <c r="T312" s="25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56" t="s">
        <v>173</v>
      </c>
      <c r="AT312" s="256" t="s">
        <v>168</v>
      </c>
      <c r="AU312" s="256" t="s">
        <v>88</v>
      </c>
      <c r="AY312" s="18" t="s">
        <v>166</v>
      </c>
      <c r="BE312" s="257">
        <f>IF(N312="základní",J312,0)</f>
        <v>0</v>
      </c>
      <c r="BF312" s="257">
        <f>IF(N312="snížená",J312,0)</f>
        <v>0</v>
      </c>
      <c r="BG312" s="257">
        <f>IF(N312="zákl. přenesená",J312,0)</f>
        <v>0</v>
      </c>
      <c r="BH312" s="257">
        <f>IF(N312="sníž. přenesená",J312,0)</f>
        <v>0</v>
      </c>
      <c r="BI312" s="257">
        <f>IF(N312="nulová",J312,0)</f>
        <v>0</v>
      </c>
      <c r="BJ312" s="18" t="s">
        <v>86</v>
      </c>
      <c r="BK312" s="257">
        <f>ROUND(I312*H312,2)</f>
        <v>0</v>
      </c>
      <c r="BL312" s="18" t="s">
        <v>173</v>
      </c>
      <c r="BM312" s="256" t="s">
        <v>443</v>
      </c>
    </row>
    <row r="313" spans="1:51" s="13" customFormat="1" ht="12">
      <c r="A313" s="13"/>
      <c r="B313" s="258"/>
      <c r="C313" s="259"/>
      <c r="D313" s="260" t="s">
        <v>175</v>
      </c>
      <c r="E313" s="261" t="s">
        <v>1</v>
      </c>
      <c r="F313" s="262" t="s">
        <v>439</v>
      </c>
      <c r="G313" s="259"/>
      <c r="H313" s="263">
        <v>8.02</v>
      </c>
      <c r="I313" s="264"/>
      <c r="J313" s="259"/>
      <c r="K313" s="259"/>
      <c r="L313" s="265"/>
      <c r="M313" s="266"/>
      <c r="N313" s="267"/>
      <c r="O313" s="267"/>
      <c r="P313" s="267"/>
      <c r="Q313" s="267"/>
      <c r="R313" s="267"/>
      <c r="S313" s="267"/>
      <c r="T313" s="26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9" t="s">
        <v>175</v>
      </c>
      <c r="AU313" s="269" t="s">
        <v>88</v>
      </c>
      <c r="AV313" s="13" t="s">
        <v>88</v>
      </c>
      <c r="AW313" s="13" t="s">
        <v>34</v>
      </c>
      <c r="AX313" s="13" t="s">
        <v>86</v>
      </c>
      <c r="AY313" s="269" t="s">
        <v>166</v>
      </c>
    </row>
    <row r="314" spans="1:65" s="2" customFormat="1" ht="16.5" customHeight="1">
      <c r="A314" s="39"/>
      <c r="B314" s="40"/>
      <c r="C314" s="245" t="s">
        <v>444</v>
      </c>
      <c r="D314" s="245" t="s">
        <v>168</v>
      </c>
      <c r="E314" s="246" t="s">
        <v>445</v>
      </c>
      <c r="F314" s="247" t="s">
        <v>446</v>
      </c>
      <c r="G314" s="248" t="s">
        <v>242</v>
      </c>
      <c r="H314" s="249">
        <v>0.217</v>
      </c>
      <c r="I314" s="250"/>
      <c r="J314" s="251">
        <f>ROUND(I314*H314,2)</f>
        <v>0</v>
      </c>
      <c r="K314" s="247" t="s">
        <v>172</v>
      </c>
      <c r="L314" s="45"/>
      <c r="M314" s="252" t="s">
        <v>1</v>
      </c>
      <c r="N314" s="253" t="s">
        <v>43</v>
      </c>
      <c r="O314" s="92"/>
      <c r="P314" s="254">
        <f>O314*H314</f>
        <v>0</v>
      </c>
      <c r="Q314" s="254">
        <v>1.06017</v>
      </c>
      <c r="R314" s="254">
        <f>Q314*H314</f>
        <v>0.23005689</v>
      </c>
      <c r="S314" s="254">
        <v>0</v>
      </c>
      <c r="T314" s="25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6" t="s">
        <v>173</v>
      </c>
      <c r="AT314" s="256" t="s">
        <v>168</v>
      </c>
      <c r="AU314" s="256" t="s">
        <v>88</v>
      </c>
      <c r="AY314" s="18" t="s">
        <v>166</v>
      </c>
      <c r="BE314" s="257">
        <f>IF(N314="základní",J314,0)</f>
        <v>0</v>
      </c>
      <c r="BF314" s="257">
        <f>IF(N314="snížená",J314,0)</f>
        <v>0</v>
      </c>
      <c r="BG314" s="257">
        <f>IF(N314="zákl. přenesená",J314,0)</f>
        <v>0</v>
      </c>
      <c r="BH314" s="257">
        <f>IF(N314="sníž. přenesená",J314,0)</f>
        <v>0</v>
      </c>
      <c r="BI314" s="257">
        <f>IF(N314="nulová",J314,0)</f>
        <v>0</v>
      </c>
      <c r="BJ314" s="18" t="s">
        <v>86</v>
      </c>
      <c r="BK314" s="257">
        <f>ROUND(I314*H314,2)</f>
        <v>0</v>
      </c>
      <c r="BL314" s="18" t="s">
        <v>173</v>
      </c>
      <c r="BM314" s="256" t="s">
        <v>447</v>
      </c>
    </row>
    <row r="315" spans="1:51" s="14" customFormat="1" ht="12">
      <c r="A315" s="14"/>
      <c r="B315" s="270"/>
      <c r="C315" s="271"/>
      <c r="D315" s="260" t="s">
        <v>175</v>
      </c>
      <c r="E315" s="272" t="s">
        <v>1</v>
      </c>
      <c r="F315" s="273" t="s">
        <v>448</v>
      </c>
      <c r="G315" s="271"/>
      <c r="H315" s="272" t="s">
        <v>1</v>
      </c>
      <c r="I315" s="274"/>
      <c r="J315" s="271"/>
      <c r="K315" s="271"/>
      <c r="L315" s="275"/>
      <c r="M315" s="276"/>
      <c r="N315" s="277"/>
      <c r="O315" s="277"/>
      <c r="P315" s="277"/>
      <c r="Q315" s="277"/>
      <c r="R315" s="277"/>
      <c r="S315" s="277"/>
      <c r="T315" s="27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9" t="s">
        <v>175</v>
      </c>
      <c r="AU315" s="279" t="s">
        <v>88</v>
      </c>
      <c r="AV315" s="14" t="s">
        <v>86</v>
      </c>
      <c r="AW315" s="14" t="s">
        <v>34</v>
      </c>
      <c r="AX315" s="14" t="s">
        <v>78</v>
      </c>
      <c r="AY315" s="279" t="s">
        <v>166</v>
      </c>
    </row>
    <row r="316" spans="1:51" s="13" customFormat="1" ht="12">
      <c r="A316" s="13"/>
      <c r="B316" s="258"/>
      <c r="C316" s="259"/>
      <c r="D316" s="260" t="s">
        <v>175</v>
      </c>
      <c r="E316" s="261" t="s">
        <v>1</v>
      </c>
      <c r="F316" s="262" t="s">
        <v>449</v>
      </c>
      <c r="G316" s="259"/>
      <c r="H316" s="263">
        <v>0.217</v>
      </c>
      <c r="I316" s="264"/>
      <c r="J316" s="259"/>
      <c r="K316" s="259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175</v>
      </c>
      <c r="AU316" s="269" t="s">
        <v>88</v>
      </c>
      <c r="AV316" s="13" t="s">
        <v>88</v>
      </c>
      <c r="AW316" s="13" t="s">
        <v>34</v>
      </c>
      <c r="AX316" s="13" t="s">
        <v>78</v>
      </c>
      <c r="AY316" s="269" t="s">
        <v>166</v>
      </c>
    </row>
    <row r="317" spans="1:51" s="15" customFormat="1" ht="12">
      <c r="A317" s="15"/>
      <c r="B317" s="280"/>
      <c r="C317" s="281"/>
      <c r="D317" s="260" t="s">
        <v>175</v>
      </c>
      <c r="E317" s="282" t="s">
        <v>1</v>
      </c>
      <c r="F317" s="283" t="s">
        <v>214</v>
      </c>
      <c r="G317" s="281"/>
      <c r="H317" s="284">
        <v>0.217</v>
      </c>
      <c r="I317" s="285"/>
      <c r="J317" s="281"/>
      <c r="K317" s="281"/>
      <c r="L317" s="286"/>
      <c r="M317" s="287"/>
      <c r="N317" s="288"/>
      <c r="O317" s="288"/>
      <c r="P317" s="288"/>
      <c r="Q317" s="288"/>
      <c r="R317" s="288"/>
      <c r="S317" s="288"/>
      <c r="T317" s="289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90" t="s">
        <v>175</v>
      </c>
      <c r="AU317" s="290" t="s">
        <v>88</v>
      </c>
      <c r="AV317" s="15" t="s">
        <v>173</v>
      </c>
      <c r="AW317" s="15" t="s">
        <v>34</v>
      </c>
      <c r="AX317" s="15" t="s">
        <v>86</v>
      </c>
      <c r="AY317" s="290" t="s">
        <v>166</v>
      </c>
    </row>
    <row r="318" spans="1:65" s="2" customFormat="1" ht="21.75" customHeight="1">
      <c r="A318" s="39"/>
      <c r="B318" s="40"/>
      <c r="C318" s="245" t="s">
        <v>450</v>
      </c>
      <c r="D318" s="245" t="s">
        <v>168</v>
      </c>
      <c r="E318" s="246" t="s">
        <v>451</v>
      </c>
      <c r="F318" s="247" t="s">
        <v>452</v>
      </c>
      <c r="G318" s="248" t="s">
        <v>242</v>
      </c>
      <c r="H318" s="249">
        <v>0.362</v>
      </c>
      <c r="I318" s="250"/>
      <c r="J318" s="251">
        <f>ROUND(I318*H318,2)</f>
        <v>0</v>
      </c>
      <c r="K318" s="247" t="s">
        <v>172</v>
      </c>
      <c r="L318" s="45"/>
      <c r="M318" s="252" t="s">
        <v>1</v>
      </c>
      <c r="N318" s="253" t="s">
        <v>43</v>
      </c>
      <c r="O318" s="92"/>
      <c r="P318" s="254">
        <f>O318*H318</f>
        <v>0</v>
      </c>
      <c r="Q318" s="254">
        <v>1.05871</v>
      </c>
      <c r="R318" s="254">
        <f>Q318*H318</f>
        <v>0.38325302</v>
      </c>
      <c r="S318" s="254">
        <v>0</v>
      </c>
      <c r="T318" s="25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56" t="s">
        <v>173</v>
      </c>
      <c r="AT318" s="256" t="s">
        <v>168</v>
      </c>
      <c r="AU318" s="256" t="s">
        <v>88</v>
      </c>
      <c r="AY318" s="18" t="s">
        <v>166</v>
      </c>
      <c r="BE318" s="257">
        <f>IF(N318="základní",J318,0)</f>
        <v>0</v>
      </c>
      <c r="BF318" s="257">
        <f>IF(N318="snížená",J318,0)</f>
        <v>0</v>
      </c>
      <c r="BG318" s="257">
        <f>IF(N318="zákl. přenesená",J318,0)</f>
        <v>0</v>
      </c>
      <c r="BH318" s="257">
        <f>IF(N318="sníž. přenesená",J318,0)</f>
        <v>0</v>
      </c>
      <c r="BI318" s="257">
        <f>IF(N318="nulová",J318,0)</f>
        <v>0</v>
      </c>
      <c r="BJ318" s="18" t="s">
        <v>86</v>
      </c>
      <c r="BK318" s="257">
        <f>ROUND(I318*H318,2)</f>
        <v>0</v>
      </c>
      <c r="BL318" s="18" t="s">
        <v>173</v>
      </c>
      <c r="BM318" s="256" t="s">
        <v>453</v>
      </c>
    </row>
    <row r="319" spans="1:51" s="14" customFormat="1" ht="12">
      <c r="A319" s="14"/>
      <c r="B319" s="270"/>
      <c r="C319" s="271"/>
      <c r="D319" s="260" t="s">
        <v>175</v>
      </c>
      <c r="E319" s="272" t="s">
        <v>1</v>
      </c>
      <c r="F319" s="273" t="s">
        <v>454</v>
      </c>
      <c r="G319" s="271"/>
      <c r="H319" s="272" t="s">
        <v>1</v>
      </c>
      <c r="I319" s="274"/>
      <c r="J319" s="271"/>
      <c r="K319" s="271"/>
      <c r="L319" s="275"/>
      <c r="M319" s="276"/>
      <c r="N319" s="277"/>
      <c r="O319" s="277"/>
      <c r="P319" s="277"/>
      <c r="Q319" s="277"/>
      <c r="R319" s="277"/>
      <c r="S319" s="277"/>
      <c r="T319" s="27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9" t="s">
        <v>175</v>
      </c>
      <c r="AU319" s="279" t="s">
        <v>88</v>
      </c>
      <c r="AV319" s="14" t="s">
        <v>86</v>
      </c>
      <c r="AW319" s="14" t="s">
        <v>34</v>
      </c>
      <c r="AX319" s="14" t="s">
        <v>78</v>
      </c>
      <c r="AY319" s="279" t="s">
        <v>166</v>
      </c>
    </row>
    <row r="320" spans="1:51" s="13" customFormat="1" ht="12">
      <c r="A320" s="13"/>
      <c r="B320" s="258"/>
      <c r="C320" s="259"/>
      <c r="D320" s="260" t="s">
        <v>175</v>
      </c>
      <c r="E320" s="261" t="s">
        <v>1</v>
      </c>
      <c r="F320" s="262" t="s">
        <v>455</v>
      </c>
      <c r="G320" s="259"/>
      <c r="H320" s="263">
        <v>0.074</v>
      </c>
      <c r="I320" s="264"/>
      <c r="J320" s="259"/>
      <c r="K320" s="259"/>
      <c r="L320" s="265"/>
      <c r="M320" s="266"/>
      <c r="N320" s="267"/>
      <c r="O320" s="267"/>
      <c r="P320" s="267"/>
      <c r="Q320" s="267"/>
      <c r="R320" s="267"/>
      <c r="S320" s="267"/>
      <c r="T320" s="26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9" t="s">
        <v>175</v>
      </c>
      <c r="AU320" s="269" t="s">
        <v>88</v>
      </c>
      <c r="AV320" s="13" t="s">
        <v>88</v>
      </c>
      <c r="AW320" s="13" t="s">
        <v>34</v>
      </c>
      <c r="AX320" s="13" t="s">
        <v>78</v>
      </c>
      <c r="AY320" s="269" t="s">
        <v>166</v>
      </c>
    </row>
    <row r="321" spans="1:51" s="13" customFormat="1" ht="12">
      <c r="A321" s="13"/>
      <c r="B321" s="258"/>
      <c r="C321" s="259"/>
      <c r="D321" s="260" t="s">
        <v>175</v>
      </c>
      <c r="E321" s="261" t="s">
        <v>1</v>
      </c>
      <c r="F321" s="262" t="s">
        <v>456</v>
      </c>
      <c r="G321" s="259"/>
      <c r="H321" s="263">
        <v>0.005</v>
      </c>
      <c r="I321" s="264"/>
      <c r="J321" s="259"/>
      <c r="K321" s="259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175</v>
      </c>
      <c r="AU321" s="269" t="s">
        <v>88</v>
      </c>
      <c r="AV321" s="13" t="s">
        <v>88</v>
      </c>
      <c r="AW321" s="13" t="s">
        <v>34</v>
      </c>
      <c r="AX321" s="13" t="s">
        <v>78</v>
      </c>
      <c r="AY321" s="269" t="s">
        <v>166</v>
      </c>
    </row>
    <row r="322" spans="1:51" s="16" customFormat="1" ht="12">
      <c r="A322" s="16"/>
      <c r="B322" s="301"/>
      <c r="C322" s="302"/>
      <c r="D322" s="260" t="s">
        <v>175</v>
      </c>
      <c r="E322" s="303" t="s">
        <v>1</v>
      </c>
      <c r="F322" s="304" t="s">
        <v>457</v>
      </c>
      <c r="G322" s="302"/>
      <c r="H322" s="305">
        <v>0.079</v>
      </c>
      <c r="I322" s="306"/>
      <c r="J322" s="302"/>
      <c r="K322" s="302"/>
      <c r="L322" s="307"/>
      <c r="M322" s="308"/>
      <c r="N322" s="309"/>
      <c r="O322" s="309"/>
      <c r="P322" s="309"/>
      <c r="Q322" s="309"/>
      <c r="R322" s="309"/>
      <c r="S322" s="309"/>
      <c r="T322" s="310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311" t="s">
        <v>175</v>
      </c>
      <c r="AU322" s="311" t="s">
        <v>88</v>
      </c>
      <c r="AV322" s="16" t="s">
        <v>105</v>
      </c>
      <c r="AW322" s="16" t="s">
        <v>34</v>
      </c>
      <c r="AX322" s="16" t="s">
        <v>78</v>
      </c>
      <c r="AY322" s="311" t="s">
        <v>166</v>
      </c>
    </row>
    <row r="323" spans="1:51" s="14" customFormat="1" ht="12">
      <c r="A323" s="14"/>
      <c r="B323" s="270"/>
      <c r="C323" s="271"/>
      <c r="D323" s="260" t="s">
        <v>175</v>
      </c>
      <c r="E323" s="272" t="s">
        <v>1</v>
      </c>
      <c r="F323" s="273" t="s">
        <v>448</v>
      </c>
      <c r="G323" s="271"/>
      <c r="H323" s="272" t="s">
        <v>1</v>
      </c>
      <c r="I323" s="274"/>
      <c r="J323" s="271"/>
      <c r="K323" s="271"/>
      <c r="L323" s="275"/>
      <c r="M323" s="276"/>
      <c r="N323" s="277"/>
      <c r="O323" s="277"/>
      <c r="P323" s="277"/>
      <c r="Q323" s="277"/>
      <c r="R323" s="277"/>
      <c r="S323" s="277"/>
      <c r="T323" s="27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9" t="s">
        <v>175</v>
      </c>
      <c r="AU323" s="279" t="s">
        <v>88</v>
      </c>
      <c r="AV323" s="14" t="s">
        <v>86</v>
      </c>
      <c r="AW323" s="14" t="s">
        <v>34</v>
      </c>
      <c r="AX323" s="14" t="s">
        <v>78</v>
      </c>
      <c r="AY323" s="279" t="s">
        <v>166</v>
      </c>
    </row>
    <row r="324" spans="1:51" s="13" customFormat="1" ht="12">
      <c r="A324" s="13"/>
      <c r="B324" s="258"/>
      <c r="C324" s="259"/>
      <c r="D324" s="260" t="s">
        <v>175</v>
      </c>
      <c r="E324" s="261" t="s">
        <v>1</v>
      </c>
      <c r="F324" s="262" t="s">
        <v>458</v>
      </c>
      <c r="G324" s="259"/>
      <c r="H324" s="263">
        <v>0.283</v>
      </c>
      <c r="I324" s="264"/>
      <c r="J324" s="259"/>
      <c r="K324" s="259"/>
      <c r="L324" s="265"/>
      <c r="M324" s="266"/>
      <c r="N324" s="267"/>
      <c r="O324" s="267"/>
      <c r="P324" s="267"/>
      <c r="Q324" s="267"/>
      <c r="R324" s="267"/>
      <c r="S324" s="267"/>
      <c r="T324" s="26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9" t="s">
        <v>175</v>
      </c>
      <c r="AU324" s="269" t="s">
        <v>88</v>
      </c>
      <c r="AV324" s="13" t="s">
        <v>88</v>
      </c>
      <c r="AW324" s="13" t="s">
        <v>34</v>
      </c>
      <c r="AX324" s="13" t="s">
        <v>78</v>
      </c>
      <c r="AY324" s="269" t="s">
        <v>166</v>
      </c>
    </row>
    <row r="325" spans="1:51" s="15" customFormat="1" ht="12">
      <c r="A325" s="15"/>
      <c r="B325" s="280"/>
      <c r="C325" s="281"/>
      <c r="D325" s="260" t="s">
        <v>175</v>
      </c>
      <c r="E325" s="282" t="s">
        <v>1</v>
      </c>
      <c r="F325" s="283" t="s">
        <v>214</v>
      </c>
      <c r="G325" s="281"/>
      <c r="H325" s="284">
        <v>0.362</v>
      </c>
      <c r="I325" s="285"/>
      <c r="J325" s="281"/>
      <c r="K325" s="281"/>
      <c r="L325" s="286"/>
      <c r="M325" s="287"/>
      <c r="N325" s="288"/>
      <c r="O325" s="288"/>
      <c r="P325" s="288"/>
      <c r="Q325" s="288"/>
      <c r="R325" s="288"/>
      <c r="S325" s="288"/>
      <c r="T325" s="289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90" t="s">
        <v>175</v>
      </c>
      <c r="AU325" s="290" t="s">
        <v>88</v>
      </c>
      <c r="AV325" s="15" t="s">
        <v>173</v>
      </c>
      <c r="AW325" s="15" t="s">
        <v>34</v>
      </c>
      <c r="AX325" s="15" t="s">
        <v>86</v>
      </c>
      <c r="AY325" s="290" t="s">
        <v>166</v>
      </c>
    </row>
    <row r="326" spans="1:63" s="12" customFormat="1" ht="22.8" customHeight="1">
      <c r="A326" s="12"/>
      <c r="B326" s="229"/>
      <c r="C326" s="230"/>
      <c r="D326" s="231" t="s">
        <v>77</v>
      </c>
      <c r="E326" s="243" t="s">
        <v>105</v>
      </c>
      <c r="F326" s="243" t="s">
        <v>459</v>
      </c>
      <c r="G326" s="230"/>
      <c r="H326" s="230"/>
      <c r="I326" s="233"/>
      <c r="J326" s="244">
        <f>BK326</f>
        <v>0</v>
      </c>
      <c r="K326" s="230"/>
      <c r="L326" s="235"/>
      <c r="M326" s="236"/>
      <c r="N326" s="237"/>
      <c r="O326" s="237"/>
      <c r="P326" s="238">
        <f>SUM(P327:P443)</f>
        <v>0</v>
      </c>
      <c r="Q326" s="237"/>
      <c r="R326" s="238">
        <f>SUM(R327:R443)</f>
        <v>299.84454897</v>
      </c>
      <c r="S326" s="237"/>
      <c r="T326" s="239">
        <f>SUM(T327:T443)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40" t="s">
        <v>86</v>
      </c>
      <c r="AT326" s="241" t="s">
        <v>77</v>
      </c>
      <c r="AU326" s="241" t="s">
        <v>86</v>
      </c>
      <c r="AY326" s="240" t="s">
        <v>166</v>
      </c>
      <c r="BK326" s="242">
        <f>SUM(BK327:BK443)</f>
        <v>0</v>
      </c>
    </row>
    <row r="327" spans="1:65" s="2" customFormat="1" ht="16.5" customHeight="1">
      <c r="A327" s="39"/>
      <c r="B327" s="40"/>
      <c r="C327" s="245" t="s">
        <v>460</v>
      </c>
      <c r="D327" s="245" t="s">
        <v>168</v>
      </c>
      <c r="E327" s="246" t="s">
        <v>461</v>
      </c>
      <c r="F327" s="247" t="s">
        <v>462</v>
      </c>
      <c r="G327" s="248" t="s">
        <v>1</v>
      </c>
      <c r="H327" s="249">
        <v>0</v>
      </c>
      <c r="I327" s="250"/>
      <c r="J327" s="251">
        <f>ROUND(I327*H327,2)</f>
        <v>0</v>
      </c>
      <c r="K327" s="247" t="s">
        <v>1</v>
      </c>
      <c r="L327" s="45"/>
      <c r="M327" s="252" t="s">
        <v>1</v>
      </c>
      <c r="N327" s="253" t="s">
        <v>43</v>
      </c>
      <c r="O327" s="92"/>
      <c r="P327" s="254">
        <f>O327*H327</f>
        <v>0</v>
      </c>
      <c r="Q327" s="254">
        <v>0</v>
      </c>
      <c r="R327" s="254">
        <f>Q327*H327</f>
        <v>0</v>
      </c>
      <c r="S327" s="254">
        <v>0</v>
      </c>
      <c r="T327" s="25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56" t="s">
        <v>173</v>
      </c>
      <c r="AT327" s="256" t="s">
        <v>168</v>
      </c>
      <c r="AU327" s="256" t="s">
        <v>88</v>
      </c>
      <c r="AY327" s="18" t="s">
        <v>166</v>
      </c>
      <c r="BE327" s="257">
        <f>IF(N327="základní",J327,0)</f>
        <v>0</v>
      </c>
      <c r="BF327" s="257">
        <f>IF(N327="snížená",J327,0)</f>
        <v>0</v>
      </c>
      <c r="BG327" s="257">
        <f>IF(N327="zákl. přenesená",J327,0)</f>
        <v>0</v>
      </c>
      <c r="BH327" s="257">
        <f>IF(N327="sníž. přenesená",J327,0)</f>
        <v>0</v>
      </c>
      <c r="BI327" s="257">
        <f>IF(N327="nulová",J327,0)</f>
        <v>0</v>
      </c>
      <c r="BJ327" s="18" t="s">
        <v>86</v>
      </c>
      <c r="BK327" s="257">
        <f>ROUND(I327*H327,2)</f>
        <v>0</v>
      </c>
      <c r="BL327" s="18" t="s">
        <v>173</v>
      </c>
      <c r="BM327" s="256" t="s">
        <v>463</v>
      </c>
    </row>
    <row r="328" spans="1:47" s="2" customFormat="1" ht="12">
      <c r="A328" s="39"/>
      <c r="B328" s="40"/>
      <c r="C328" s="41"/>
      <c r="D328" s="260" t="s">
        <v>464</v>
      </c>
      <c r="E328" s="41"/>
      <c r="F328" s="312" t="s">
        <v>465</v>
      </c>
      <c r="G328" s="41"/>
      <c r="H328" s="41"/>
      <c r="I328" s="156"/>
      <c r="J328" s="41"/>
      <c r="K328" s="41"/>
      <c r="L328" s="45"/>
      <c r="M328" s="313"/>
      <c r="N328" s="314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464</v>
      </c>
      <c r="AU328" s="18" t="s">
        <v>88</v>
      </c>
    </row>
    <row r="329" spans="1:65" s="2" customFormat="1" ht="21.75" customHeight="1">
      <c r="A329" s="39"/>
      <c r="B329" s="40"/>
      <c r="C329" s="245" t="s">
        <v>466</v>
      </c>
      <c r="D329" s="245" t="s">
        <v>168</v>
      </c>
      <c r="E329" s="246" t="s">
        <v>467</v>
      </c>
      <c r="F329" s="247" t="s">
        <v>468</v>
      </c>
      <c r="G329" s="248" t="s">
        <v>185</v>
      </c>
      <c r="H329" s="249">
        <v>0.6</v>
      </c>
      <c r="I329" s="250"/>
      <c r="J329" s="251">
        <f>ROUND(I329*H329,2)</f>
        <v>0</v>
      </c>
      <c r="K329" s="247" t="s">
        <v>172</v>
      </c>
      <c r="L329" s="45"/>
      <c r="M329" s="252" t="s">
        <v>1</v>
      </c>
      <c r="N329" s="253" t="s">
        <v>43</v>
      </c>
      <c r="O329" s="92"/>
      <c r="P329" s="254">
        <f>O329*H329</f>
        <v>0</v>
      </c>
      <c r="Q329" s="254">
        <v>0.31433</v>
      </c>
      <c r="R329" s="254">
        <f>Q329*H329</f>
        <v>0.188598</v>
      </c>
      <c r="S329" s="254">
        <v>0</v>
      </c>
      <c r="T329" s="25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6" t="s">
        <v>173</v>
      </c>
      <c r="AT329" s="256" t="s">
        <v>168</v>
      </c>
      <c r="AU329" s="256" t="s">
        <v>88</v>
      </c>
      <c r="AY329" s="18" t="s">
        <v>166</v>
      </c>
      <c r="BE329" s="257">
        <f>IF(N329="základní",J329,0)</f>
        <v>0</v>
      </c>
      <c r="BF329" s="257">
        <f>IF(N329="snížená",J329,0)</f>
        <v>0</v>
      </c>
      <c r="BG329" s="257">
        <f>IF(N329="zákl. přenesená",J329,0)</f>
        <v>0</v>
      </c>
      <c r="BH329" s="257">
        <f>IF(N329="sníž. přenesená",J329,0)</f>
        <v>0</v>
      </c>
      <c r="BI329" s="257">
        <f>IF(N329="nulová",J329,0)</f>
        <v>0</v>
      </c>
      <c r="BJ329" s="18" t="s">
        <v>86</v>
      </c>
      <c r="BK329" s="257">
        <f>ROUND(I329*H329,2)</f>
        <v>0</v>
      </c>
      <c r="BL329" s="18" t="s">
        <v>173</v>
      </c>
      <c r="BM329" s="256" t="s">
        <v>469</v>
      </c>
    </row>
    <row r="330" spans="1:51" s="13" customFormat="1" ht="12">
      <c r="A330" s="13"/>
      <c r="B330" s="258"/>
      <c r="C330" s="259"/>
      <c r="D330" s="260" t="s">
        <v>175</v>
      </c>
      <c r="E330" s="261" t="s">
        <v>1</v>
      </c>
      <c r="F330" s="262" t="s">
        <v>470</v>
      </c>
      <c r="G330" s="259"/>
      <c r="H330" s="263">
        <v>0.6</v>
      </c>
      <c r="I330" s="264"/>
      <c r="J330" s="259"/>
      <c r="K330" s="259"/>
      <c r="L330" s="265"/>
      <c r="M330" s="266"/>
      <c r="N330" s="267"/>
      <c r="O330" s="267"/>
      <c r="P330" s="267"/>
      <c r="Q330" s="267"/>
      <c r="R330" s="267"/>
      <c r="S330" s="267"/>
      <c r="T330" s="26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9" t="s">
        <v>175</v>
      </c>
      <c r="AU330" s="269" t="s">
        <v>88</v>
      </c>
      <c r="AV330" s="13" t="s">
        <v>88</v>
      </c>
      <c r="AW330" s="13" t="s">
        <v>34</v>
      </c>
      <c r="AX330" s="13" t="s">
        <v>86</v>
      </c>
      <c r="AY330" s="269" t="s">
        <v>166</v>
      </c>
    </row>
    <row r="331" spans="1:65" s="2" customFormat="1" ht="16.5" customHeight="1">
      <c r="A331" s="39"/>
      <c r="B331" s="40"/>
      <c r="C331" s="245" t="s">
        <v>471</v>
      </c>
      <c r="D331" s="245" t="s">
        <v>168</v>
      </c>
      <c r="E331" s="246" t="s">
        <v>472</v>
      </c>
      <c r="F331" s="247" t="s">
        <v>473</v>
      </c>
      <c r="G331" s="248" t="s">
        <v>179</v>
      </c>
      <c r="H331" s="249">
        <v>73.428</v>
      </c>
      <c r="I331" s="250"/>
      <c r="J331" s="251">
        <f>ROUND(I331*H331,2)</f>
        <v>0</v>
      </c>
      <c r="K331" s="247" t="s">
        <v>172</v>
      </c>
      <c r="L331" s="45"/>
      <c r="M331" s="252" t="s">
        <v>1</v>
      </c>
      <c r="N331" s="253" t="s">
        <v>43</v>
      </c>
      <c r="O331" s="92"/>
      <c r="P331" s="254">
        <f>O331*H331</f>
        <v>0</v>
      </c>
      <c r="Q331" s="254">
        <v>2.45329</v>
      </c>
      <c r="R331" s="254">
        <f>Q331*H331</f>
        <v>180.14017812</v>
      </c>
      <c r="S331" s="254">
        <v>0</v>
      </c>
      <c r="T331" s="25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56" t="s">
        <v>173</v>
      </c>
      <c r="AT331" s="256" t="s">
        <v>168</v>
      </c>
      <c r="AU331" s="256" t="s">
        <v>88</v>
      </c>
      <c r="AY331" s="18" t="s">
        <v>166</v>
      </c>
      <c r="BE331" s="257">
        <f>IF(N331="základní",J331,0)</f>
        <v>0</v>
      </c>
      <c r="BF331" s="257">
        <f>IF(N331="snížená",J331,0)</f>
        <v>0</v>
      </c>
      <c r="BG331" s="257">
        <f>IF(N331="zákl. přenesená",J331,0)</f>
        <v>0</v>
      </c>
      <c r="BH331" s="257">
        <f>IF(N331="sníž. přenesená",J331,0)</f>
        <v>0</v>
      </c>
      <c r="BI331" s="257">
        <f>IF(N331="nulová",J331,0)</f>
        <v>0</v>
      </c>
      <c r="BJ331" s="18" t="s">
        <v>86</v>
      </c>
      <c r="BK331" s="257">
        <f>ROUND(I331*H331,2)</f>
        <v>0</v>
      </c>
      <c r="BL331" s="18" t="s">
        <v>173</v>
      </c>
      <c r="BM331" s="256" t="s">
        <v>474</v>
      </c>
    </row>
    <row r="332" spans="1:51" s="14" customFormat="1" ht="12">
      <c r="A332" s="14"/>
      <c r="B332" s="270"/>
      <c r="C332" s="271"/>
      <c r="D332" s="260" t="s">
        <v>175</v>
      </c>
      <c r="E332" s="272" t="s">
        <v>1</v>
      </c>
      <c r="F332" s="273" t="s">
        <v>475</v>
      </c>
      <c r="G332" s="271"/>
      <c r="H332" s="272" t="s">
        <v>1</v>
      </c>
      <c r="I332" s="274"/>
      <c r="J332" s="271"/>
      <c r="K332" s="271"/>
      <c r="L332" s="275"/>
      <c r="M332" s="276"/>
      <c r="N332" s="277"/>
      <c r="O332" s="277"/>
      <c r="P332" s="277"/>
      <c r="Q332" s="277"/>
      <c r="R332" s="277"/>
      <c r="S332" s="277"/>
      <c r="T332" s="27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9" t="s">
        <v>175</v>
      </c>
      <c r="AU332" s="279" t="s">
        <v>88</v>
      </c>
      <c r="AV332" s="14" t="s">
        <v>86</v>
      </c>
      <c r="AW332" s="14" t="s">
        <v>34</v>
      </c>
      <c r="AX332" s="14" t="s">
        <v>78</v>
      </c>
      <c r="AY332" s="279" t="s">
        <v>166</v>
      </c>
    </row>
    <row r="333" spans="1:51" s="13" customFormat="1" ht="12">
      <c r="A333" s="13"/>
      <c r="B333" s="258"/>
      <c r="C333" s="259"/>
      <c r="D333" s="260" t="s">
        <v>175</v>
      </c>
      <c r="E333" s="261" t="s">
        <v>1</v>
      </c>
      <c r="F333" s="262" t="s">
        <v>476</v>
      </c>
      <c r="G333" s="259"/>
      <c r="H333" s="263">
        <v>42.046</v>
      </c>
      <c r="I333" s="264"/>
      <c r="J333" s="259"/>
      <c r="K333" s="259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175</v>
      </c>
      <c r="AU333" s="269" t="s">
        <v>88</v>
      </c>
      <c r="AV333" s="13" t="s">
        <v>88</v>
      </c>
      <c r="AW333" s="13" t="s">
        <v>34</v>
      </c>
      <c r="AX333" s="13" t="s">
        <v>78</v>
      </c>
      <c r="AY333" s="269" t="s">
        <v>166</v>
      </c>
    </row>
    <row r="334" spans="1:51" s="16" customFormat="1" ht="12">
      <c r="A334" s="16"/>
      <c r="B334" s="301"/>
      <c r="C334" s="302"/>
      <c r="D334" s="260" t="s">
        <v>175</v>
      </c>
      <c r="E334" s="303" t="s">
        <v>1</v>
      </c>
      <c r="F334" s="304" t="s">
        <v>457</v>
      </c>
      <c r="G334" s="302"/>
      <c r="H334" s="305">
        <v>42.046</v>
      </c>
      <c r="I334" s="306"/>
      <c r="J334" s="302"/>
      <c r="K334" s="302"/>
      <c r="L334" s="307"/>
      <c r="M334" s="308"/>
      <c r="N334" s="309"/>
      <c r="O334" s="309"/>
      <c r="P334" s="309"/>
      <c r="Q334" s="309"/>
      <c r="R334" s="309"/>
      <c r="S334" s="309"/>
      <c r="T334" s="310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T334" s="311" t="s">
        <v>175</v>
      </c>
      <c r="AU334" s="311" t="s">
        <v>88</v>
      </c>
      <c r="AV334" s="16" t="s">
        <v>105</v>
      </c>
      <c r="AW334" s="16" t="s">
        <v>34</v>
      </c>
      <c r="AX334" s="16" t="s">
        <v>78</v>
      </c>
      <c r="AY334" s="311" t="s">
        <v>166</v>
      </c>
    </row>
    <row r="335" spans="1:51" s="14" customFormat="1" ht="12">
      <c r="A335" s="14"/>
      <c r="B335" s="270"/>
      <c r="C335" s="271"/>
      <c r="D335" s="260" t="s">
        <v>175</v>
      </c>
      <c r="E335" s="272" t="s">
        <v>1</v>
      </c>
      <c r="F335" s="273" t="s">
        <v>477</v>
      </c>
      <c r="G335" s="271"/>
      <c r="H335" s="272" t="s">
        <v>1</v>
      </c>
      <c r="I335" s="274"/>
      <c r="J335" s="271"/>
      <c r="K335" s="271"/>
      <c r="L335" s="275"/>
      <c r="M335" s="276"/>
      <c r="N335" s="277"/>
      <c r="O335" s="277"/>
      <c r="P335" s="277"/>
      <c r="Q335" s="277"/>
      <c r="R335" s="277"/>
      <c r="S335" s="277"/>
      <c r="T335" s="27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9" t="s">
        <v>175</v>
      </c>
      <c r="AU335" s="279" t="s">
        <v>88</v>
      </c>
      <c r="AV335" s="14" t="s">
        <v>86</v>
      </c>
      <c r="AW335" s="14" t="s">
        <v>34</v>
      </c>
      <c r="AX335" s="14" t="s">
        <v>78</v>
      </c>
      <c r="AY335" s="279" t="s">
        <v>166</v>
      </c>
    </row>
    <row r="336" spans="1:51" s="13" customFormat="1" ht="12">
      <c r="A336" s="13"/>
      <c r="B336" s="258"/>
      <c r="C336" s="259"/>
      <c r="D336" s="260" t="s">
        <v>175</v>
      </c>
      <c r="E336" s="261" t="s">
        <v>1</v>
      </c>
      <c r="F336" s="262" t="s">
        <v>478</v>
      </c>
      <c r="G336" s="259"/>
      <c r="H336" s="263">
        <v>1.684</v>
      </c>
      <c r="I336" s="264"/>
      <c r="J336" s="259"/>
      <c r="K336" s="259"/>
      <c r="L336" s="265"/>
      <c r="M336" s="266"/>
      <c r="N336" s="267"/>
      <c r="O336" s="267"/>
      <c r="P336" s="267"/>
      <c r="Q336" s="267"/>
      <c r="R336" s="267"/>
      <c r="S336" s="267"/>
      <c r="T336" s="26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9" t="s">
        <v>175</v>
      </c>
      <c r="AU336" s="269" t="s">
        <v>88</v>
      </c>
      <c r="AV336" s="13" t="s">
        <v>88</v>
      </c>
      <c r="AW336" s="13" t="s">
        <v>34</v>
      </c>
      <c r="AX336" s="13" t="s">
        <v>78</v>
      </c>
      <c r="AY336" s="269" t="s">
        <v>166</v>
      </c>
    </row>
    <row r="337" spans="1:51" s="16" customFormat="1" ht="12">
      <c r="A337" s="16"/>
      <c r="B337" s="301"/>
      <c r="C337" s="302"/>
      <c r="D337" s="260" t="s">
        <v>175</v>
      </c>
      <c r="E337" s="303" t="s">
        <v>1</v>
      </c>
      <c r="F337" s="304" t="s">
        <v>457</v>
      </c>
      <c r="G337" s="302"/>
      <c r="H337" s="305">
        <v>1.684</v>
      </c>
      <c r="I337" s="306"/>
      <c r="J337" s="302"/>
      <c r="K337" s="302"/>
      <c r="L337" s="307"/>
      <c r="M337" s="308"/>
      <c r="N337" s="309"/>
      <c r="O337" s="309"/>
      <c r="P337" s="309"/>
      <c r="Q337" s="309"/>
      <c r="R337" s="309"/>
      <c r="S337" s="309"/>
      <c r="T337" s="310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311" t="s">
        <v>175</v>
      </c>
      <c r="AU337" s="311" t="s">
        <v>88</v>
      </c>
      <c r="AV337" s="16" t="s">
        <v>105</v>
      </c>
      <c r="AW337" s="16" t="s">
        <v>34</v>
      </c>
      <c r="AX337" s="16" t="s">
        <v>78</v>
      </c>
      <c r="AY337" s="311" t="s">
        <v>166</v>
      </c>
    </row>
    <row r="338" spans="1:51" s="14" customFormat="1" ht="12">
      <c r="A338" s="14"/>
      <c r="B338" s="270"/>
      <c r="C338" s="271"/>
      <c r="D338" s="260" t="s">
        <v>175</v>
      </c>
      <c r="E338" s="272" t="s">
        <v>1</v>
      </c>
      <c r="F338" s="273" t="s">
        <v>479</v>
      </c>
      <c r="G338" s="271"/>
      <c r="H338" s="272" t="s">
        <v>1</v>
      </c>
      <c r="I338" s="274"/>
      <c r="J338" s="271"/>
      <c r="K338" s="271"/>
      <c r="L338" s="275"/>
      <c r="M338" s="276"/>
      <c r="N338" s="277"/>
      <c r="O338" s="277"/>
      <c r="P338" s="277"/>
      <c r="Q338" s="277"/>
      <c r="R338" s="277"/>
      <c r="S338" s="277"/>
      <c r="T338" s="27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9" t="s">
        <v>175</v>
      </c>
      <c r="AU338" s="279" t="s">
        <v>88</v>
      </c>
      <c r="AV338" s="14" t="s">
        <v>86</v>
      </c>
      <c r="AW338" s="14" t="s">
        <v>34</v>
      </c>
      <c r="AX338" s="14" t="s">
        <v>78</v>
      </c>
      <c r="AY338" s="279" t="s">
        <v>166</v>
      </c>
    </row>
    <row r="339" spans="1:51" s="13" customFormat="1" ht="12">
      <c r="A339" s="13"/>
      <c r="B339" s="258"/>
      <c r="C339" s="259"/>
      <c r="D339" s="260" t="s">
        <v>175</v>
      </c>
      <c r="E339" s="261" t="s">
        <v>1</v>
      </c>
      <c r="F339" s="262" t="s">
        <v>480</v>
      </c>
      <c r="G339" s="259"/>
      <c r="H339" s="263">
        <v>17.431</v>
      </c>
      <c r="I339" s="264"/>
      <c r="J339" s="259"/>
      <c r="K339" s="259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175</v>
      </c>
      <c r="AU339" s="269" t="s">
        <v>88</v>
      </c>
      <c r="AV339" s="13" t="s">
        <v>88</v>
      </c>
      <c r="AW339" s="13" t="s">
        <v>34</v>
      </c>
      <c r="AX339" s="13" t="s">
        <v>78</v>
      </c>
      <c r="AY339" s="269" t="s">
        <v>166</v>
      </c>
    </row>
    <row r="340" spans="1:51" s="13" customFormat="1" ht="12">
      <c r="A340" s="13"/>
      <c r="B340" s="258"/>
      <c r="C340" s="259"/>
      <c r="D340" s="260" t="s">
        <v>175</v>
      </c>
      <c r="E340" s="261" t="s">
        <v>1</v>
      </c>
      <c r="F340" s="262" t="s">
        <v>481</v>
      </c>
      <c r="G340" s="259"/>
      <c r="H340" s="263">
        <v>7.427</v>
      </c>
      <c r="I340" s="264"/>
      <c r="J340" s="259"/>
      <c r="K340" s="259"/>
      <c r="L340" s="265"/>
      <c r="M340" s="266"/>
      <c r="N340" s="267"/>
      <c r="O340" s="267"/>
      <c r="P340" s="267"/>
      <c r="Q340" s="267"/>
      <c r="R340" s="267"/>
      <c r="S340" s="267"/>
      <c r="T340" s="26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9" t="s">
        <v>175</v>
      </c>
      <c r="AU340" s="269" t="s">
        <v>88</v>
      </c>
      <c r="AV340" s="13" t="s">
        <v>88</v>
      </c>
      <c r="AW340" s="13" t="s">
        <v>34</v>
      </c>
      <c r="AX340" s="13" t="s">
        <v>78</v>
      </c>
      <c r="AY340" s="269" t="s">
        <v>166</v>
      </c>
    </row>
    <row r="341" spans="1:51" s="13" customFormat="1" ht="12">
      <c r="A341" s="13"/>
      <c r="B341" s="258"/>
      <c r="C341" s="259"/>
      <c r="D341" s="260" t="s">
        <v>175</v>
      </c>
      <c r="E341" s="261" t="s">
        <v>1</v>
      </c>
      <c r="F341" s="262" t="s">
        <v>482</v>
      </c>
      <c r="G341" s="259"/>
      <c r="H341" s="263">
        <v>1.213</v>
      </c>
      <c r="I341" s="264"/>
      <c r="J341" s="259"/>
      <c r="K341" s="259"/>
      <c r="L341" s="265"/>
      <c r="M341" s="266"/>
      <c r="N341" s="267"/>
      <c r="O341" s="267"/>
      <c r="P341" s="267"/>
      <c r="Q341" s="267"/>
      <c r="R341" s="267"/>
      <c r="S341" s="267"/>
      <c r="T341" s="26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9" t="s">
        <v>175</v>
      </c>
      <c r="AU341" s="269" t="s">
        <v>88</v>
      </c>
      <c r="AV341" s="13" t="s">
        <v>88</v>
      </c>
      <c r="AW341" s="13" t="s">
        <v>34</v>
      </c>
      <c r="AX341" s="13" t="s">
        <v>78</v>
      </c>
      <c r="AY341" s="269" t="s">
        <v>166</v>
      </c>
    </row>
    <row r="342" spans="1:51" s="16" customFormat="1" ht="12">
      <c r="A342" s="16"/>
      <c r="B342" s="301"/>
      <c r="C342" s="302"/>
      <c r="D342" s="260" t="s">
        <v>175</v>
      </c>
      <c r="E342" s="303" t="s">
        <v>1</v>
      </c>
      <c r="F342" s="304" t="s">
        <v>457</v>
      </c>
      <c r="G342" s="302"/>
      <c r="H342" s="305">
        <v>26.071</v>
      </c>
      <c r="I342" s="306"/>
      <c r="J342" s="302"/>
      <c r="K342" s="302"/>
      <c r="L342" s="307"/>
      <c r="M342" s="308"/>
      <c r="N342" s="309"/>
      <c r="O342" s="309"/>
      <c r="P342" s="309"/>
      <c r="Q342" s="309"/>
      <c r="R342" s="309"/>
      <c r="S342" s="309"/>
      <c r="T342" s="310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T342" s="311" t="s">
        <v>175</v>
      </c>
      <c r="AU342" s="311" t="s">
        <v>88</v>
      </c>
      <c r="AV342" s="16" t="s">
        <v>105</v>
      </c>
      <c r="AW342" s="16" t="s">
        <v>34</v>
      </c>
      <c r="AX342" s="16" t="s">
        <v>78</v>
      </c>
      <c r="AY342" s="311" t="s">
        <v>166</v>
      </c>
    </row>
    <row r="343" spans="1:51" s="14" customFormat="1" ht="12">
      <c r="A343" s="14"/>
      <c r="B343" s="270"/>
      <c r="C343" s="271"/>
      <c r="D343" s="260" t="s">
        <v>175</v>
      </c>
      <c r="E343" s="272" t="s">
        <v>1</v>
      </c>
      <c r="F343" s="273" t="s">
        <v>483</v>
      </c>
      <c r="G343" s="271"/>
      <c r="H343" s="272" t="s">
        <v>1</v>
      </c>
      <c r="I343" s="274"/>
      <c r="J343" s="271"/>
      <c r="K343" s="271"/>
      <c r="L343" s="275"/>
      <c r="M343" s="276"/>
      <c r="N343" s="277"/>
      <c r="O343" s="277"/>
      <c r="P343" s="277"/>
      <c r="Q343" s="277"/>
      <c r="R343" s="277"/>
      <c r="S343" s="277"/>
      <c r="T343" s="27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9" t="s">
        <v>175</v>
      </c>
      <c r="AU343" s="279" t="s">
        <v>88</v>
      </c>
      <c r="AV343" s="14" t="s">
        <v>86</v>
      </c>
      <c r="AW343" s="14" t="s">
        <v>34</v>
      </c>
      <c r="AX343" s="14" t="s">
        <v>78</v>
      </c>
      <c r="AY343" s="279" t="s">
        <v>166</v>
      </c>
    </row>
    <row r="344" spans="1:51" s="13" customFormat="1" ht="12">
      <c r="A344" s="13"/>
      <c r="B344" s="258"/>
      <c r="C344" s="259"/>
      <c r="D344" s="260" t="s">
        <v>175</v>
      </c>
      <c r="E344" s="261" t="s">
        <v>1</v>
      </c>
      <c r="F344" s="262" t="s">
        <v>484</v>
      </c>
      <c r="G344" s="259"/>
      <c r="H344" s="263">
        <v>1.863</v>
      </c>
      <c r="I344" s="264"/>
      <c r="J344" s="259"/>
      <c r="K344" s="259"/>
      <c r="L344" s="265"/>
      <c r="M344" s="266"/>
      <c r="N344" s="267"/>
      <c r="O344" s="267"/>
      <c r="P344" s="267"/>
      <c r="Q344" s="267"/>
      <c r="R344" s="267"/>
      <c r="S344" s="267"/>
      <c r="T344" s="26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9" t="s">
        <v>175</v>
      </c>
      <c r="AU344" s="269" t="s">
        <v>88</v>
      </c>
      <c r="AV344" s="13" t="s">
        <v>88</v>
      </c>
      <c r="AW344" s="13" t="s">
        <v>34</v>
      </c>
      <c r="AX344" s="13" t="s">
        <v>78</v>
      </c>
      <c r="AY344" s="269" t="s">
        <v>166</v>
      </c>
    </row>
    <row r="345" spans="1:51" s="16" customFormat="1" ht="12">
      <c r="A345" s="16"/>
      <c r="B345" s="301"/>
      <c r="C345" s="302"/>
      <c r="D345" s="260" t="s">
        <v>175</v>
      </c>
      <c r="E345" s="303" t="s">
        <v>1</v>
      </c>
      <c r="F345" s="304" t="s">
        <v>457</v>
      </c>
      <c r="G345" s="302"/>
      <c r="H345" s="305">
        <v>1.863</v>
      </c>
      <c r="I345" s="306"/>
      <c r="J345" s="302"/>
      <c r="K345" s="302"/>
      <c r="L345" s="307"/>
      <c r="M345" s="308"/>
      <c r="N345" s="309"/>
      <c r="O345" s="309"/>
      <c r="P345" s="309"/>
      <c r="Q345" s="309"/>
      <c r="R345" s="309"/>
      <c r="S345" s="309"/>
      <c r="T345" s="310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311" t="s">
        <v>175</v>
      </c>
      <c r="AU345" s="311" t="s">
        <v>88</v>
      </c>
      <c r="AV345" s="16" t="s">
        <v>105</v>
      </c>
      <c r="AW345" s="16" t="s">
        <v>34</v>
      </c>
      <c r="AX345" s="16" t="s">
        <v>78</v>
      </c>
      <c r="AY345" s="311" t="s">
        <v>166</v>
      </c>
    </row>
    <row r="346" spans="1:51" s="14" customFormat="1" ht="12">
      <c r="A346" s="14"/>
      <c r="B346" s="270"/>
      <c r="C346" s="271"/>
      <c r="D346" s="260" t="s">
        <v>175</v>
      </c>
      <c r="E346" s="272" t="s">
        <v>1</v>
      </c>
      <c r="F346" s="273" t="s">
        <v>485</v>
      </c>
      <c r="G346" s="271"/>
      <c r="H346" s="272" t="s">
        <v>1</v>
      </c>
      <c r="I346" s="274"/>
      <c r="J346" s="271"/>
      <c r="K346" s="271"/>
      <c r="L346" s="275"/>
      <c r="M346" s="276"/>
      <c r="N346" s="277"/>
      <c r="O346" s="277"/>
      <c r="P346" s="277"/>
      <c r="Q346" s="277"/>
      <c r="R346" s="277"/>
      <c r="S346" s="277"/>
      <c r="T346" s="27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9" t="s">
        <v>175</v>
      </c>
      <c r="AU346" s="279" t="s">
        <v>88</v>
      </c>
      <c r="AV346" s="14" t="s">
        <v>86</v>
      </c>
      <c r="AW346" s="14" t="s">
        <v>34</v>
      </c>
      <c r="AX346" s="14" t="s">
        <v>78</v>
      </c>
      <c r="AY346" s="279" t="s">
        <v>166</v>
      </c>
    </row>
    <row r="347" spans="1:51" s="13" customFormat="1" ht="12">
      <c r="A347" s="13"/>
      <c r="B347" s="258"/>
      <c r="C347" s="259"/>
      <c r="D347" s="260" t="s">
        <v>175</v>
      </c>
      <c r="E347" s="261" t="s">
        <v>1</v>
      </c>
      <c r="F347" s="262" t="s">
        <v>486</v>
      </c>
      <c r="G347" s="259"/>
      <c r="H347" s="263">
        <v>1.764</v>
      </c>
      <c r="I347" s="264"/>
      <c r="J347" s="259"/>
      <c r="K347" s="259"/>
      <c r="L347" s="265"/>
      <c r="M347" s="266"/>
      <c r="N347" s="267"/>
      <c r="O347" s="267"/>
      <c r="P347" s="267"/>
      <c r="Q347" s="267"/>
      <c r="R347" s="267"/>
      <c r="S347" s="267"/>
      <c r="T347" s="26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9" t="s">
        <v>175</v>
      </c>
      <c r="AU347" s="269" t="s">
        <v>88</v>
      </c>
      <c r="AV347" s="13" t="s">
        <v>88</v>
      </c>
      <c r="AW347" s="13" t="s">
        <v>34</v>
      </c>
      <c r="AX347" s="13" t="s">
        <v>78</v>
      </c>
      <c r="AY347" s="269" t="s">
        <v>166</v>
      </c>
    </row>
    <row r="348" spans="1:51" s="16" customFormat="1" ht="12">
      <c r="A348" s="16"/>
      <c r="B348" s="301"/>
      <c r="C348" s="302"/>
      <c r="D348" s="260" t="s">
        <v>175</v>
      </c>
      <c r="E348" s="303" t="s">
        <v>1</v>
      </c>
      <c r="F348" s="304" t="s">
        <v>457</v>
      </c>
      <c r="G348" s="302"/>
      <c r="H348" s="305">
        <v>1.764</v>
      </c>
      <c r="I348" s="306"/>
      <c r="J348" s="302"/>
      <c r="K348" s="302"/>
      <c r="L348" s="307"/>
      <c r="M348" s="308"/>
      <c r="N348" s="309"/>
      <c r="O348" s="309"/>
      <c r="P348" s="309"/>
      <c r="Q348" s="309"/>
      <c r="R348" s="309"/>
      <c r="S348" s="309"/>
      <c r="T348" s="310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T348" s="311" t="s">
        <v>175</v>
      </c>
      <c r="AU348" s="311" t="s">
        <v>88</v>
      </c>
      <c r="AV348" s="16" t="s">
        <v>105</v>
      </c>
      <c r="AW348" s="16" t="s">
        <v>34</v>
      </c>
      <c r="AX348" s="16" t="s">
        <v>78</v>
      </c>
      <c r="AY348" s="311" t="s">
        <v>166</v>
      </c>
    </row>
    <row r="349" spans="1:51" s="15" customFormat="1" ht="12">
      <c r="A349" s="15"/>
      <c r="B349" s="280"/>
      <c r="C349" s="281"/>
      <c r="D349" s="260" t="s">
        <v>175</v>
      </c>
      <c r="E349" s="282" t="s">
        <v>1</v>
      </c>
      <c r="F349" s="283" t="s">
        <v>214</v>
      </c>
      <c r="G349" s="281"/>
      <c r="H349" s="284">
        <v>73.42799999999998</v>
      </c>
      <c r="I349" s="285"/>
      <c r="J349" s="281"/>
      <c r="K349" s="281"/>
      <c r="L349" s="286"/>
      <c r="M349" s="287"/>
      <c r="N349" s="288"/>
      <c r="O349" s="288"/>
      <c r="P349" s="288"/>
      <c r="Q349" s="288"/>
      <c r="R349" s="288"/>
      <c r="S349" s="288"/>
      <c r="T349" s="289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90" t="s">
        <v>175</v>
      </c>
      <c r="AU349" s="290" t="s">
        <v>88</v>
      </c>
      <c r="AV349" s="15" t="s">
        <v>173</v>
      </c>
      <c r="AW349" s="15" t="s">
        <v>34</v>
      </c>
      <c r="AX349" s="15" t="s">
        <v>86</v>
      </c>
      <c r="AY349" s="290" t="s">
        <v>166</v>
      </c>
    </row>
    <row r="350" spans="1:65" s="2" customFormat="1" ht="21.75" customHeight="1">
      <c r="A350" s="39"/>
      <c r="B350" s="40"/>
      <c r="C350" s="245" t="s">
        <v>487</v>
      </c>
      <c r="D350" s="245" t="s">
        <v>168</v>
      </c>
      <c r="E350" s="246" t="s">
        <v>488</v>
      </c>
      <c r="F350" s="247" t="s">
        <v>489</v>
      </c>
      <c r="G350" s="248" t="s">
        <v>185</v>
      </c>
      <c r="H350" s="249">
        <v>63.35</v>
      </c>
      <c r="I350" s="250"/>
      <c r="J350" s="251">
        <f>ROUND(I350*H350,2)</f>
        <v>0</v>
      </c>
      <c r="K350" s="247" t="s">
        <v>172</v>
      </c>
      <c r="L350" s="45"/>
      <c r="M350" s="252" t="s">
        <v>1</v>
      </c>
      <c r="N350" s="253" t="s">
        <v>43</v>
      </c>
      <c r="O350" s="92"/>
      <c r="P350" s="254">
        <f>O350*H350</f>
        <v>0</v>
      </c>
      <c r="Q350" s="254">
        <v>0.00346</v>
      </c>
      <c r="R350" s="254">
        <f>Q350*H350</f>
        <v>0.219191</v>
      </c>
      <c r="S350" s="254">
        <v>0</v>
      </c>
      <c r="T350" s="25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56" t="s">
        <v>173</v>
      </c>
      <c r="AT350" s="256" t="s">
        <v>168</v>
      </c>
      <c r="AU350" s="256" t="s">
        <v>88</v>
      </c>
      <c r="AY350" s="18" t="s">
        <v>166</v>
      </c>
      <c r="BE350" s="257">
        <f>IF(N350="základní",J350,0)</f>
        <v>0</v>
      </c>
      <c r="BF350" s="257">
        <f>IF(N350="snížená",J350,0)</f>
        <v>0</v>
      </c>
      <c r="BG350" s="257">
        <f>IF(N350="zákl. přenesená",J350,0)</f>
        <v>0</v>
      </c>
      <c r="BH350" s="257">
        <f>IF(N350="sníž. přenesená",J350,0)</f>
        <v>0</v>
      </c>
      <c r="BI350" s="257">
        <f>IF(N350="nulová",J350,0)</f>
        <v>0</v>
      </c>
      <c r="BJ350" s="18" t="s">
        <v>86</v>
      </c>
      <c r="BK350" s="257">
        <f>ROUND(I350*H350,2)</f>
        <v>0</v>
      </c>
      <c r="BL350" s="18" t="s">
        <v>173</v>
      </c>
      <c r="BM350" s="256" t="s">
        <v>490</v>
      </c>
    </row>
    <row r="351" spans="1:51" s="13" customFormat="1" ht="12">
      <c r="A351" s="13"/>
      <c r="B351" s="258"/>
      <c r="C351" s="259"/>
      <c r="D351" s="260" t="s">
        <v>175</v>
      </c>
      <c r="E351" s="261" t="s">
        <v>1</v>
      </c>
      <c r="F351" s="262" t="s">
        <v>491</v>
      </c>
      <c r="G351" s="259"/>
      <c r="H351" s="263">
        <v>63.35</v>
      </c>
      <c r="I351" s="264"/>
      <c r="J351" s="259"/>
      <c r="K351" s="259"/>
      <c r="L351" s="265"/>
      <c r="M351" s="266"/>
      <c r="N351" s="267"/>
      <c r="O351" s="267"/>
      <c r="P351" s="267"/>
      <c r="Q351" s="267"/>
      <c r="R351" s="267"/>
      <c r="S351" s="267"/>
      <c r="T351" s="26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9" t="s">
        <v>175</v>
      </c>
      <c r="AU351" s="269" t="s">
        <v>88</v>
      </c>
      <c r="AV351" s="13" t="s">
        <v>88</v>
      </c>
      <c r="AW351" s="13" t="s">
        <v>34</v>
      </c>
      <c r="AX351" s="13" t="s">
        <v>86</v>
      </c>
      <c r="AY351" s="269" t="s">
        <v>166</v>
      </c>
    </row>
    <row r="352" spans="1:65" s="2" customFormat="1" ht="21.75" customHeight="1">
      <c r="A352" s="39"/>
      <c r="B352" s="40"/>
      <c r="C352" s="245" t="s">
        <v>492</v>
      </c>
      <c r="D352" s="245" t="s">
        <v>168</v>
      </c>
      <c r="E352" s="246" t="s">
        <v>493</v>
      </c>
      <c r="F352" s="247" t="s">
        <v>494</v>
      </c>
      <c r="G352" s="248" t="s">
        <v>185</v>
      </c>
      <c r="H352" s="249">
        <v>63.35</v>
      </c>
      <c r="I352" s="250"/>
      <c r="J352" s="251">
        <f>ROUND(I352*H352,2)</f>
        <v>0</v>
      </c>
      <c r="K352" s="247" t="s">
        <v>172</v>
      </c>
      <c r="L352" s="45"/>
      <c r="M352" s="252" t="s">
        <v>1</v>
      </c>
      <c r="N352" s="253" t="s">
        <v>43</v>
      </c>
      <c r="O352" s="92"/>
      <c r="P352" s="254">
        <f>O352*H352</f>
        <v>0</v>
      </c>
      <c r="Q352" s="254">
        <v>0</v>
      </c>
      <c r="R352" s="254">
        <f>Q352*H352</f>
        <v>0</v>
      </c>
      <c r="S352" s="254">
        <v>0</v>
      </c>
      <c r="T352" s="25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56" t="s">
        <v>173</v>
      </c>
      <c r="AT352" s="256" t="s">
        <v>168</v>
      </c>
      <c r="AU352" s="256" t="s">
        <v>88</v>
      </c>
      <c r="AY352" s="18" t="s">
        <v>166</v>
      </c>
      <c r="BE352" s="257">
        <f>IF(N352="základní",J352,0)</f>
        <v>0</v>
      </c>
      <c r="BF352" s="257">
        <f>IF(N352="snížená",J352,0)</f>
        <v>0</v>
      </c>
      <c r="BG352" s="257">
        <f>IF(N352="zákl. přenesená",J352,0)</f>
        <v>0</v>
      </c>
      <c r="BH352" s="257">
        <f>IF(N352="sníž. přenesená",J352,0)</f>
        <v>0</v>
      </c>
      <c r="BI352" s="257">
        <f>IF(N352="nulová",J352,0)</f>
        <v>0</v>
      </c>
      <c r="BJ352" s="18" t="s">
        <v>86</v>
      </c>
      <c r="BK352" s="257">
        <f>ROUND(I352*H352,2)</f>
        <v>0</v>
      </c>
      <c r="BL352" s="18" t="s">
        <v>173</v>
      </c>
      <c r="BM352" s="256" t="s">
        <v>495</v>
      </c>
    </row>
    <row r="353" spans="1:51" s="13" customFormat="1" ht="12">
      <c r="A353" s="13"/>
      <c r="B353" s="258"/>
      <c r="C353" s="259"/>
      <c r="D353" s="260" t="s">
        <v>175</v>
      </c>
      <c r="E353" s="261" t="s">
        <v>1</v>
      </c>
      <c r="F353" s="262" t="s">
        <v>496</v>
      </c>
      <c r="G353" s="259"/>
      <c r="H353" s="263">
        <v>63.35</v>
      </c>
      <c r="I353" s="264"/>
      <c r="J353" s="259"/>
      <c r="K353" s="259"/>
      <c r="L353" s="265"/>
      <c r="M353" s="266"/>
      <c r="N353" s="267"/>
      <c r="O353" s="267"/>
      <c r="P353" s="267"/>
      <c r="Q353" s="267"/>
      <c r="R353" s="267"/>
      <c r="S353" s="267"/>
      <c r="T353" s="26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9" t="s">
        <v>175</v>
      </c>
      <c r="AU353" s="269" t="s">
        <v>88</v>
      </c>
      <c r="AV353" s="13" t="s">
        <v>88</v>
      </c>
      <c r="AW353" s="13" t="s">
        <v>34</v>
      </c>
      <c r="AX353" s="13" t="s">
        <v>86</v>
      </c>
      <c r="AY353" s="269" t="s">
        <v>166</v>
      </c>
    </row>
    <row r="354" spans="1:65" s="2" customFormat="1" ht="21.75" customHeight="1">
      <c r="A354" s="39"/>
      <c r="B354" s="40"/>
      <c r="C354" s="245" t="s">
        <v>497</v>
      </c>
      <c r="D354" s="245" t="s">
        <v>168</v>
      </c>
      <c r="E354" s="246" t="s">
        <v>498</v>
      </c>
      <c r="F354" s="247" t="s">
        <v>499</v>
      </c>
      <c r="G354" s="248" t="s">
        <v>185</v>
      </c>
      <c r="H354" s="249">
        <v>659.61</v>
      </c>
      <c r="I354" s="250"/>
      <c r="J354" s="251">
        <f>ROUND(I354*H354,2)</f>
        <v>0</v>
      </c>
      <c r="K354" s="247" t="s">
        <v>1</v>
      </c>
      <c r="L354" s="45"/>
      <c r="M354" s="252" t="s">
        <v>1</v>
      </c>
      <c r="N354" s="253" t="s">
        <v>43</v>
      </c>
      <c r="O354" s="92"/>
      <c r="P354" s="254">
        <f>O354*H354</f>
        <v>0</v>
      </c>
      <c r="Q354" s="254">
        <v>0.00375</v>
      </c>
      <c r="R354" s="254">
        <f>Q354*H354</f>
        <v>2.4735375</v>
      </c>
      <c r="S354" s="254">
        <v>0</v>
      </c>
      <c r="T354" s="255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56" t="s">
        <v>173</v>
      </c>
      <c r="AT354" s="256" t="s">
        <v>168</v>
      </c>
      <c r="AU354" s="256" t="s">
        <v>88</v>
      </c>
      <c r="AY354" s="18" t="s">
        <v>166</v>
      </c>
      <c r="BE354" s="257">
        <f>IF(N354="základní",J354,0)</f>
        <v>0</v>
      </c>
      <c r="BF354" s="257">
        <f>IF(N354="snížená",J354,0)</f>
        <v>0</v>
      </c>
      <c r="BG354" s="257">
        <f>IF(N354="zákl. přenesená",J354,0)</f>
        <v>0</v>
      </c>
      <c r="BH354" s="257">
        <f>IF(N354="sníž. přenesená",J354,0)</f>
        <v>0</v>
      </c>
      <c r="BI354" s="257">
        <f>IF(N354="nulová",J354,0)</f>
        <v>0</v>
      </c>
      <c r="BJ354" s="18" t="s">
        <v>86</v>
      </c>
      <c r="BK354" s="257">
        <f>ROUND(I354*H354,2)</f>
        <v>0</v>
      </c>
      <c r="BL354" s="18" t="s">
        <v>173</v>
      </c>
      <c r="BM354" s="256" t="s">
        <v>500</v>
      </c>
    </row>
    <row r="355" spans="1:51" s="14" customFormat="1" ht="12">
      <c r="A355" s="14"/>
      <c r="B355" s="270"/>
      <c r="C355" s="271"/>
      <c r="D355" s="260" t="s">
        <v>175</v>
      </c>
      <c r="E355" s="272" t="s">
        <v>1</v>
      </c>
      <c r="F355" s="273" t="s">
        <v>475</v>
      </c>
      <c r="G355" s="271"/>
      <c r="H355" s="272" t="s">
        <v>1</v>
      </c>
      <c r="I355" s="274"/>
      <c r="J355" s="271"/>
      <c r="K355" s="271"/>
      <c r="L355" s="275"/>
      <c r="M355" s="276"/>
      <c r="N355" s="277"/>
      <c r="O355" s="277"/>
      <c r="P355" s="277"/>
      <c r="Q355" s="277"/>
      <c r="R355" s="277"/>
      <c r="S355" s="277"/>
      <c r="T355" s="278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9" t="s">
        <v>175</v>
      </c>
      <c r="AU355" s="279" t="s">
        <v>88</v>
      </c>
      <c r="AV355" s="14" t="s">
        <v>86</v>
      </c>
      <c r="AW355" s="14" t="s">
        <v>34</v>
      </c>
      <c r="AX355" s="14" t="s">
        <v>78</v>
      </c>
      <c r="AY355" s="279" t="s">
        <v>166</v>
      </c>
    </row>
    <row r="356" spans="1:51" s="13" customFormat="1" ht="12">
      <c r="A356" s="13"/>
      <c r="B356" s="258"/>
      <c r="C356" s="259"/>
      <c r="D356" s="260" t="s">
        <v>175</v>
      </c>
      <c r="E356" s="261" t="s">
        <v>1</v>
      </c>
      <c r="F356" s="262" t="s">
        <v>501</v>
      </c>
      <c r="G356" s="259"/>
      <c r="H356" s="263">
        <v>421.9</v>
      </c>
      <c r="I356" s="264"/>
      <c r="J356" s="259"/>
      <c r="K356" s="259"/>
      <c r="L356" s="265"/>
      <c r="M356" s="266"/>
      <c r="N356" s="267"/>
      <c r="O356" s="267"/>
      <c r="P356" s="267"/>
      <c r="Q356" s="267"/>
      <c r="R356" s="267"/>
      <c r="S356" s="267"/>
      <c r="T356" s="26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9" t="s">
        <v>175</v>
      </c>
      <c r="AU356" s="269" t="s">
        <v>88</v>
      </c>
      <c r="AV356" s="13" t="s">
        <v>88</v>
      </c>
      <c r="AW356" s="13" t="s">
        <v>34</v>
      </c>
      <c r="AX356" s="13" t="s">
        <v>78</v>
      </c>
      <c r="AY356" s="269" t="s">
        <v>166</v>
      </c>
    </row>
    <row r="357" spans="1:51" s="16" customFormat="1" ht="12">
      <c r="A357" s="16"/>
      <c r="B357" s="301"/>
      <c r="C357" s="302"/>
      <c r="D357" s="260" t="s">
        <v>175</v>
      </c>
      <c r="E357" s="303" t="s">
        <v>1</v>
      </c>
      <c r="F357" s="304" t="s">
        <v>457</v>
      </c>
      <c r="G357" s="302"/>
      <c r="H357" s="305">
        <v>421.9</v>
      </c>
      <c r="I357" s="306"/>
      <c r="J357" s="302"/>
      <c r="K357" s="302"/>
      <c r="L357" s="307"/>
      <c r="M357" s="308"/>
      <c r="N357" s="309"/>
      <c r="O357" s="309"/>
      <c r="P357" s="309"/>
      <c r="Q357" s="309"/>
      <c r="R357" s="309"/>
      <c r="S357" s="309"/>
      <c r="T357" s="310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311" t="s">
        <v>175</v>
      </c>
      <c r="AU357" s="311" t="s">
        <v>88</v>
      </c>
      <c r="AV357" s="16" t="s">
        <v>105</v>
      </c>
      <c r="AW357" s="16" t="s">
        <v>34</v>
      </c>
      <c r="AX357" s="16" t="s">
        <v>78</v>
      </c>
      <c r="AY357" s="311" t="s">
        <v>166</v>
      </c>
    </row>
    <row r="358" spans="1:51" s="14" customFormat="1" ht="12">
      <c r="A358" s="14"/>
      <c r="B358" s="270"/>
      <c r="C358" s="271"/>
      <c r="D358" s="260" t="s">
        <v>175</v>
      </c>
      <c r="E358" s="272" t="s">
        <v>1</v>
      </c>
      <c r="F358" s="273" t="s">
        <v>477</v>
      </c>
      <c r="G358" s="271"/>
      <c r="H358" s="272" t="s">
        <v>1</v>
      </c>
      <c r="I358" s="274"/>
      <c r="J358" s="271"/>
      <c r="K358" s="271"/>
      <c r="L358" s="275"/>
      <c r="M358" s="276"/>
      <c r="N358" s="277"/>
      <c r="O358" s="277"/>
      <c r="P358" s="277"/>
      <c r="Q358" s="277"/>
      <c r="R358" s="277"/>
      <c r="S358" s="277"/>
      <c r="T358" s="27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9" t="s">
        <v>175</v>
      </c>
      <c r="AU358" s="279" t="s">
        <v>88</v>
      </c>
      <c r="AV358" s="14" t="s">
        <v>86</v>
      </c>
      <c r="AW358" s="14" t="s">
        <v>34</v>
      </c>
      <c r="AX358" s="14" t="s">
        <v>78</v>
      </c>
      <c r="AY358" s="279" t="s">
        <v>166</v>
      </c>
    </row>
    <row r="359" spans="1:51" s="13" customFormat="1" ht="12">
      <c r="A359" s="13"/>
      <c r="B359" s="258"/>
      <c r="C359" s="259"/>
      <c r="D359" s="260" t="s">
        <v>175</v>
      </c>
      <c r="E359" s="261" t="s">
        <v>1</v>
      </c>
      <c r="F359" s="262" t="s">
        <v>502</v>
      </c>
      <c r="G359" s="259"/>
      <c r="H359" s="263">
        <v>16.842</v>
      </c>
      <c r="I359" s="264"/>
      <c r="J359" s="259"/>
      <c r="K359" s="259"/>
      <c r="L359" s="265"/>
      <c r="M359" s="266"/>
      <c r="N359" s="267"/>
      <c r="O359" s="267"/>
      <c r="P359" s="267"/>
      <c r="Q359" s="267"/>
      <c r="R359" s="267"/>
      <c r="S359" s="267"/>
      <c r="T359" s="26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9" t="s">
        <v>175</v>
      </c>
      <c r="AU359" s="269" t="s">
        <v>88</v>
      </c>
      <c r="AV359" s="13" t="s">
        <v>88</v>
      </c>
      <c r="AW359" s="13" t="s">
        <v>34</v>
      </c>
      <c r="AX359" s="13" t="s">
        <v>78</v>
      </c>
      <c r="AY359" s="269" t="s">
        <v>166</v>
      </c>
    </row>
    <row r="360" spans="1:51" s="16" customFormat="1" ht="12">
      <c r="A360" s="16"/>
      <c r="B360" s="301"/>
      <c r="C360" s="302"/>
      <c r="D360" s="260" t="s">
        <v>175</v>
      </c>
      <c r="E360" s="303" t="s">
        <v>1</v>
      </c>
      <c r="F360" s="304" t="s">
        <v>457</v>
      </c>
      <c r="G360" s="302"/>
      <c r="H360" s="305">
        <v>16.842</v>
      </c>
      <c r="I360" s="306"/>
      <c r="J360" s="302"/>
      <c r="K360" s="302"/>
      <c r="L360" s="307"/>
      <c r="M360" s="308"/>
      <c r="N360" s="309"/>
      <c r="O360" s="309"/>
      <c r="P360" s="309"/>
      <c r="Q360" s="309"/>
      <c r="R360" s="309"/>
      <c r="S360" s="309"/>
      <c r="T360" s="310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311" t="s">
        <v>175</v>
      </c>
      <c r="AU360" s="311" t="s">
        <v>88</v>
      </c>
      <c r="AV360" s="16" t="s">
        <v>105</v>
      </c>
      <c r="AW360" s="16" t="s">
        <v>34</v>
      </c>
      <c r="AX360" s="16" t="s">
        <v>78</v>
      </c>
      <c r="AY360" s="311" t="s">
        <v>166</v>
      </c>
    </row>
    <row r="361" spans="1:51" s="14" customFormat="1" ht="12">
      <c r="A361" s="14"/>
      <c r="B361" s="270"/>
      <c r="C361" s="271"/>
      <c r="D361" s="260" t="s">
        <v>175</v>
      </c>
      <c r="E361" s="272" t="s">
        <v>1</v>
      </c>
      <c r="F361" s="273" t="s">
        <v>479</v>
      </c>
      <c r="G361" s="271"/>
      <c r="H361" s="272" t="s">
        <v>1</v>
      </c>
      <c r="I361" s="274"/>
      <c r="J361" s="271"/>
      <c r="K361" s="271"/>
      <c r="L361" s="275"/>
      <c r="M361" s="276"/>
      <c r="N361" s="277"/>
      <c r="O361" s="277"/>
      <c r="P361" s="277"/>
      <c r="Q361" s="277"/>
      <c r="R361" s="277"/>
      <c r="S361" s="277"/>
      <c r="T361" s="27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9" t="s">
        <v>175</v>
      </c>
      <c r="AU361" s="279" t="s">
        <v>88</v>
      </c>
      <c r="AV361" s="14" t="s">
        <v>86</v>
      </c>
      <c r="AW361" s="14" t="s">
        <v>34</v>
      </c>
      <c r="AX361" s="14" t="s">
        <v>78</v>
      </c>
      <c r="AY361" s="279" t="s">
        <v>166</v>
      </c>
    </row>
    <row r="362" spans="1:51" s="13" customFormat="1" ht="12">
      <c r="A362" s="13"/>
      <c r="B362" s="258"/>
      <c r="C362" s="259"/>
      <c r="D362" s="260" t="s">
        <v>175</v>
      </c>
      <c r="E362" s="261" t="s">
        <v>1</v>
      </c>
      <c r="F362" s="262" t="s">
        <v>503</v>
      </c>
      <c r="G362" s="259"/>
      <c r="H362" s="263">
        <v>198.69</v>
      </c>
      <c r="I362" s="264"/>
      <c r="J362" s="259"/>
      <c r="K362" s="259"/>
      <c r="L362" s="265"/>
      <c r="M362" s="266"/>
      <c r="N362" s="267"/>
      <c r="O362" s="267"/>
      <c r="P362" s="267"/>
      <c r="Q362" s="267"/>
      <c r="R362" s="267"/>
      <c r="S362" s="267"/>
      <c r="T362" s="26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9" t="s">
        <v>175</v>
      </c>
      <c r="AU362" s="269" t="s">
        <v>88</v>
      </c>
      <c r="AV362" s="13" t="s">
        <v>88</v>
      </c>
      <c r="AW362" s="13" t="s">
        <v>34</v>
      </c>
      <c r="AX362" s="13" t="s">
        <v>78</v>
      </c>
      <c r="AY362" s="269" t="s">
        <v>166</v>
      </c>
    </row>
    <row r="363" spans="1:51" s="13" customFormat="1" ht="12">
      <c r="A363" s="13"/>
      <c r="B363" s="258"/>
      <c r="C363" s="259"/>
      <c r="D363" s="260" t="s">
        <v>175</v>
      </c>
      <c r="E363" s="261" t="s">
        <v>1</v>
      </c>
      <c r="F363" s="262" t="s">
        <v>504</v>
      </c>
      <c r="G363" s="259"/>
      <c r="H363" s="263">
        <v>88.8</v>
      </c>
      <c r="I363" s="264"/>
      <c r="J363" s="259"/>
      <c r="K363" s="259"/>
      <c r="L363" s="265"/>
      <c r="M363" s="266"/>
      <c r="N363" s="267"/>
      <c r="O363" s="267"/>
      <c r="P363" s="267"/>
      <c r="Q363" s="267"/>
      <c r="R363" s="267"/>
      <c r="S363" s="267"/>
      <c r="T363" s="26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9" t="s">
        <v>175</v>
      </c>
      <c r="AU363" s="269" t="s">
        <v>88</v>
      </c>
      <c r="AV363" s="13" t="s">
        <v>88</v>
      </c>
      <c r="AW363" s="13" t="s">
        <v>34</v>
      </c>
      <c r="AX363" s="13" t="s">
        <v>78</v>
      </c>
      <c r="AY363" s="269" t="s">
        <v>166</v>
      </c>
    </row>
    <row r="364" spans="1:51" s="13" customFormat="1" ht="12">
      <c r="A364" s="13"/>
      <c r="B364" s="258"/>
      <c r="C364" s="259"/>
      <c r="D364" s="260" t="s">
        <v>175</v>
      </c>
      <c r="E364" s="261" t="s">
        <v>1</v>
      </c>
      <c r="F364" s="262" t="s">
        <v>505</v>
      </c>
      <c r="G364" s="259"/>
      <c r="H364" s="263">
        <v>17.6</v>
      </c>
      <c r="I364" s="264"/>
      <c r="J364" s="259"/>
      <c r="K364" s="259"/>
      <c r="L364" s="265"/>
      <c r="M364" s="266"/>
      <c r="N364" s="267"/>
      <c r="O364" s="267"/>
      <c r="P364" s="267"/>
      <c r="Q364" s="267"/>
      <c r="R364" s="267"/>
      <c r="S364" s="267"/>
      <c r="T364" s="26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9" t="s">
        <v>175</v>
      </c>
      <c r="AU364" s="269" t="s">
        <v>88</v>
      </c>
      <c r="AV364" s="13" t="s">
        <v>88</v>
      </c>
      <c r="AW364" s="13" t="s">
        <v>34</v>
      </c>
      <c r="AX364" s="13" t="s">
        <v>78</v>
      </c>
      <c r="AY364" s="269" t="s">
        <v>166</v>
      </c>
    </row>
    <row r="365" spans="1:51" s="16" customFormat="1" ht="12">
      <c r="A365" s="16"/>
      <c r="B365" s="301"/>
      <c r="C365" s="302"/>
      <c r="D365" s="260" t="s">
        <v>175</v>
      </c>
      <c r="E365" s="303" t="s">
        <v>1</v>
      </c>
      <c r="F365" s="304" t="s">
        <v>457</v>
      </c>
      <c r="G365" s="302"/>
      <c r="H365" s="305">
        <v>305.09000000000003</v>
      </c>
      <c r="I365" s="306"/>
      <c r="J365" s="302"/>
      <c r="K365" s="302"/>
      <c r="L365" s="307"/>
      <c r="M365" s="308"/>
      <c r="N365" s="309"/>
      <c r="O365" s="309"/>
      <c r="P365" s="309"/>
      <c r="Q365" s="309"/>
      <c r="R365" s="309"/>
      <c r="S365" s="309"/>
      <c r="T365" s="310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T365" s="311" t="s">
        <v>175</v>
      </c>
      <c r="AU365" s="311" t="s">
        <v>88</v>
      </c>
      <c r="AV365" s="16" t="s">
        <v>105</v>
      </c>
      <c r="AW365" s="16" t="s">
        <v>34</v>
      </c>
      <c r="AX365" s="16" t="s">
        <v>78</v>
      </c>
      <c r="AY365" s="311" t="s">
        <v>166</v>
      </c>
    </row>
    <row r="366" spans="1:51" s="14" customFormat="1" ht="12">
      <c r="A366" s="14"/>
      <c r="B366" s="270"/>
      <c r="C366" s="271"/>
      <c r="D366" s="260" t="s">
        <v>175</v>
      </c>
      <c r="E366" s="272" t="s">
        <v>1</v>
      </c>
      <c r="F366" s="273" t="s">
        <v>483</v>
      </c>
      <c r="G366" s="271"/>
      <c r="H366" s="272" t="s">
        <v>1</v>
      </c>
      <c r="I366" s="274"/>
      <c r="J366" s="271"/>
      <c r="K366" s="271"/>
      <c r="L366" s="275"/>
      <c r="M366" s="276"/>
      <c r="N366" s="277"/>
      <c r="O366" s="277"/>
      <c r="P366" s="277"/>
      <c r="Q366" s="277"/>
      <c r="R366" s="277"/>
      <c r="S366" s="277"/>
      <c r="T366" s="27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9" t="s">
        <v>175</v>
      </c>
      <c r="AU366" s="279" t="s">
        <v>88</v>
      </c>
      <c r="AV366" s="14" t="s">
        <v>86</v>
      </c>
      <c r="AW366" s="14" t="s">
        <v>34</v>
      </c>
      <c r="AX366" s="14" t="s">
        <v>78</v>
      </c>
      <c r="AY366" s="279" t="s">
        <v>166</v>
      </c>
    </row>
    <row r="367" spans="1:51" s="13" customFormat="1" ht="12">
      <c r="A367" s="13"/>
      <c r="B367" s="258"/>
      <c r="C367" s="259"/>
      <c r="D367" s="260" t="s">
        <v>175</v>
      </c>
      <c r="E367" s="261" t="s">
        <v>1</v>
      </c>
      <c r="F367" s="262" t="s">
        <v>506</v>
      </c>
      <c r="G367" s="259"/>
      <c r="H367" s="263">
        <v>24.834</v>
      </c>
      <c r="I367" s="264"/>
      <c r="J367" s="259"/>
      <c r="K367" s="259"/>
      <c r="L367" s="265"/>
      <c r="M367" s="266"/>
      <c r="N367" s="267"/>
      <c r="O367" s="267"/>
      <c r="P367" s="267"/>
      <c r="Q367" s="267"/>
      <c r="R367" s="267"/>
      <c r="S367" s="267"/>
      <c r="T367" s="26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9" t="s">
        <v>175</v>
      </c>
      <c r="AU367" s="269" t="s">
        <v>88</v>
      </c>
      <c r="AV367" s="13" t="s">
        <v>88</v>
      </c>
      <c r="AW367" s="13" t="s">
        <v>34</v>
      </c>
      <c r="AX367" s="13" t="s">
        <v>78</v>
      </c>
      <c r="AY367" s="269" t="s">
        <v>166</v>
      </c>
    </row>
    <row r="368" spans="1:51" s="16" customFormat="1" ht="12">
      <c r="A368" s="16"/>
      <c r="B368" s="301"/>
      <c r="C368" s="302"/>
      <c r="D368" s="260" t="s">
        <v>175</v>
      </c>
      <c r="E368" s="303" t="s">
        <v>1</v>
      </c>
      <c r="F368" s="304" t="s">
        <v>457</v>
      </c>
      <c r="G368" s="302"/>
      <c r="H368" s="305">
        <v>24.834</v>
      </c>
      <c r="I368" s="306"/>
      <c r="J368" s="302"/>
      <c r="K368" s="302"/>
      <c r="L368" s="307"/>
      <c r="M368" s="308"/>
      <c r="N368" s="309"/>
      <c r="O368" s="309"/>
      <c r="P368" s="309"/>
      <c r="Q368" s="309"/>
      <c r="R368" s="309"/>
      <c r="S368" s="309"/>
      <c r="T368" s="310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T368" s="311" t="s">
        <v>175</v>
      </c>
      <c r="AU368" s="311" t="s">
        <v>88</v>
      </c>
      <c r="AV368" s="16" t="s">
        <v>105</v>
      </c>
      <c r="AW368" s="16" t="s">
        <v>34</v>
      </c>
      <c r="AX368" s="16" t="s">
        <v>78</v>
      </c>
      <c r="AY368" s="311" t="s">
        <v>166</v>
      </c>
    </row>
    <row r="369" spans="1:51" s="14" customFormat="1" ht="12">
      <c r="A369" s="14"/>
      <c r="B369" s="270"/>
      <c r="C369" s="271"/>
      <c r="D369" s="260" t="s">
        <v>175</v>
      </c>
      <c r="E369" s="272" t="s">
        <v>1</v>
      </c>
      <c r="F369" s="273" t="s">
        <v>485</v>
      </c>
      <c r="G369" s="271"/>
      <c r="H369" s="272" t="s">
        <v>1</v>
      </c>
      <c r="I369" s="274"/>
      <c r="J369" s="271"/>
      <c r="K369" s="271"/>
      <c r="L369" s="275"/>
      <c r="M369" s="276"/>
      <c r="N369" s="277"/>
      <c r="O369" s="277"/>
      <c r="P369" s="277"/>
      <c r="Q369" s="277"/>
      <c r="R369" s="277"/>
      <c r="S369" s="277"/>
      <c r="T369" s="27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9" t="s">
        <v>175</v>
      </c>
      <c r="AU369" s="279" t="s">
        <v>88</v>
      </c>
      <c r="AV369" s="14" t="s">
        <v>86</v>
      </c>
      <c r="AW369" s="14" t="s">
        <v>34</v>
      </c>
      <c r="AX369" s="14" t="s">
        <v>78</v>
      </c>
      <c r="AY369" s="279" t="s">
        <v>166</v>
      </c>
    </row>
    <row r="370" spans="1:51" s="13" customFormat="1" ht="12">
      <c r="A370" s="13"/>
      <c r="B370" s="258"/>
      <c r="C370" s="259"/>
      <c r="D370" s="260" t="s">
        <v>175</v>
      </c>
      <c r="E370" s="261" t="s">
        <v>1</v>
      </c>
      <c r="F370" s="262" t="s">
        <v>507</v>
      </c>
      <c r="G370" s="259"/>
      <c r="H370" s="263">
        <v>17.644</v>
      </c>
      <c r="I370" s="264"/>
      <c r="J370" s="259"/>
      <c r="K370" s="259"/>
      <c r="L370" s="265"/>
      <c r="M370" s="266"/>
      <c r="N370" s="267"/>
      <c r="O370" s="267"/>
      <c r="P370" s="267"/>
      <c r="Q370" s="267"/>
      <c r="R370" s="267"/>
      <c r="S370" s="267"/>
      <c r="T370" s="26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175</v>
      </c>
      <c r="AU370" s="269" t="s">
        <v>88</v>
      </c>
      <c r="AV370" s="13" t="s">
        <v>88</v>
      </c>
      <c r="AW370" s="13" t="s">
        <v>34</v>
      </c>
      <c r="AX370" s="13" t="s">
        <v>78</v>
      </c>
      <c r="AY370" s="269" t="s">
        <v>166</v>
      </c>
    </row>
    <row r="371" spans="1:51" s="16" customFormat="1" ht="12">
      <c r="A371" s="16"/>
      <c r="B371" s="301"/>
      <c r="C371" s="302"/>
      <c r="D371" s="260" t="s">
        <v>175</v>
      </c>
      <c r="E371" s="303" t="s">
        <v>1</v>
      </c>
      <c r="F371" s="304" t="s">
        <v>457</v>
      </c>
      <c r="G371" s="302"/>
      <c r="H371" s="305">
        <v>17.644</v>
      </c>
      <c r="I371" s="306"/>
      <c r="J371" s="302"/>
      <c r="K371" s="302"/>
      <c r="L371" s="307"/>
      <c r="M371" s="308"/>
      <c r="N371" s="309"/>
      <c r="O371" s="309"/>
      <c r="P371" s="309"/>
      <c r="Q371" s="309"/>
      <c r="R371" s="309"/>
      <c r="S371" s="309"/>
      <c r="T371" s="310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311" t="s">
        <v>175</v>
      </c>
      <c r="AU371" s="311" t="s">
        <v>88</v>
      </c>
      <c r="AV371" s="16" t="s">
        <v>105</v>
      </c>
      <c r="AW371" s="16" t="s">
        <v>34</v>
      </c>
      <c r="AX371" s="16" t="s">
        <v>78</v>
      </c>
      <c r="AY371" s="311" t="s">
        <v>166</v>
      </c>
    </row>
    <row r="372" spans="1:51" s="14" customFormat="1" ht="12">
      <c r="A372" s="14"/>
      <c r="B372" s="270"/>
      <c r="C372" s="271"/>
      <c r="D372" s="260" t="s">
        <v>175</v>
      </c>
      <c r="E372" s="272" t="s">
        <v>1</v>
      </c>
      <c r="F372" s="273" t="s">
        <v>508</v>
      </c>
      <c r="G372" s="271"/>
      <c r="H372" s="272" t="s">
        <v>1</v>
      </c>
      <c r="I372" s="274"/>
      <c r="J372" s="271"/>
      <c r="K372" s="271"/>
      <c r="L372" s="275"/>
      <c r="M372" s="276"/>
      <c r="N372" s="277"/>
      <c r="O372" s="277"/>
      <c r="P372" s="277"/>
      <c r="Q372" s="277"/>
      <c r="R372" s="277"/>
      <c r="S372" s="277"/>
      <c r="T372" s="27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9" t="s">
        <v>175</v>
      </c>
      <c r="AU372" s="279" t="s">
        <v>88</v>
      </c>
      <c r="AV372" s="14" t="s">
        <v>86</v>
      </c>
      <c r="AW372" s="14" t="s">
        <v>34</v>
      </c>
      <c r="AX372" s="14" t="s">
        <v>78</v>
      </c>
      <c r="AY372" s="279" t="s">
        <v>166</v>
      </c>
    </row>
    <row r="373" spans="1:51" s="13" customFormat="1" ht="12">
      <c r="A373" s="13"/>
      <c r="B373" s="258"/>
      <c r="C373" s="259"/>
      <c r="D373" s="260" t="s">
        <v>175</v>
      </c>
      <c r="E373" s="261" t="s">
        <v>1</v>
      </c>
      <c r="F373" s="262" t="s">
        <v>509</v>
      </c>
      <c r="G373" s="259"/>
      <c r="H373" s="263">
        <v>-126.7</v>
      </c>
      <c r="I373" s="264"/>
      <c r="J373" s="259"/>
      <c r="K373" s="259"/>
      <c r="L373" s="265"/>
      <c r="M373" s="266"/>
      <c r="N373" s="267"/>
      <c r="O373" s="267"/>
      <c r="P373" s="267"/>
      <c r="Q373" s="267"/>
      <c r="R373" s="267"/>
      <c r="S373" s="267"/>
      <c r="T373" s="26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9" t="s">
        <v>175</v>
      </c>
      <c r="AU373" s="269" t="s">
        <v>88</v>
      </c>
      <c r="AV373" s="13" t="s">
        <v>88</v>
      </c>
      <c r="AW373" s="13" t="s">
        <v>34</v>
      </c>
      <c r="AX373" s="13" t="s">
        <v>78</v>
      </c>
      <c r="AY373" s="269" t="s">
        <v>166</v>
      </c>
    </row>
    <row r="374" spans="1:51" s="15" customFormat="1" ht="12">
      <c r="A374" s="15"/>
      <c r="B374" s="280"/>
      <c r="C374" s="281"/>
      <c r="D374" s="260" t="s">
        <v>175</v>
      </c>
      <c r="E374" s="282" t="s">
        <v>1</v>
      </c>
      <c r="F374" s="283" t="s">
        <v>214</v>
      </c>
      <c r="G374" s="281"/>
      <c r="H374" s="284">
        <v>659.6099999999999</v>
      </c>
      <c r="I374" s="285"/>
      <c r="J374" s="281"/>
      <c r="K374" s="281"/>
      <c r="L374" s="286"/>
      <c r="M374" s="287"/>
      <c r="N374" s="288"/>
      <c r="O374" s="288"/>
      <c r="P374" s="288"/>
      <c r="Q374" s="288"/>
      <c r="R374" s="288"/>
      <c r="S374" s="288"/>
      <c r="T374" s="289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90" t="s">
        <v>175</v>
      </c>
      <c r="AU374" s="290" t="s">
        <v>88</v>
      </c>
      <c r="AV374" s="15" t="s">
        <v>173</v>
      </c>
      <c r="AW374" s="15" t="s">
        <v>34</v>
      </c>
      <c r="AX374" s="15" t="s">
        <v>86</v>
      </c>
      <c r="AY374" s="290" t="s">
        <v>166</v>
      </c>
    </row>
    <row r="375" spans="1:65" s="2" customFormat="1" ht="33" customHeight="1">
      <c r="A375" s="39"/>
      <c r="B375" s="40"/>
      <c r="C375" s="245" t="s">
        <v>510</v>
      </c>
      <c r="D375" s="245" t="s">
        <v>168</v>
      </c>
      <c r="E375" s="246" t="s">
        <v>511</v>
      </c>
      <c r="F375" s="247" t="s">
        <v>512</v>
      </c>
      <c r="G375" s="248" t="s">
        <v>185</v>
      </c>
      <c r="H375" s="249">
        <v>659.61</v>
      </c>
      <c r="I375" s="250"/>
      <c r="J375" s="251">
        <f>ROUND(I375*H375,2)</f>
        <v>0</v>
      </c>
      <c r="K375" s="247" t="s">
        <v>1</v>
      </c>
      <c r="L375" s="45"/>
      <c r="M375" s="252" t="s">
        <v>1</v>
      </c>
      <c r="N375" s="253" t="s">
        <v>43</v>
      </c>
      <c r="O375" s="92"/>
      <c r="P375" s="254">
        <f>O375*H375</f>
        <v>0</v>
      </c>
      <c r="Q375" s="254">
        <v>0</v>
      </c>
      <c r="R375" s="254">
        <f>Q375*H375</f>
        <v>0</v>
      </c>
      <c r="S375" s="254">
        <v>0</v>
      </c>
      <c r="T375" s="25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56" t="s">
        <v>173</v>
      </c>
      <c r="AT375" s="256" t="s">
        <v>168</v>
      </c>
      <c r="AU375" s="256" t="s">
        <v>88</v>
      </c>
      <c r="AY375" s="18" t="s">
        <v>166</v>
      </c>
      <c r="BE375" s="257">
        <f>IF(N375="základní",J375,0)</f>
        <v>0</v>
      </c>
      <c r="BF375" s="257">
        <f>IF(N375="snížená",J375,0)</f>
        <v>0</v>
      </c>
      <c r="BG375" s="257">
        <f>IF(N375="zákl. přenesená",J375,0)</f>
        <v>0</v>
      </c>
      <c r="BH375" s="257">
        <f>IF(N375="sníž. přenesená",J375,0)</f>
        <v>0</v>
      </c>
      <c r="BI375" s="257">
        <f>IF(N375="nulová",J375,0)</f>
        <v>0</v>
      </c>
      <c r="BJ375" s="18" t="s">
        <v>86</v>
      </c>
      <c r="BK375" s="257">
        <f>ROUND(I375*H375,2)</f>
        <v>0</v>
      </c>
      <c r="BL375" s="18" t="s">
        <v>173</v>
      </c>
      <c r="BM375" s="256" t="s">
        <v>513</v>
      </c>
    </row>
    <row r="376" spans="1:51" s="13" customFormat="1" ht="12">
      <c r="A376" s="13"/>
      <c r="B376" s="258"/>
      <c r="C376" s="259"/>
      <c r="D376" s="260" t="s">
        <v>175</v>
      </c>
      <c r="E376" s="261" t="s">
        <v>1</v>
      </c>
      <c r="F376" s="262" t="s">
        <v>514</v>
      </c>
      <c r="G376" s="259"/>
      <c r="H376" s="263">
        <v>659.61</v>
      </c>
      <c r="I376" s="264"/>
      <c r="J376" s="259"/>
      <c r="K376" s="259"/>
      <c r="L376" s="265"/>
      <c r="M376" s="266"/>
      <c r="N376" s="267"/>
      <c r="O376" s="267"/>
      <c r="P376" s="267"/>
      <c r="Q376" s="267"/>
      <c r="R376" s="267"/>
      <c r="S376" s="267"/>
      <c r="T376" s="26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9" t="s">
        <v>175</v>
      </c>
      <c r="AU376" s="269" t="s">
        <v>88</v>
      </c>
      <c r="AV376" s="13" t="s">
        <v>88</v>
      </c>
      <c r="AW376" s="13" t="s">
        <v>34</v>
      </c>
      <c r="AX376" s="13" t="s">
        <v>86</v>
      </c>
      <c r="AY376" s="269" t="s">
        <v>166</v>
      </c>
    </row>
    <row r="377" spans="1:65" s="2" customFormat="1" ht="21.75" customHeight="1">
      <c r="A377" s="39"/>
      <c r="B377" s="40"/>
      <c r="C377" s="245" t="s">
        <v>515</v>
      </c>
      <c r="D377" s="245" t="s">
        <v>168</v>
      </c>
      <c r="E377" s="246" t="s">
        <v>516</v>
      </c>
      <c r="F377" s="247" t="s">
        <v>517</v>
      </c>
      <c r="G377" s="248" t="s">
        <v>185</v>
      </c>
      <c r="H377" s="249">
        <v>722.96</v>
      </c>
      <c r="I377" s="250"/>
      <c r="J377" s="251">
        <f>ROUND(I377*H377,2)</f>
        <v>0</v>
      </c>
      <c r="K377" s="247" t="s">
        <v>172</v>
      </c>
      <c r="L377" s="45"/>
      <c r="M377" s="252" t="s">
        <v>1</v>
      </c>
      <c r="N377" s="253" t="s">
        <v>43</v>
      </c>
      <c r="O377" s="92"/>
      <c r="P377" s="254">
        <f>O377*H377</f>
        <v>0</v>
      </c>
      <c r="Q377" s="254">
        <v>0.0025</v>
      </c>
      <c r="R377" s="254">
        <f>Q377*H377</f>
        <v>1.8074000000000001</v>
      </c>
      <c r="S377" s="254">
        <v>0</v>
      </c>
      <c r="T377" s="25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6" t="s">
        <v>173</v>
      </c>
      <c r="AT377" s="256" t="s">
        <v>168</v>
      </c>
      <c r="AU377" s="256" t="s">
        <v>88</v>
      </c>
      <c r="AY377" s="18" t="s">
        <v>166</v>
      </c>
      <c r="BE377" s="257">
        <f>IF(N377="základní",J377,0)</f>
        <v>0</v>
      </c>
      <c r="BF377" s="257">
        <f>IF(N377="snížená",J377,0)</f>
        <v>0</v>
      </c>
      <c r="BG377" s="257">
        <f>IF(N377="zákl. přenesená",J377,0)</f>
        <v>0</v>
      </c>
      <c r="BH377" s="257">
        <f>IF(N377="sníž. přenesená",J377,0)</f>
        <v>0</v>
      </c>
      <c r="BI377" s="257">
        <f>IF(N377="nulová",J377,0)</f>
        <v>0</v>
      </c>
      <c r="BJ377" s="18" t="s">
        <v>86</v>
      </c>
      <c r="BK377" s="257">
        <f>ROUND(I377*H377,2)</f>
        <v>0</v>
      </c>
      <c r="BL377" s="18" t="s">
        <v>173</v>
      </c>
      <c r="BM377" s="256" t="s">
        <v>518</v>
      </c>
    </row>
    <row r="378" spans="1:51" s="13" customFormat="1" ht="12">
      <c r="A378" s="13"/>
      <c r="B378" s="258"/>
      <c r="C378" s="259"/>
      <c r="D378" s="260" t="s">
        <v>175</v>
      </c>
      <c r="E378" s="261" t="s">
        <v>1</v>
      </c>
      <c r="F378" s="262" t="s">
        <v>519</v>
      </c>
      <c r="G378" s="259"/>
      <c r="H378" s="263">
        <v>722.96</v>
      </c>
      <c r="I378" s="264"/>
      <c r="J378" s="259"/>
      <c r="K378" s="259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175</v>
      </c>
      <c r="AU378" s="269" t="s">
        <v>88</v>
      </c>
      <c r="AV378" s="13" t="s">
        <v>88</v>
      </c>
      <c r="AW378" s="13" t="s">
        <v>34</v>
      </c>
      <c r="AX378" s="13" t="s">
        <v>86</v>
      </c>
      <c r="AY378" s="269" t="s">
        <v>166</v>
      </c>
    </row>
    <row r="379" spans="1:65" s="2" customFormat="1" ht="16.5" customHeight="1">
      <c r="A379" s="39"/>
      <c r="B379" s="40"/>
      <c r="C379" s="245" t="s">
        <v>520</v>
      </c>
      <c r="D379" s="245" t="s">
        <v>168</v>
      </c>
      <c r="E379" s="246" t="s">
        <v>521</v>
      </c>
      <c r="F379" s="247" t="s">
        <v>522</v>
      </c>
      <c r="G379" s="248" t="s">
        <v>242</v>
      </c>
      <c r="H379" s="249">
        <v>7.883</v>
      </c>
      <c r="I379" s="250"/>
      <c r="J379" s="251">
        <f>ROUND(I379*H379,2)</f>
        <v>0</v>
      </c>
      <c r="K379" s="247" t="s">
        <v>172</v>
      </c>
      <c r="L379" s="45"/>
      <c r="M379" s="252" t="s">
        <v>1</v>
      </c>
      <c r="N379" s="253" t="s">
        <v>43</v>
      </c>
      <c r="O379" s="92"/>
      <c r="P379" s="254">
        <f>O379*H379</f>
        <v>0</v>
      </c>
      <c r="Q379" s="254">
        <v>1.04881</v>
      </c>
      <c r="R379" s="254">
        <f>Q379*H379</f>
        <v>8.26776923</v>
      </c>
      <c r="S379" s="254">
        <v>0</v>
      </c>
      <c r="T379" s="25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6" t="s">
        <v>173</v>
      </c>
      <c r="AT379" s="256" t="s">
        <v>168</v>
      </c>
      <c r="AU379" s="256" t="s">
        <v>88</v>
      </c>
      <c r="AY379" s="18" t="s">
        <v>166</v>
      </c>
      <c r="BE379" s="257">
        <f>IF(N379="základní",J379,0)</f>
        <v>0</v>
      </c>
      <c r="BF379" s="257">
        <f>IF(N379="snížená",J379,0)</f>
        <v>0</v>
      </c>
      <c r="BG379" s="257">
        <f>IF(N379="zákl. přenesená",J379,0)</f>
        <v>0</v>
      </c>
      <c r="BH379" s="257">
        <f>IF(N379="sníž. přenesená",J379,0)</f>
        <v>0</v>
      </c>
      <c r="BI379" s="257">
        <f>IF(N379="nulová",J379,0)</f>
        <v>0</v>
      </c>
      <c r="BJ379" s="18" t="s">
        <v>86</v>
      </c>
      <c r="BK379" s="257">
        <f>ROUND(I379*H379,2)</f>
        <v>0</v>
      </c>
      <c r="BL379" s="18" t="s">
        <v>173</v>
      </c>
      <c r="BM379" s="256" t="s">
        <v>523</v>
      </c>
    </row>
    <row r="380" spans="1:51" s="14" customFormat="1" ht="12">
      <c r="A380" s="14"/>
      <c r="B380" s="270"/>
      <c r="C380" s="271"/>
      <c r="D380" s="260" t="s">
        <v>175</v>
      </c>
      <c r="E380" s="272" t="s">
        <v>1</v>
      </c>
      <c r="F380" s="273" t="s">
        <v>475</v>
      </c>
      <c r="G380" s="271"/>
      <c r="H380" s="272" t="s">
        <v>1</v>
      </c>
      <c r="I380" s="274"/>
      <c r="J380" s="271"/>
      <c r="K380" s="271"/>
      <c r="L380" s="275"/>
      <c r="M380" s="276"/>
      <c r="N380" s="277"/>
      <c r="O380" s="277"/>
      <c r="P380" s="277"/>
      <c r="Q380" s="277"/>
      <c r="R380" s="277"/>
      <c r="S380" s="277"/>
      <c r="T380" s="27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9" t="s">
        <v>175</v>
      </c>
      <c r="AU380" s="279" t="s">
        <v>88</v>
      </c>
      <c r="AV380" s="14" t="s">
        <v>86</v>
      </c>
      <c r="AW380" s="14" t="s">
        <v>34</v>
      </c>
      <c r="AX380" s="14" t="s">
        <v>78</v>
      </c>
      <c r="AY380" s="279" t="s">
        <v>166</v>
      </c>
    </row>
    <row r="381" spans="1:51" s="13" customFormat="1" ht="12">
      <c r="A381" s="13"/>
      <c r="B381" s="258"/>
      <c r="C381" s="259"/>
      <c r="D381" s="260" t="s">
        <v>175</v>
      </c>
      <c r="E381" s="261" t="s">
        <v>1</v>
      </c>
      <c r="F381" s="262" t="s">
        <v>524</v>
      </c>
      <c r="G381" s="259"/>
      <c r="H381" s="263">
        <v>4.205</v>
      </c>
      <c r="I381" s="264"/>
      <c r="J381" s="259"/>
      <c r="K381" s="259"/>
      <c r="L381" s="265"/>
      <c r="M381" s="266"/>
      <c r="N381" s="267"/>
      <c r="O381" s="267"/>
      <c r="P381" s="267"/>
      <c r="Q381" s="267"/>
      <c r="R381" s="267"/>
      <c r="S381" s="267"/>
      <c r="T381" s="26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9" t="s">
        <v>175</v>
      </c>
      <c r="AU381" s="269" t="s">
        <v>88</v>
      </c>
      <c r="AV381" s="13" t="s">
        <v>88</v>
      </c>
      <c r="AW381" s="13" t="s">
        <v>34</v>
      </c>
      <c r="AX381" s="13" t="s">
        <v>78</v>
      </c>
      <c r="AY381" s="269" t="s">
        <v>166</v>
      </c>
    </row>
    <row r="382" spans="1:51" s="16" customFormat="1" ht="12">
      <c r="A382" s="16"/>
      <c r="B382" s="301"/>
      <c r="C382" s="302"/>
      <c r="D382" s="260" t="s">
        <v>175</v>
      </c>
      <c r="E382" s="303" t="s">
        <v>1</v>
      </c>
      <c r="F382" s="304" t="s">
        <v>457</v>
      </c>
      <c r="G382" s="302"/>
      <c r="H382" s="305">
        <v>4.205</v>
      </c>
      <c r="I382" s="306"/>
      <c r="J382" s="302"/>
      <c r="K382" s="302"/>
      <c r="L382" s="307"/>
      <c r="M382" s="308"/>
      <c r="N382" s="309"/>
      <c r="O382" s="309"/>
      <c r="P382" s="309"/>
      <c r="Q382" s="309"/>
      <c r="R382" s="309"/>
      <c r="S382" s="309"/>
      <c r="T382" s="310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T382" s="311" t="s">
        <v>175</v>
      </c>
      <c r="AU382" s="311" t="s">
        <v>88</v>
      </c>
      <c r="AV382" s="16" t="s">
        <v>105</v>
      </c>
      <c r="AW382" s="16" t="s">
        <v>34</v>
      </c>
      <c r="AX382" s="16" t="s">
        <v>78</v>
      </c>
      <c r="AY382" s="311" t="s">
        <v>166</v>
      </c>
    </row>
    <row r="383" spans="1:51" s="14" customFormat="1" ht="12">
      <c r="A383" s="14"/>
      <c r="B383" s="270"/>
      <c r="C383" s="271"/>
      <c r="D383" s="260" t="s">
        <v>175</v>
      </c>
      <c r="E383" s="272" t="s">
        <v>1</v>
      </c>
      <c r="F383" s="273" t="s">
        <v>477</v>
      </c>
      <c r="G383" s="271"/>
      <c r="H383" s="272" t="s">
        <v>1</v>
      </c>
      <c r="I383" s="274"/>
      <c r="J383" s="271"/>
      <c r="K383" s="271"/>
      <c r="L383" s="275"/>
      <c r="M383" s="276"/>
      <c r="N383" s="277"/>
      <c r="O383" s="277"/>
      <c r="P383" s="277"/>
      <c r="Q383" s="277"/>
      <c r="R383" s="277"/>
      <c r="S383" s="277"/>
      <c r="T383" s="27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9" t="s">
        <v>175</v>
      </c>
      <c r="AU383" s="279" t="s">
        <v>88</v>
      </c>
      <c r="AV383" s="14" t="s">
        <v>86</v>
      </c>
      <c r="AW383" s="14" t="s">
        <v>34</v>
      </c>
      <c r="AX383" s="14" t="s">
        <v>78</v>
      </c>
      <c r="AY383" s="279" t="s">
        <v>166</v>
      </c>
    </row>
    <row r="384" spans="1:51" s="13" customFormat="1" ht="12">
      <c r="A384" s="13"/>
      <c r="B384" s="258"/>
      <c r="C384" s="259"/>
      <c r="D384" s="260" t="s">
        <v>175</v>
      </c>
      <c r="E384" s="261" t="s">
        <v>1</v>
      </c>
      <c r="F384" s="262" t="s">
        <v>525</v>
      </c>
      <c r="G384" s="259"/>
      <c r="H384" s="263">
        <v>0.168</v>
      </c>
      <c r="I384" s="264"/>
      <c r="J384" s="259"/>
      <c r="K384" s="259"/>
      <c r="L384" s="265"/>
      <c r="M384" s="266"/>
      <c r="N384" s="267"/>
      <c r="O384" s="267"/>
      <c r="P384" s="267"/>
      <c r="Q384" s="267"/>
      <c r="R384" s="267"/>
      <c r="S384" s="267"/>
      <c r="T384" s="26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9" t="s">
        <v>175</v>
      </c>
      <c r="AU384" s="269" t="s">
        <v>88</v>
      </c>
      <c r="AV384" s="13" t="s">
        <v>88</v>
      </c>
      <c r="AW384" s="13" t="s">
        <v>34</v>
      </c>
      <c r="AX384" s="13" t="s">
        <v>78</v>
      </c>
      <c r="AY384" s="269" t="s">
        <v>166</v>
      </c>
    </row>
    <row r="385" spans="1:51" s="16" customFormat="1" ht="12">
      <c r="A385" s="16"/>
      <c r="B385" s="301"/>
      <c r="C385" s="302"/>
      <c r="D385" s="260" t="s">
        <v>175</v>
      </c>
      <c r="E385" s="303" t="s">
        <v>1</v>
      </c>
      <c r="F385" s="304" t="s">
        <v>457</v>
      </c>
      <c r="G385" s="302"/>
      <c r="H385" s="305">
        <v>0.168</v>
      </c>
      <c r="I385" s="306"/>
      <c r="J385" s="302"/>
      <c r="K385" s="302"/>
      <c r="L385" s="307"/>
      <c r="M385" s="308"/>
      <c r="N385" s="309"/>
      <c r="O385" s="309"/>
      <c r="P385" s="309"/>
      <c r="Q385" s="309"/>
      <c r="R385" s="309"/>
      <c r="S385" s="309"/>
      <c r="T385" s="310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T385" s="311" t="s">
        <v>175</v>
      </c>
      <c r="AU385" s="311" t="s">
        <v>88</v>
      </c>
      <c r="AV385" s="16" t="s">
        <v>105</v>
      </c>
      <c r="AW385" s="16" t="s">
        <v>34</v>
      </c>
      <c r="AX385" s="16" t="s">
        <v>78</v>
      </c>
      <c r="AY385" s="311" t="s">
        <v>166</v>
      </c>
    </row>
    <row r="386" spans="1:51" s="14" customFormat="1" ht="12">
      <c r="A386" s="14"/>
      <c r="B386" s="270"/>
      <c r="C386" s="271"/>
      <c r="D386" s="260" t="s">
        <v>175</v>
      </c>
      <c r="E386" s="272" t="s">
        <v>1</v>
      </c>
      <c r="F386" s="273" t="s">
        <v>479</v>
      </c>
      <c r="G386" s="271"/>
      <c r="H386" s="272" t="s">
        <v>1</v>
      </c>
      <c r="I386" s="274"/>
      <c r="J386" s="271"/>
      <c r="K386" s="271"/>
      <c r="L386" s="275"/>
      <c r="M386" s="276"/>
      <c r="N386" s="277"/>
      <c r="O386" s="277"/>
      <c r="P386" s="277"/>
      <c r="Q386" s="277"/>
      <c r="R386" s="277"/>
      <c r="S386" s="277"/>
      <c r="T386" s="27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9" t="s">
        <v>175</v>
      </c>
      <c r="AU386" s="279" t="s">
        <v>88</v>
      </c>
      <c r="AV386" s="14" t="s">
        <v>86</v>
      </c>
      <c r="AW386" s="14" t="s">
        <v>34</v>
      </c>
      <c r="AX386" s="14" t="s">
        <v>78</v>
      </c>
      <c r="AY386" s="279" t="s">
        <v>166</v>
      </c>
    </row>
    <row r="387" spans="1:51" s="13" customFormat="1" ht="12">
      <c r="A387" s="13"/>
      <c r="B387" s="258"/>
      <c r="C387" s="259"/>
      <c r="D387" s="260" t="s">
        <v>175</v>
      </c>
      <c r="E387" s="261" t="s">
        <v>1</v>
      </c>
      <c r="F387" s="262" t="s">
        <v>526</v>
      </c>
      <c r="G387" s="259"/>
      <c r="H387" s="263">
        <v>1.743</v>
      </c>
      <c r="I387" s="264"/>
      <c r="J387" s="259"/>
      <c r="K387" s="259"/>
      <c r="L387" s="265"/>
      <c r="M387" s="266"/>
      <c r="N387" s="267"/>
      <c r="O387" s="267"/>
      <c r="P387" s="267"/>
      <c r="Q387" s="267"/>
      <c r="R387" s="267"/>
      <c r="S387" s="267"/>
      <c r="T387" s="26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9" t="s">
        <v>175</v>
      </c>
      <c r="AU387" s="269" t="s">
        <v>88</v>
      </c>
      <c r="AV387" s="13" t="s">
        <v>88</v>
      </c>
      <c r="AW387" s="13" t="s">
        <v>34</v>
      </c>
      <c r="AX387" s="13" t="s">
        <v>78</v>
      </c>
      <c r="AY387" s="269" t="s">
        <v>166</v>
      </c>
    </row>
    <row r="388" spans="1:51" s="13" customFormat="1" ht="12">
      <c r="A388" s="13"/>
      <c r="B388" s="258"/>
      <c r="C388" s="259"/>
      <c r="D388" s="260" t="s">
        <v>175</v>
      </c>
      <c r="E388" s="261" t="s">
        <v>1</v>
      </c>
      <c r="F388" s="262" t="s">
        <v>527</v>
      </c>
      <c r="G388" s="259"/>
      <c r="H388" s="263">
        <v>0.743</v>
      </c>
      <c r="I388" s="264"/>
      <c r="J388" s="259"/>
      <c r="K388" s="259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175</v>
      </c>
      <c r="AU388" s="269" t="s">
        <v>88</v>
      </c>
      <c r="AV388" s="13" t="s">
        <v>88</v>
      </c>
      <c r="AW388" s="13" t="s">
        <v>34</v>
      </c>
      <c r="AX388" s="13" t="s">
        <v>78</v>
      </c>
      <c r="AY388" s="269" t="s">
        <v>166</v>
      </c>
    </row>
    <row r="389" spans="1:51" s="13" customFormat="1" ht="12">
      <c r="A389" s="13"/>
      <c r="B389" s="258"/>
      <c r="C389" s="259"/>
      <c r="D389" s="260" t="s">
        <v>175</v>
      </c>
      <c r="E389" s="261" t="s">
        <v>1</v>
      </c>
      <c r="F389" s="262" t="s">
        <v>528</v>
      </c>
      <c r="G389" s="259"/>
      <c r="H389" s="263">
        <v>0.121</v>
      </c>
      <c r="I389" s="264"/>
      <c r="J389" s="259"/>
      <c r="K389" s="259"/>
      <c r="L389" s="265"/>
      <c r="M389" s="266"/>
      <c r="N389" s="267"/>
      <c r="O389" s="267"/>
      <c r="P389" s="267"/>
      <c r="Q389" s="267"/>
      <c r="R389" s="267"/>
      <c r="S389" s="267"/>
      <c r="T389" s="26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9" t="s">
        <v>175</v>
      </c>
      <c r="AU389" s="269" t="s">
        <v>88</v>
      </c>
      <c r="AV389" s="13" t="s">
        <v>88</v>
      </c>
      <c r="AW389" s="13" t="s">
        <v>34</v>
      </c>
      <c r="AX389" s="13" t="s">
        <v>78</v>
      </c>
      <c r="AY389" s="269" t="s">
        <v>166</v>
      </c>
    </row>
    <row r="390" spans="1:51" s="16" customFormat="1" ht="12">
      <c r="A390" s="16"/>
      <c r="B390" s="301"/>
      <c r="C390" s="302"/>
      <c r="D390" s="260" t="s">
        <v>175</v>
      </c>
      <c r="E390" s="303" t="s">
        <v>1</v>
      </c>
      <c r="F390" s="304" t="s">
        <v>457</v>
      </c>
      <c r="G390" s="302"/>
      <c r="H390" s="305">
        <v>2.607</v>
      </c>
      <c r="I390" s="306"/>
      <c r="J390" s="302"/>
      <c r="K390" s="302"/>
      <c r="L390" s="307"/>
      <c r="M390" s="308"/>
      <c r="N390" s="309"/>
      <c r="O390" s="309"/>
      <c r="P390" s="309"/>
      <c r="Q390" s="309"/>
      <c r="R390" s="309"/>
      <c r="S390" s="309"/>
      <c r="T390" s="310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T390" s="311" t="s">
        <v>175</v>
      </c>
      <c r="AU390" s="311" t="s">
        <v>88</v>
      </c>
      <c r="AV390" s="16" t="s">
        <v>105</v>
      </c>
      <c r="AW390" s="16" t="s">
        <v>34</v>
      </c>
      <c r="AX390" s="16" t="s">
        <v>78</v>
      </c>
      <c r="AY390" s="311" t="s">
        <v>166</v>
      </c>
    </row>
    <row r="391" spans="1:51" s="14" customFormat="1" ht="12">
      <c r="A391" s="14"/>
      <c r="B391" s="270"/>
      <c r="C391" s="271"/>
      <c r="D391" s="260" t="s">
        <v>175</v>
      </c>
      <c r="E391" s="272" t="s">
        <v>1</v>
      </c>
      <c r="F391" s="273" t="s">
        <v>483</v>
      </c>
      <c r="G391" s="271"/>
      <c r="H391" s="272" t="s">
        <v>1</v>
      </c>
      <c r="I391" s="274"/>
      <c r="J391" s="271"/>
      <c r="K391" s="271"/>
      <c r="L391" s="275"/>
      <c r="M391" s="276"/>
      <c r="N391" s="277"/>
      <c r="O391" s="277"/>
      <c r="P391" s="277"/>
      <c r="Q391" s="277"/>
      <c r="R391" s="277"/>
      <c r="S391" s="277"/>
      <c r="T391" s="27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9" t="s">
        <v>175</v>
      </c>
      <c r="AU391" s="279" t="s">
        <v>88</v>
      </c>
      <c r="AV391" s="14" t="s">
        <v>86</v>
      </c>
      <c r="AW391" s="14" t="s">
        <v>34</v>
      </c>
      <c r="AX391" s="14" t="s">
        <v>78</v>
      </c>
      <c r="AY391" s="279" t="s">
        <v>166</v>
      </c>
    </row>
    <row r="392" spans="1:51" s="13" customFormat="1" ht="12">
      <c r="A392" s="13"/>
      <c r="B392" s="258"/>
      <c r="C392" s="259"/>
      <c r="D392" s="260" t="s">
        <v>175</v>
      </c>
      <c r="E392" s="261" t="s">
        <v>1</v>
      </c>
      <c r="F392" s="262" t="s">
        <v>529</v>
      </c>
      <c r="G392" s="259"/>
      <c r="H392" s="263">
        <v>0.279</v>
      </c>
      <c r="I392" s="264"/>
      <c r="J392" s="259"/>
      <c r="K392" s="259"/>
      <c r="L392" s="265"/>
      <c r="M392" s="266"/>
      <c r="N392" s="267"/>
      <c r="O392" s="267"/>
      <c r="P392" s="267"/>
      <c r="Q392" s="267"/>
      <c r="R392" s="267"/>
      <c r="S392" s="267"/>
      <c r="T392" s="26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9" t="s">
        <v>175</v>
      </c>
      <c r="AU392" s="269" t="s">
        <v>88</v>
      </c>
      <c r="AV392" s="13" t="s">
        <v>88</v>
      </c>
      <c r="AW392" s="13" t="s">
        <v>34</v>
      </c>
      <c r="AX392" s="13" t="s">
        <v>78</v>
      </c>
      <c r="AY392" s="269" t="s">
        <v>166</v>
      </c>
    </row>
    <row r="393" spans="1:51" s="16" customFormat="1" ht="12">
      <c r="A393" s="16"/>
      <c r="B393" s="301"/>
      <c r="C393" s="302"/>
      <c r="D393" s="260" t="s">
        <v>175</v>
      </c>
      <c r="E393" s="303" t="s">
        <v>1</v>
      </c>
      <c r="F393" s="304" t="s">
        <v>457</v>
      </c>
      <c r="G393" s="302"/>
      <c r="H393" s="305">
        <v>0.279</v>
      </c>
      <c r="I393" s="306"/>
      <c r="J393" s="302"/>
      <c r="K393" s="302"/>
      <c r="L393" s="307"/>
      <c r="M393" s="308"/>
      <c r="N393" s="309"/>
      <c r="O393" s="309"/>
      <c r="P393" s="309"/>
      <c r="Q393" s="309"/>
      <c r="R393" s="309"/>
      <c r="S393" s="309"/>
      <c r="T393" s="310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311" t="s">
        <v>175</v>
      </c>
      <c r="AU393" s="311" t="s">
        <v>88</v>
      </c>
      <c r="AV393" s="16" t="s">
        <v>105</v>
      </c>
      <c r="AW393" s="16" t="s">
        <v>34</v>
      </c>
      <c r="AX393" s="16" t="s">
        <v>78</v>
      </c>
      <c r="AY393" s="311" t="s">
        <v>166</v>
      </c>
    </row>
    <row r="394" spans="1:51" s="14" customFormat="1" ht="12">
      <c r="A394" s="14"/>
      <c r="B394" s="270"/>
      <c r="C394" s="271"/>
      <c r="D394" s="260" t="s">
        <v>175</v>
      </c>
      <c r="E394" s="272" t="s">
        <v>1</v>
      </c>
      <c r="F394" s="273" t="s">
        <v>485</v>
      </c>
      <c r="G394" s="271"/>
      <c r="H394" s="272" t="s">
        <v>1</v>
      </c>
      <c r="I394" s="274"/>
      <c r="J394" s="271"/>
      <c r="K394" s="271"/>
      <c r="L394" s="275"/>
      <c r="M394" s="276"/>
      <c r="N394" s="277"/>
      <c r="O394" s="277"/>
      <c r="P394" s="277"/>
      <c r="Q394" s="277"/>
      <c r="R394" s="277"/>
      <c r="S394" s="277"/>
      <c r="T394" s="27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9" t="s">
        <v>175</v>
      </c>
      <c r="AU394" s="279" t="s">
        <v>88</v>
      </c>
      <c r="AV394" s="14" t="s">
        <v>86</v>
      </c>
      <c r="AW394" s="14" t="s">
        <v>34</v>
      </c>
      <c r="AX394" s="14" t="s">
        <v>78</v>
      </c>
      <c r="AY394" s="279" t="s">
        <v>166</v>
      </c>
    </row>
    <row r="395" spans="1:51" s="13" customFormat="1" ht="12">
      <c r="A395" s="13"/>
      <c r="B395" s="258"/>
      <c r="C395" s="259"/>
      <c r="D395" s="260" t="s">
        <v>175</v>
      </c>
      <c r="E395" s="261" t="s">
        <v>1</v>
      </c>
      <c r="F395" s="262" t="s">
        <v>530</v>
      </c>
      <c r="G395" s="259"/>
      <c r="H395" s="263">
        <v>0.265</v>
      </c>
      <c r="I395" s="264"/>
      <c r="J395" s="259"/>
      <c r="K395" s="259"/>
      <c r="L395" s="265"/>
      <c r="M395" s="266"/>
      <c r="N395" s="267"/>
      <c r="O395" s="267"/>
      <c r="P395" s="267"/>
      <c r="Q395" s="267"/>
      <c r="R395" s="267"/>
      <c r="S395" s="267"/>
      <c r="T395" s="26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9" t="s">
        <v>175</v>
      </c>
      <c r="AU395" s="269" t="s">
        <v>88</v>
      </c>
      <c r="AV395" s="13" t="s">
        <v>88</v>
      </c>
      <c r="AW395" s="13" t="s">
        <v>34</v>
      </c>
      <c r="AX395" s="13" t="s">
        <v>78</v>
      </c>
      <c r="AY395" s="269" t="s">
        <v>166</v>
      </c>
    </row>
    <row r="396" spans="1:51" s="16" customFormat="1" ht="12">
      <c r="A396" s="16"/>
      <c r="B396" s="301"/>
      <c r="C396" s="302"/>
      <c r="D396" s="260" t="s">
        <v>175</v>
      </c>
      <c r="E396" s="303" t="s">
        <v>1</v>
      </c>
      <c r="F396" s="304" t="s">
        <v>457</v>
      </c>
      <c r="G396" s="302"/>
      <c r="H396" s="305">
        <v>0.265</v>
      </c>
      <c r="I396" s="306"/>
      <c r="J396" s="302"/>
      <c r="K396" s="302"/>
      <c r="L396" s="307"/>
      <c r="M396" s="308"/>
      <c r="N396" s="309"/>
      <c r="O396" s="309"/>
      <c r="P396" s="309"/>
      <c r="Q396" s="309"/>
      <c r="R396" s="309"/>
      <c r="S396" s="309"/>
      <c r="T396" s="310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T396" s="311" t="s">
        <v>175</v>
      </c>
      <c r="AU396" s="311" t="s">
        <v>88</v>
      </c>
      <c r="AV396" s="16" t="s">
        <v>105</v>
      </c>
      <c r="AW396" s="16" t="s">
        <v>34</v>
      </c>
      <c r="AX396" s="16" t="s">
        <v>78</v>
      </c>
      <c r="AY396" s="311" t="s">
        <v>166</v>
      </c>
    </row>
    <row r="397" spans="1:51" s="14" customFormat="1" ht="12">
      <c r="A397" s="14"/>
      <c r="B397" s="270"/>
      <c r="C397" s="271"/>
      <c r="D397" s="260" t="s">
        <v>175</v>
      </c>
      <c r="E397" s="272" t="s">
        <v>1</v>
      </c>
      <c r="F397" s="273" t="s">
        <v>531</v>
      </c>
      <c r="G397" s="271"/>
      <c r="H397" s="272" t="s">
        <v>1</v>
      </c>
      <c r="I397" s="274"/>
      <c r="J397" s="271"/>
      <c r="K397" s="271"/>
      <c r="L397" s="275"/>
      <c r="M397" s="276"/>
      <c r="N397" s="277"/>
      <c r="O397" s="277"/>
      <c r="P397" s="277"/>
      <c r="Q397" s="277"/>
      <c r="R397" s="277"/>
      <c r="S397" s="277"/>
      <c r="T397" s="27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9" t="s">
        <v>175</v>
      </c>
      <c r="AU397" s="279" t="s">
        <v>88</v>
      </c>
      <c r="AV397" s="14" t="s">
        <v>86</v>
      </c>
      <c r="AW397" s="14" t="s">
        <v>34</v>
      </c>
      <c r="AX397" s="14" t="s">
        <v>78</v>
      </c>
      <c r="AY397" s="279" t="s">
        <v>166</v>
      </c>
    </row>
    <row r="398" spans="1:51" s="13" customFormat="1" ht="12">
      <c r="A398" s="13"/>
      <c r="B398" s="258"/>
      <c r="C398" s="259"/>
      <c r="D398" s="260" t="s">
        <v>175</v>
      </c>
      <c r="E398" s="261" t="s">
        <v>1</v>
      </c>
      <c r="F398" s="262" t="s">
        <v>532</v>
      </c>
      <c r="G398" s="259"/>
      <c r="H398" s="263">
        <v>0.359</v>
      </c>
      <c r="I398" s="264"/>
      <c r="J398" s="259"/>
      <c r="K398" s="259"/>
      <c r="L398" s="265"/>
      <c r="M398" s="266"/>
      <c r="N398" s="267"/>
      <c r="O398" s="267"/>
      <c r="P398" s="267"/>
      <c r="Q398" s="267"/>
      <c r="R398" s="267"/>
      <c r="S398" s="267"/>
      <c r="T398" s="26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9" t="s">
        <v>175</v>
      </c>
      <c r="AU398" s="269" t="s">
        <v>88</v>
      </c>
      <c r="AV398" s="13" t="s">
        <v>88</v>
      </c>
      <c r="AW398" s="13" t="s">
        <v>34</v>
      </c>
      <c r="AX398" s="13" t="s">
        <v>78</v>
      </c>
      <c r="AY398" s="269" t="s">
        <v>166</v>
      </c>
    </row>
    <row r="399" spans="1:51" s="16" customFormat="1" ht="12">
      <c r="A399" s="16"/>
      <c r="B399" s="301"/>
      <c r="C399" s="302"/>
      <c r="D399" s="260" t="s">
        <v>175</v>
      </c>
      <c r="E399" s="303" t="s">
        <v>1</v>
      </c>
      <c r="F399" s="304" t="s">
        <v>457</v>
      </c>
      <c r="G399" s="302"/>
      <c r="H399" s="305">
        <v>0.359</v>
      </c>
      <c r="I399" s="306"/>
      <c r="J399" s="302"/>
      <c r="K399" s="302"/>
      <c r="L399" s="307"/>
      <c r="M399" s="308"/>
      <c r="N399" s="309"/>
      <c r="O399" s="309"/>
      <c r="P399" s="309"/>
      <c r="Q399" s="309"/>
      <c r="R399" s="309"/>
      <c r="S399" s="309"/>
      <c r="T399" s="310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T399" s="311" t="s">
        <v>175</v>
      </c>
      <c r="AU399" s="311" t="s">
        <v>88</v>
      </c>
      <c r="AV399" s="16" t="s">
        <v>105</v>
      </c>
      <c r="AW399" s="16" t="s">
        <v>34</v>
      </c>
      <c r="AX399" s="16" t="s">
        <v>78</v>
      </c>
      <c r="AY399" s="311" t="s">
        <v>166</v>
      </c>
    </row>
    <row r="400" spans="1:51" s="15" customFormat="1" ht="12">
      <c r="A400" s="15"/>
      <c r="B400" s="280"/>
      <c r="C400" s="281"/>
      <c r="D400" s="260" t="s">
        <v>175</v>
      </c>
      <c r="E400" s="282" t="s">
        <v>1</v>
      </c>
      <c r="F400" s="283" t="s">
        <v>214</v>
      </c>
      <c r="G400" s="281"/>
      <c r="H400" s="284">
        <v>7.883</v>
      </c>
      <c r="I400" s="285"/>
      <c r="J400" s="281"/>
      <c r="K400" s="281"/>
      <c r="L400" s="286"/>
      <c r="M400" s="287"/>
      <c r="N400" s="288"/>
      <c r="O400" s="288"/>
      <c r="P400" s="288"/>
      <c r="Q400" s="288"/>
      <c r="R400" s="288"/>
      <c r="S400" s="288"/>
      <c r="T400" s="289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90" t="s">
        <v>175</v>
      </c>
      <c r="AU400" s="290" t="s">
        <v>88</v>
      </c>
      <c r="AV400" s="15" t="s">
        <v>173</v>
      </c>
      <c r="AW400" s="15" t="s">
        <v>34</v>
      </c>
      <c r="AX400" s="15" t="s">
        <v>86</v>
      </c>
      <c r="AY400" s="290" t="s">
        <v>166</v>
      </c>
    </row>
    <row r="401" spans="1:65" s="2" customFormat="1" ht="21.75" customHeight="1">
      <c r="A401" s="39"/>
      <c r="B401" s="40"/>
      <c r="C401" s="245" t="s">
        <v>533</v>
      </c>
      <c r="D401" s="245" t="s">
        <v>168</v>
      </c>
      <c r="E401" s="246" t="s">
        <v>534</v>
      </c>
      <c r="F401" s="247" t="s">
        <v>535</v>
      </c>
      <c r="G401" s="248" t="s">
        <v>179</v>
      </c>
      <c r="H401" s="249">
        <v>40.804</v>
      </c>
      <c r="I401" s="250"/>
      <c r="J401" s="251">
        <f>ROUND(I401*H401,2)</f>
        <v>0</v>
      </c>
      <c r="K401" s="247" t="s">
        <v>172</v>
      </c>
      <c r="L401" s="45"/>
      <c r="M401" s="252" t="s">
        <v>1</v>
      </c>
      <c r="N401" s="253" t="s">
        <v>43</v>
      </c>
      <c r="O401" s="92"/>
      <c r="P401" s="254">
        <f>O401*H401</f>
        <v>0</v>
      </c>
      <c r="Q401" s="254">
        <v>2.45329</v>
      </c>
      <c r="R401" s="254">
        <f>Q401*H401</f>
        <v>100.10404516</v>
      </c>
      <c r="S401" s="254">
        <v>0</v>
      </c>
      <c r="T401" s="255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56" t="s">
        <v>173</v>
      </c>
      <c r="AT401" s="256" t="s">
        <v>168</v>
      </c>
      <c r="AU401" s="256" t="s">
        <v>88</v>
      </c>
      <c r="AY401" s="18" t="s">
        <v>166</v>
      </c>
      <c r="BE401" s="257">
        <f>IF(N401="základní",J401,0)</f>
        <v>0</v>
      </c>
      <c r="BF401" s="257">
        <f>IF(N401="snížená",J401,0)</f>
        <v>0</v>
      </c>
      <c r="BG401" s="257">
        <f>IF(N401="zákl. přenesená",J401,0)</f>
        <v>0</v>
      </c>
      <c r="BH401" s="257">
        <f>IF(N401="sníž. přenesená",J401,0)</f>
        <v>0</v>
      </c>
      <c r="BI401" s="257">
        <f>IF(N401="nulová",J401,0)</f>
        <v>0</v>
      </c>
      <c r="BJ401" s="18" t="s">
        <v>86</v>
      </c>
      <c r="BK401" s="257">
        <f>ROUND(I401*H401,2)</f>
        <v>0</v>
      </c>
      <c r="BL401" s="18" t="s">
        <v>173</v>
      </c>
      <c r="BM401" s="256" t="s">
        <v>536</v>
      </c>
    </row>
    <row r="402" spans="1:51" s="14" customFormat="1" ht="12">
      <c r="A402" s="14"/>
      <c r="B402" s="270"/>
      <c r="C402" s="271"/>
      <c r="D402" s="260" t="s">
        <v>175</v>
      </c>
      <c r="E402" s="272" t="s">
        <v>1</v>
      </c>
      <c r="F402" s="273" t="s">
        <v>537</v>
      </c>
      <c r="G402" s="271"/>
      <c r="H402" s="272" t="s">
        <v>1</v>
      </c>
      <c r="I402" s="274"/>
      <c r="J402" s="271"/>
      <c r="K402" s="271"/>
      <c r="L402" s="275"/>
      <c r="M402" s="276"/>
      <c r="N402" s="277"/>
      <c r="O402" s="277"/>
      <c r="P402" s="277"/>
      <c r="Q402" s="277"/>
      <c r="R402" s="277"/>
      <c r="S402" s="277"/>
      <c r="T402" s="27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9" t="s">
        <v>175</v>
      </c>
      <c r="AU402" s="279" t="s">
        <v>88</v>
      </c>
      <c r="AV402" s="14" t="s">
        <v>86</v>
      </c>
      <c r="AW402" s="14" t="s">
        <v>34</v>
      </c>
      <c r="AX402" s="14" t="s">
        <v>78</v>
      </c>
      <c r="AY402" s="279" t="s">
        <v>166</v>
      </c>
    </row>
    <row r="403" spans="1:51" s="13" customFormat="1" ht="12">
      <c r="A403" s="13"/>
      <c r="B403" s="258"/>
      <c r="C403" s="259"/>
      <c r="D403" s="260" t="s">
        <v>175</v>
      </c>
      <c r="E403" s="261" t="s">
        <v>1</v>
      </c>
      <c r="F403" s="262" t="s">
        <v>538</v>
      </c>
      <c r="G403" s="259"/>
      <c r="H403" s="263">
        <v>31.435</v>
      </c>
      <c r="I403" s="264"/>
      <c r="J403" s="259"/>
      <c r="K403" s="259"/>
      <c r="L403" s="265"/>
      <c r="M403" s="266"/>
      <c r="N403" s="267"/>
      <c r="O403" s="267"/>
      <c r="P403" s="267"/>
      <c r="Q403" s="267"/>
      <c r="R403" s="267"/>
      <c r="S403" s="267"/>
      <c r="T403" s="26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9" t="s">
        <v>175</v>
      </c>
      <c r="AU403" s="269" t="s">
        <v>88</v>
      </c>
      <c r="AV403" s="13" t="s">
        <v>88</v>
      </c>
      <c r="AW403" s="13" t="s">
        <v>34</v>
      </c>
      <c r="AX403" s="13" t="s">
        <v>78</v>
      </c>
      <c r="AY403" s="269" t="s">
        <v>166</v>
      </c>
    </row>
    <row r="404" spans="1:51" s="13" customFormat="1" ht="12">
      <c r="A404" s="13"/>
      <c r="B404" s="258"/>
      <c r="C404" s="259"/>
      <c r="D404" s="260" t="s">
        <v>175</v>
      </c>
      <c r="E404" s="261" t="s">
        <v>1</v>
      </c>
      <c r="F404" s="262" t="s">
        <v>539</v>
      </c>
      <c r="G404" s="259"/>
      <c r="H404" s="263">
        <v>5.722</v>
      </c>
      <c r="I404" s="264"/>
      <c r="J404" s="259"/>
      <c r="K404" s="259"/>
      <c r="L404" s="265"/>
      <c r="M404" s="266"/>
      <c r="N404" s="267"/>
      <c r="O404" s="267"/>
      <c r="P404" s="267"/>
      <c r="Q404" s="267"/>
      <c r="R404" s="267"/>
      <c r="S404" s="267"/>
      <c r="T404" s="26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9" t="s">
        <v>175</v>
      </c>
      <c r="AU404" s="269" t="s">
        <v>88</v>
      </c>
      <c r="AV404" s="13" t="s">
        <v>88</v>
      </c>
      <c r="AW404" s="13" t="s">
        <v>34</v>
      </c>
      <c r="AX404" s="13" t="s">
        <v>78</v>
      </c>
      <c r="AY404" s="269" t="s">
        <v>166</v>
      </c>
    </row>
    <row r="405" spans="1:51" s="16" customFormat="1" ht="12">
      <c r="A405" s="16"/>
      <c r="B405" s="301"/>
      <c r="C405" s="302"/>
      <c r="D405" s="260" t="s">
        <v>175</v>
      </c>
      <c r="E405" s="303" t="s">
        <v>1</v>
      </c>
      <c r="F405" s="304" t="s">
        <v>457</v>
      </c>
      <c r="G405" s="302"/>
      <c r="H405" s="305">
        <v>37.157</v>
      </c>
      <c r="I405" s="306"/>
      <c r="J405" s="302"/>
      <c r="K405" s="302"/>
      <c r="L405" s="307"/>
      <c r="M405" s="308"/>
      <c r="N405" s="309"/>
      <c r="O405" s="309"/>
      <c r="P405" s="309"/>
      <c r="Q405" s="309"/>
      <c r="R405" s="309"/>
      <c r="S405" s="309"/>
      <c r="T405" s="310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T405" s="311" t="s">
        <v>175</v>
      </c>
      <c r="AU405" s="311" t="s">
        <v>88</v>
      </c>
      <c r="AV405" s="16" t="s">
        <v>105</v>
      </c>
      <c r="AW405" s="16" t="s">
        <v>34</v>
      </c>
      <c r="AX405" s="16" t="s">
        <v>78</v>
      </c>
      <c r="AY405" s="311" t="s">
        <v>166</v>
      </c>
    </row>
    <row r="406" spans="1:51" s="14" customFormat="1" ht="12">
      <c r="A406" s="14"/>
      <c r="B406" s="270"/>
      <c r="C406" s="271"/>
      <c r="D406" s="260" t="s">
        <v>175</v>
      </c>
      <c r="E406" s="272" t="s">
        <v>1</v>
      </c>
      <c r="F406" s="273" t="s">
        <v>540</v>
      </c>
      <c r="G406" s="271"/>
      <c r="H406" s="272" t="s">
        <v>1</v>
      </c>
      <c r="I406" s="274"/>
      <c r="J406" s="271"/>
      <c r="K406" s="271"/>
      <c r="L406" s="275"/>
      <c r="M406" s="276"/>
      <c r="N406" s="277"/>
      <c r="O406" s="277"/>
      <c r="P406" s="277"/>
      <c r="Q406" s="277"/>
      <c r="R406" s="277"/>
      <c r="S406" s="277"/>
      <c r="T406" s="27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9" t="s">
        <v>175</v>
      </c>
      <c r="AU406" s="279" t="s">
        <v>88</v>
      </c>
      <c r="AV406" s="14" t="s">
        <v>86</v>
      </c>
      <c r="AW406" s="14" t="s">
        <v>34</v>
      </c>
      <c r="AX406" s="14" t="s">
        <v>78</v>
      </c>
      <c r="AY406" s="279" t="s">
        <v>166</v>
      </c>
    </row>
    <row r="407" spans="1:51" s="13" customFormat="1" ht="12">
      <c r="A407" s="13"/>
      <c r="B407" s="258"/>
      <c r="C407" s="259"/>
      <c r="D407" s="260" t="s">
        <v>175</v>
      </c>
      <c r="E407" s="261" t="s">
        <v>1</v>
      </c>
      <c r="F407" s="262" t="s">
        <v>541</v>
      </c>
      <c r="G407" s="259"/>
      <c r="H407" s="263">
        <v>3.493</v>
      </c>
      <c r="I407" s="264"/>
      <c r="J407" s="259"/>
      <c r="K407" s="259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175</v>
      </c>
      <c r="AU407" s="269" t="s">
        <v>88</v>
      </c>
      <c r="AV407" s="13" t="s">
        <v>88</v>
      </c>
      <c r="AW407" s="13" t="s">
        <v>34</v>
      </c>
      <c r="AX407" s="13" t="s">
        <v>78</v>
      </c>
      <c r="AY407" s="269" t="s">
        <v>166</v>
      </c>
    </row>
    <row r="408" spans="1:51" s="13" customFormat="1" ht="12">
      <c r="A408" s="13"/>
      <c r="B408" s="258"/>
      <c r="C408" s="259"/>
      <c r="D408" s="260" t="s">
        <v>175</v>
      </c>
      <c r="E408" s="261" t="s">
        <v>1</v>
      </c>
      <c r="F408" s="262" t="s">
        <v>542</v>
      </c>
      <c r="G408" s="259"/>
      <c r="H408" s="263">
        <v>0.154</v>
      </c>
      <c r="I408" s="264"/>
      <c r="J408" s="259"/>
      <c r="K408" s="259"/>
      <c r="L408" s="265"/>
      <c r="M408" s="266"/>
      <c r="N408" s="267"/>
      <c r="O408" s="267"/>
      <c r="P408" s="267"/>
      <c r="Q408" s="267"/>
      <c r="R408" s="267"/>
      <c r="S408" s="267"/>
      <c r="T408" s="26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9" t="s">
        <v>175</v>
      </c>
      <c r="AU408" s="269" t="s">
        <v>88</v>
      </c>
      <c r="AV408" s="13" t="s">
        <v>88</v>
      </c>
      <c r="AW408" s="13" t="s">
        <v>34</v>
      </c>
      <c r="AX408" s="13" t="s">
        <v>78</v>
      </c>
      <c r="AY408" s="269" t="s">
        <v>166</v>
      </c>
    </row>
    <row r="409" spans="1:51" s="16" customFormat="1" ht="12">
      <c r="A409" s="16"/>
      <c r="B409" s="301"/>
      <c r="C409" s="302"/>
      <c r="D409" s="260" t="s">
        <v>175</v>
      </c>
      <c r="E409" s="303" t="s">
        <v>1</v>
      </c>
      <c r="F409" s="304" t="s">
        <v>457</v>
      </c>
      <c r="G409" s="302"/>
      <c r="H409" s="305">
        <v>3.647</v>
      </c>
      <c r="I409" s="306"/>
      <c r="J409" s="302"/>
      <c r="K409" s="302"/>
      <c r="L409" s="307"/>
      <c r="M409" s="308"/>
      <c r="N409" s="309"/>
      <c r="O409" s="309"/>
      <c r="P409" s="309"/>
      <c r="Q409" s="309"/>
      <c r="R409" s="309"/>
      <c r="S409" s="309"/>
      <c r="T409" s="310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T409" s="311" t="s">
        <v>175</v>
      </c>
      <c r="AU409" s="311" t="s">
        <v>88</v>
      </c>
      <c r="AV409" s="16" t="s">
        <v>105</v>
      </c>
      <c r="AW409" s="16" t="s">
        <v>34</v>
      </c>
      <c r="AX409" s="16" t="s">
        <v>78</v>
      </c>
      <c r="AY409" s="311" t="s">
        <v>166</v>
      </c>
    </row>
    <row r="410" spans="1:51" s="15" customFormat="1" ht="12">
      <c r="A410" s="15"/>
      <c r="B410" s="280"/>
      <c r="C410" s="281"/>
      <c r="D410" s="260" t="s">
        <v>175</v>
      </c>
      <c r="E410" s="282" t="s">
        <v>1</v>
      </c>
      <c r="F410" s="283" t="s">
        <v>214</v>
      </c>
      <c r="G410" s="281"/>
      <c r="H410" s="284">
        <v>40.804</v>
      </c>
      <c r="I410" s="285"/>
      <c r="J410" s="281"/>
      <c r="K410" s="281"/>
      <c r="L410" s="286"/>
      <c r="M410" s="287"/>
      <c r="N410" s="288"/>
      <c r="O410" s="288"/>
      <c r="P410" s="288"/>
      <c r="Q410" s="288"/>
      <c r="R410" s="288"/>
      <c r="S410" s="288"/>
      <c r="T410" s="289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90" t="s">
        <v>175</v>
      </c>
      <c r="AU410" s="290" t="s">
        <v>88</v>
      </c>
      <c r="AV410" s="15" t="s">
        <v>173</v>
      </c>
      <c r="AW410" s="15" t="s">
        <v>34</v>
      </c>
      <c r="AX410" s="15" t="s">
        <v>86</v>
      </c>
      <c r="AY410" s="290" t="s">
        <v>166</v>
      </c>
    </row>
    <row r="411" spans="1:65" s="2" customFormat="1" ht="21.75" customHeight="1">
      <c r="A411" s="39"/>
      <c r="B411" s="40"/>
      <c r="C411" s="245" t="s">
        <v>543</v>
      </c>
      <c r="D411" s="245" t="s">
        <v>168</v>
      </c>
      <c r="E411" s="246" t="s">
        <v>544</v>
      </c>
      <c r="F411" s="247" t="s">
        <v>545</v>
      </c>
      <c r="G411" s="248" t="s">
        <v>546</v>
      </c>
      <c r="H411" s="249">
        <v>1950</v>
      </c>
      <c r="I411" s="250"/>
      <c r="J411" s="251">
        <f>ROUND(I411*H411,2)</f>
        <v>0</v>
      </c>
      <c r="K411" s="247" t="s">
        <v>1</v>
      </c>
      <c r="L411" s="45"/>
      <c r="M411" s="252" t="s">
        <v>1</v>
      </c>
      <c r="N411" s="253" t="s">
        <v>43</v>
      </c>
      <c r="O411" s="92"/>
      <c r="P411" s="254">
        <f>O411*H411</f>
        <v>0</v>
      </c>
      <c r="Q411" s="254">
        <v>0.0001</v>
      </c>
      <c r="R411" s="254">
        <f>Q411*H411</f>
        <v>0.195</v>
      </c>
      <c r="S411" s="254">
        <v>0</v>
      </c>
      <c r="T411" s="25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56" t="s">
        <v>173</v>
      </c>
      <c r="AT411" s="256" t="s">
        <v>168</v>
      </c>
      <c r="AU411" s="256" t="s">
        <v>88</v>
      </c>
      <c r="AY411" s="18" t="s">
        <v>166</v>
      </c>
      <c r="BE411" s="257">
        <f>IF(N411="základní",J411,0)</f>
        <v>0</v>
      </c>
      <c r="BF411" s="257">
        <f>IF(N411="snížená",J411,0)</f>
        <v>0</v>
      </c>
      <c r="BG411" s="257">
        <f>IF(N411="zákl. přenesená",J411,0)</f>
        <v>0</v>
      </c>
      <c r="BH411" s="257">
        <f>IF(N411="sníž. přenesená",J411,0)</f>
        <v>0</v>
      </c>
      <c r="BI411" s="257">
        <f>IF(N411="nulová",J411,0)</f>
        <v>0</v>
      </c>
      <c r="BJ411" s="18" t="s">
        <v>86</v>
      </c>
      <c r="BK411" s="257">
        <f>ROUND(I411*H411,2)</f>
        <v>0</v>
      </c>
      <c r="BL411" s="18" t="s">
        <v>173</v>
      </c>
      <c r="BM411" s="256" t="s">
        <v>547</v>
      </c>
    </row>
    <row r="412" spans="1:65" s="2" customFormat="1" ht="33" customHeight="1">
      <c r="A412" s="39"/>
      <c r="B412" s="40"/>
      <c r="C412" s="245" t="s">
        <v>548</v>
      </c>
      <c r="D412" s="245" t="s">
        <v>168</v>
      </c>
      <c r="E412" s="246" t="s">
        <v>549</v>
      </c>
      <c r="F412" s="247" t="s">
        <v>550</v>
      </c>
      <c r="G412" s="248" t="s">
        <v>546</v>
      </c>
      <c r="H412" s="249">
        <v>20</v>
      </c>
      <c r="I412" s="250"/>
      <c r="J412" s="251">
        <f>ROUND(I412*H412,2)</f>
        <v>0</v>
      </c>
      <c r="K412" s="247" t="s">
        <v>1</v>
      </c>
      <c r="L412" s="45"/>
      <c r="M412" s="252" t="s">
        <v>1</v>
      </c>
      <c r="N412" s="253" t="s">
        <v>43</v>
      </c>
      <c r="O412" s="92"/>
      <c r="P412" s="254">
        <f>O412*H412</f>
        <v>0</v>
      </c>
      <c r="Q412" s="254">
        <v>0.001</v>
      </c>
      <c r="R412" s="254">
        <f>Q412*H412</f>
        <v>0.02</v>
      </c>
      <c r="S412" s="254">
        <v>0</v>
      </c>
      <c r="T412" s="25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56" t="s">
        <v>173</v>
      </c>
      <c r="AT412" s="256" t="s">
        <v>168</v>
      </c>
      <c r="AU412" s="256" t="s">
        <v>88</v>
      </c>
      <c r="AY412" s="18" t="s">
        <v>166</v>
      </c>
      <c r="BE412" s="257">
        <f>IF(N412="základní",J412,0)</f>
        <v>0</v>
      </c>
      <c r="BF412" s="257">
        <f>IF(N412="snížená",J412,0)</f>
        <v>0</v>
      </c>
      <c r="BG412" s="257">
        <f>IF(N412="zákl. přenesená",J412,0)</f>
        <v>0</v>
      </c>
      <c r="BH412" s="257">
        <f>IF(N412="sníž. přenesená",J412,0)</f>
        <v>0</v>
      </c>
      <c r="BI412" s="257">
        <f>IF(N412="nulová",J412,0)</f>
        <v>0</v>
      </c>
      <c r="BJ412" s="18" t="s">
        <v>86</v>
      </c>
      <c r="BK412" s="257">
        <f>ROUND(I412*H412,2)</f>
        <v>0</v>
      </c>
      <c r="BL412" s="18" t="s">
        <v>173</v>
      </c>
      <c r="BM412" s="256" t="s">
        <v>551</v>
      </c>
    </row>
    <row r="413" spans="1:65" s="2" customFormat="1" ht="21.75" customHeight="1">
      <c r="A413" s="39"/>
      <c r="B413" s="40"/>
      <c r="C413" s="245" t="s">
        <v>552</v>
      </c>
      <c r="D413" s="245" t="s">
        <v>168</v>
      </c>
      <c r="E413" s="246" t="s">
        <v>553</v>
      </c>
      <c r="F413" s="247" t="s">
        <v>554</v>
      </c>
      <c r="G413" s="248" t="s">
        <v>171</v>
      </c>
      <c r="H413" s="249">
        <v>47.9</v>
      </c>
      <c r="I413" s="250"/>
      <c r="J413" s="251">
        <f>ROUND(I413*H413,2)</f>
        <v>0</v>
      </c>
      <c r="K413" s="247" t="s">
        <v>1</v>
      </c>
      <c r="L413" s="45"/>
      <c r="M413" s="252" t="s">
        <v>1</v>
      </c>
      <c r="N413" s="253" t="s">
        <v>43</v>
      </c>
      <c r="O413" s="92"/>
      <c r="P413" s="254">
        <f>O413*H413</f>
        <v>0</v>
      </c>
      <c r="Q413" s="254">
        <v>0.005</v>
      </c>
      <c r="R413" s="254">
        <f>Q413*H413</f>
        <v>0.2395</v>
      </c>
      <c r="S413" s="254">
        <v>0</v>
      </c>
      <c r="T413" s="25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56" t="s">
        <v>173</v>
      </c>
      <c r="AT413" s="256" t="s">
        <v>168</v>
      </c>
      <c r="AU413" s="256" t="s">
        <v>88</v>
      </c>
      <c r="AY413" s="18" t="s">
        <v>166</v>
      </c>
      <c r="BE413" s="257">
        <f>IF(N413="základní",J413,0)</f>
        <v>0</v>
      </c>
      <c r="BF413" s="257">
        <f>IF(N413="snížená",J413,0)</f>
        <v>0</v>
      </c>
      <c r="BG413" s="257">
        <f>IF(N413="zákl. přenesená",J413,0)</f>
        <v>0</v>
      </c>
      <c r="BH413" s="257">
        <f>IF(N413="sníž. přenesená",J413,0)</f>
        <v>0</v>
      </c>
      <c r="BI413" s="257">
        <f>IF(N413="nulová",J413,0)</f>
        <v>0</v>
      </c>
      <c r="BJ413" s="18" t="s">
        <v>86</v>
      </c>
      <c r="BK413" s="257">
        <f>ROUND(I413*H413,2)</f>
        <v>0</v>
      </c>
      <c r="BL413" s="18" t="s">
        <v>173</v>
      </c>
      <c r="BM413" s="256" t="s">
        <v>555</v>
      </c>
    </row>
    <row r="414" spans="1:51" s="13" customFormat="1" ht="12">
      <c r="A414" s="13"/>
      <c r="B414" s="258"/>
      <c r="C414" s="259"/>
      <c r="D414" s="260" t="s">
        <v>175</v>
      </c>
      <c r="E414" s="261" t="s">
        <v>1</v>
      </c>
      <c r="F414" s="262" t="s">
        <v>556</v>
      </c>
      <c r="G414" s="259"/>
      <c r="H414" s="263">
        <v>42.3</v>
      </c>
      <c r="I414" s="264"/>
      <c r="J414" s="259"/>
      <c r="K414" s="259"/>
      <c r="L414" s="265"/>
      <c r="M414" s="266"/>
      <c r="N414" s="267"/>
      <c r="O414" s="267"/>
      <c r="P414" s="267"/>
      <c r="Q414" s="267"/>
      <c r="R414" s="267"/>
      <c r="S414" s="267"/>
      <c r="T414" s="26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9" t="s">
        <v>175</v>
      </c>
      <c r="AU414" s="269" t="s">
        <v>88</v>
      </c>
      <c r="AV414" s="13" t="s">
        <v>88</v>
      </c>
      <c r="AW414" s="13" t="s">
        <v>34</v>
      </c>
      <c r="AX414" s="13" t="s">
        <v>78</v>
      </c>
      <c r="AY414" s="269" t="s">
        <v>166</v>
      </c>
    </row>
    <row r="415" spans="1:51" s="13" customFormat="1" ht="12">
      <c r="A415" s="13"/>
      <c r="B415" s="258"/>
      <c r="C415" s="259"/>
      <c r="D415" s="260" t="s">
        <v>175</v>
      </c>
      <c r="E415" s="261" t="s">
        <v>1</v>
      </c>
      <c r="F415" s="262" t="s">
        <v>557</v>
      </c>
      <c r="G415" s="259"/>
      <c r="H415" s="263">
        <v>5.6</v>
      </c>
      <c r="I415" s="264"/>
      <c r="J415" s="259"/>
      <c r="K415" s="259"/>
      <c r="L415" s="265"/>
      <c r="M415" s="266"/>
      <c r="N415" s="267"/>
      <c r="O415" s="267"/>
      <c r="P415" s="267"/>
      <c r="Q415" s="267"/>
      <c r="R415" s="267"/>
      <c r="S415" s="267"/>
      <c r="T415" s="26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9" t="s">
        <v>175</v>
      </c>
      <c r="AU415" s="269" t="s">
        <v>88</v>
      </c>
      <c r="AV415" s="13" t="s">
        <v>88</v>
      </c>
      <c r="AW415" s="13" t="s">
        <v>34</v>
      </c>
      <c r="AX415" s="13" t="s">
        <v>78</v>
      </c>
      <c r="AY415" s="269" t="s">
        <v>166</v>
      </c>
    </row>
    <row r="416" spans="1:51" s="15" customFormat="1" ht="12">
      <c r="A416" s="15"/>
      <c r="B416" s="280"/>
      <c r="C416" s="281"/>
      <c r="D416" s="260" t="s">
        <v>175</v>
      </c>
      <c r="E416" s="282" t="s">
        <v>1</v>
      </c>
      <c r="F416" s="283" t="s">
        <v>214</v>
      </c>
      <c r="G416" s="281"/>
      <c r="H416" s="284">
        <v>47.9</v>
      </c>
      <c r="I416" s="285"/>
      <c r="J416" s="281"/>
      <c r="K416" s="281"/>
      <c r="L416" s="286"/>
      <c r="M416" s="287"/>
      <c r="N416" s="288"/>
      <c r="O416" s="288"/>
      <c r="P416" s="288"/>
      <c r="Q416" s="288"/>
      <c r="R416" s="288"/>
      <c r="S416" s="288"/>
      <c r="T416" s="289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90" t="s">
        <v>175</v>
      </c>
      <c r="AU416" s="290" t="s">
        <v>88</v>
      </c>
      <c r="AV416" s="15" t="s">
        <v>173</v>
      </c>
      <c r="AW416" s="15" t="s">
        <v>34</v>
      </c>
      <c r="AX416" s="15" t="s">
        <v>86</v>
      </c>
      <c r="AY416" s="290" t="s">
        <v>166</v>
      </c>
    </row>
    <row r="417" spans="1:65" s="2" customFormat="1" ht="21.75" customHeight="1">
      <c r="A417" s="39"/>
      <c r="B417" s="40"/>
      <c r="C417" s="245" t="s">
        <v>558</v>
      </c>
      <c r="D417" s="245" t="s">
        <v>168</v>
      </c>
      <c r="E417" s="246" t="s">
        <v>559</v>
      </c>
      <c r="F417" s="247" t="s">
        <v>560</v>
      </c>
      <c r="G417" s="248" t="s">
        <v>185</v>
      </c>
      <c r="H417" s="249">
        <v>346.543</v>
      </c>
      <c r="I417" s="250"/>
      <c r="J417" s="251">
        <f>ROUND(I417*H417,2)</f>
        <v>0</v>
      </c>
      <c r="K417" s="247" t="s">
        <v>1</v>
      </c>
      <c r="L417" s="45"/>
      <c r="M417" s="252" t="s">
        <v>1</v>
      </c>
      <c r="N417" s="253" t="s">
        <v>43</v>
      </c>
      <c r="O417" s="92"/>
      <c r="P417" s="254">
        <f>O417*H417</f>
        <v>0</v>
      </c>
      <c r="Q417" s="254">
        <v>0.00346</v>
      </c>
      <c r="R417" s="254">
        <f>Q417*H417</f>
        <v>1.19903878</v>
      </c>
      <c r="S417" s="254">
        <v>0</v>
      </c>
      <c r="T417" s="25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56" t="s">
        <v>173</v>
      </c>
      <c r="AT417" s="256" t="s">
        <v>168</v>
      </c>
      <c r="AU417" s="256" t="s">
        <v>88</v>
      </c>
      <c r="AY417" s="18" t="s">
        <v>166</v>
      </c>
      <c r="BE417" s="257">
        <f>IF(N417="základní",J417,0)</f>
        <v>0</v>
      </c>
      <c r="BF417" s="257">
        <f>IF(N417="snížená",J417,0)</f>
        <v>0</v>
      </c>
      <c r="BG417" s="257">
        <f>IF(N417="zákl. přenesená",J417,0)</f>
        <v>0</v>
      </c>
      <c r="BH417" s="257">
        <f>IF(N417="sníž. přenesená",J417,0)</f>
        <v>0</v>
      </c>
      <c r="BI417" s="257">
        <f>IF(N417="nulová",J417,0)</f>
        <v>0</v>
      </c>
      <c r="BJ417" s="18" t="s">
        <v>86</v>
      </c>
      <c r="BK417" s="257">
        <f>ROUND(I417*H417,2)</f>
        <v>0</v>
      </c>
      <c r="BL417" s="18" t="s">
        <v>173</v>
      </c>
      <c r="BM417" s="256" t="s">
        <v>561</v>
      </c>
    </row>
    <row r="418" spans="1:51" s="14" customFormat="1" ht="12">
      <c r="A418" s="14"/>
      <c r="B418" s="270"/>
      <c r="C418" s="271"/>
      <c r="D418" s="260" t="s">
        <v>175</v>
      </c>
      <c r="E418" s="272" t="s">
        <v>1</v>
      </c>
      <c r="F418" s="273" t="s">
        <v>537</v>
      </c>
      <c r="G418" s="271"/>
      <c r="H418" s="272" t="s">
        <v>1</v>
      </c>
      <c r="I418" s="274"/>
      <c r="J418" s="271"/>
      <c r="K418" s="271"/>
      <c r="L418" s="275"/>
      <c r="M418" s="276"/>
      <c r="N418" s="277"/>
      <c r="O418" s="277"/>
      <c r="P418" s="277"/>
      <c r="Q418" s="277"/>
      <c r="R418" s="277"/>
      <c r="S418" s="277"/>
      <c r="T418" s="278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9" t="s">
        <v>175</v>
      </c>
      <c r="AU418" s="279" t="s">
        <v>88</v>
      </c>
      <c r="AV418" s="14" t="s">
        <v>86</v>
      </c>
      <c r="AW418" s="14" t="s">
        <v>34</v>
      </c>
      <c r="AX418" s="14" t="s">
        <v>78</v>
      </c>
      <c r="AY418" s="279" t="s">
        <v>166</v>
      </c>
    </row>
    <row r="419" spans="1:51" s="13" customFormat="1" ht="12">
      <c r="A419" s="13"/>
      <c r="B419" s="258"/>
      <c r="C419" s="259"/>
      <c r="D419" s="260" t="s">
        <v>175</v>
      </c>
      <c r="E419" s="261" t="s">
        <v>1</v>
      </c>
      <c r="F419" s="262" t="s">
        <v>562</v>
      </c>
      <c r="G419" s="259"/>
      <c r="H419" s="263">
        <v>261.961</v>
      </c>
      <c r="I419" s="264"/>
      <c r="J419" s="259"/>
      <c r="K419" s="259"/>
      <c r="L419" s="265"/>
      <c r="M419" s="266"/>
      <c r="N419" s="267"/>
      <c r="O419" s="267"/>
      <c r="P419" s="267"/>
      <c r="Q419" s="267"/>
      <c r="R419" s="267"/>
      <c r="S419" s="267"/>
      <c r="T419" s="26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9" t="s">
        <v>175</v>
      </c>
      <c r="AU419" s="269" t="s">
        <v>88</v>
      </c>
      <c r="AV419" s="13" t="s">
        <v>88</v>
      </c>
      <c r="AW419" s="13" t="s">
        <v>34</v>
      </c>
      <c r="AX419" s="13" t="s">
        <v>78</v>
      </c>
      <c r="AY419" s="269" t="s">
        <v>166</v>
      </c>
    </row>
    <row r="420" spans="1:51" s="13" customFormat="1" ht="12">
      <c r="A420" s="13"/>
      <c r="B420" s="258"/>
      <c r="C420" s="259"/>
      <c r="D420" s="260" t="s">
        <v>175</v>
      </c>
      <c r="E420" s="261" t="s">
        <v>1</v>
      </c>
      <c r="F420" s="262" t="s">
        <v>563</v>
      </c>
      <c r="G420" s="259"/>
      <c r="H420" s="263">
        <v>47.687</v>
      </c>
      <c r="I420" s="264"/>
      <c r="J420" s="259"/>
      <c r="K420" s="259"/>
      <c r="L420" s="265"/>
      <c r="M420" s="266"/>
      <c r="N420" s="267"/>
      <c r="O420" s="267"/>
      <c r="P420" s="267"/>
      <c r="Q420" s="267"/>
      <c r="R420" s="267"/>
      <c r="S420" s="267"/>
      <c r="T420" s="26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9" t="s">
        <v>175</v>
      </c>
      <c r="AU420" s="269" t="s">
        <v>88</v>
      </c>
      <c r="AV420" s="13" t="s">
        <v>88</v>
      </c>
      <c r="AW420" s="13" t="s">
        <v>34</v>
      </c>
      <c r="AX420" s="13" t="s">
        <v>78</v>
      </c>
      <c r="AY420" s="269" t="s">
        <v>166</v>
      </c>
    </row>
    <row r="421" spans="1:51" s="16" customFormat="1" ht="12">
      <c r="A421" s="16"/>
      <c r="B421" s="301"/>
      <c r="C421" s="302"/>
      <c r="D421" s="260" t="s">
        <v>175</v>
      </c>
      <c r="E421" s="303" t="s">
        <v>1</v>
      </c>
      <c r="F421" s="304" t="s">
        <v>457</v>
      </c>
      <c r="G421" s="302"/>
      <c r="H421" s="305">
        <v>309.648</v>
      </c>
      <c r="I421" s="306"/>
      <c r="J421" s="302"/>
      <c r="K421" s="302"/>
      <c r="L421" s="307"/>
      <c r="M421" s="308"/>
      <c r="N421" s="309"/>
      <c r="O421" s="309"/>
      <c r="P421" s="309"/>
      <c r="Q421" s="309"/>
      <c r="R421" s="309"/>
      <c r="S421" s="309"/>
      <c r="T421" s="310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T421" s="311" t="s">
        <v>175</v>
      </c>
      <c r="AU421" s="311" t="s">
        <v>88</v>
      </c>
      <c r="AV421" s="16" t="s">
        <v>105</v>
      </c>
      <c r="AW421" s="16" t="s">
        <v>34</v>
      </c>
      <c r="AX421" s="16" t="s">
        <v>78</v>
      </c>
      <c r="AY421" s="311" t="s">
        <v>166</v>
      </c>
    </row>
    <row r="422" spans="1:51" s="14" customFormat="1" ht="12">
      <c r="A422" s="14"/>
      <c r="B422" s="270"/>
      <c r="C422" s="271"/>
      <c r="D422" s="260" t="s">
        <v>175</v>
      </c>
      <c r="E422" s="272" t="s">
        <v>1</v>
      </c>
      <c r="F422" s="273" t="s">
        <v>564</v>
      </c>
      <c r="G422" s="271"/>
      <c r="H422" s="272" t="s">
        <v>1</v>
      </c>
      <c r="I422" s="274"/>
      <c r="J422" s="271"/>
      <c r="K422" s="271"/>
      <c r="L422" s="275"/>
      <c r="M422" s="276"/>
      <c r="N422" s="277"/>
      <c r="O422" s="277"/>
      <c r="P422" s="277"/>
      <c r="Q422" s="277"/>
      <c r="R422" s="277"/>
      <c r="S422" s="277"/>
      <c r="T422" s="27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9" t="s">
        <v>175</v>
      </c>
      <c r="AU422" s="279" t="s">
        <v>88</v>
      </c>
      <c r="AV422" s="14" t="s">
        <v>86</v>
      </c>
      <c r="AW422" s="14" t="s">
        <v>34</v>
      </c>
      <c r="AX422" s="14" t="s">
        <v>78</v>
      </c>
      <c r="AY422" s="279" t="s">
        <v>166</v>
      </c>
    </row>
    <row r="423" spans="1:51" s="13" customFormat="1" ht="12">
      <c r="A423" s="13"/>
      <c r="B423" s="258"/>
      <c r="C423" s="259"/>
      <c r="D423" s="260" t="s">
        <v>175</v>
      </c>
      <c r="E423" s="261" t="s">
        <v>1</v>
      </c>
      <c r="F423" s="262" t="s">
        <v>565</v>
      </c>
      <c r="G423" s="259"/>
      <c r="H423" s="263">
        <v>25.614</v>
      </c>
      <c r="I423" s="264"/>
      <c r="J423" s="259"/>
      <c r="K423" s="259"/>
      <c r="L423" s="265"/>
      <c r="M423" s="266"/>
      <c r="N423" s="267"/>
      <c r="O423" s="267"/>
      <c r="P423" s="267"/>
      <c r="Q423" s="267"/>
      <c r="R423" s="267"/>
      <c r="S423" s="267"/>
      <c r="T423" s="26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9" t="s">
        <v>175</v>
      </c>
      <c r="AU423" s="269" t="s">
        <v>88</v>
      </c>
      <c r="AV423" s="13" t="s">
        <v>88</v>
      </c>
      <c r="AW423" s="13" t="s">
        <v>34</v>
      </c>
      <c r="AX423" s="13" t="s">
        <v>78</v>
      </c>
      <c r="AY423" s="269" t="s">
        <v>166</v>
      </c>
    </row>
    <row r="424" spans="1:51" s="13" customFormat="1" ht="12">
      <c r="A424" s="13"/>
      <c r="B424" s="258"/>
      <c r="C424" s="259"/>
      <c r="D424" s="260" t="s">
        <v>175</v>
      </c>
      <c r="E424" s="261" t="s">
        <v>1</v>
      </c>
      <c r="F424" s="262" t="s">
        <v>566</v>
      </c>
      <c r="G424" s="259"/>
      <c r="H424" s="263">
        <v>11.281</v>
      </c>
      <c r="I424" s="264"/>
      <c r="J424" s="259"/>
      <c r="K424" s="259"/>
      <c r="L424" s="265"/>
      <c r="M424" s="266"/>
      <c r="N424" s="267"/>
      <c r="O424" s="267"/>
      <c r="P424" s="267"/>
      <c r="Q424" s="267"/>
      <c r="R424" s="267"/>
      <c r="S424" s="267"/>
      <c r="T424" s="26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9" t="s">
        <v>175</v>
      </c>
      <c r="AU424" s="269" t="s">
        <v>88</v>
      </c>
      <c r="AV424" s="13" t="s">
        <v>88</v>
      </c>
      <c r="AW424" s="13" t="s">
        <v>34</v>
      </c>
      <c r="AX424" s="13" t="s">
        <v>78</v>
      </c>
      <c r="AY424" s="269" t="s">
        <v>166</v>
      </c>
    </row>
    <row r="425" spans="1:51" s="16" customFormat="1" ht="12">
      <c r="A425" s="16"/>
      <c r="B425" s="301"/>
      <c r="C425" s="302"/>
      <c r="D425" s="260" t="s">
        <v>175</v>
      </c>
      <c r="E425" s="303" t="s">
        <v>1</v>
      </c>
      <c r="F425" s="304" t="s">
        <v>457</v>
      </c>
      <c r="G425" s="302"/>
      <c r="H425" s="305">
        <v>36.895</v>
      </c>
      <c r="I425" s="306"/>
      <c r="J425" s="302"/>
      <c r="K425" s="302"/>
      <c r="L425" s="307"/>
      <c r="M425" s="308"/>
      <c r="N425" s="309"/>
      <c r="O425" s="309"/>
      <c r="P425" s="309"/>
      <c r="Q425" s="309"/>
      <c r="R425" s="309"/>
      <c r="S425" s="309"/>
      <c r="T425" s="310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T425" s="311" t="s">
        <v>175</v>
      </c>
      <c r="AU425" s="311" t="s">
        <v>88</v>
      </c>
      <c r="AV425" s="16" t="s">
        <v>105</v>
      </c>
      <c r="AW425" s="16" t="s">
        <v>34</v>
      </c>
      <c r="AX425" s="16" t="s">
        <v>78</v>
      </c>
      <c r="AY425" s="311" t="s">
        <v>166</v>
      </c>
    </row>
    <row r="426" spans="1:51" s="15" customFormat="1" ht="12">
      <c r="A426" s="15"/>
      <c r="B426" s="280"/>
      <c r="C426" s="281"/>
      <c r="D426" s="260" t="s">
        <v>175</v>
      </c>
      <c r="E426" s="282" t="s">
        <v>1</v>
      </c>
      <c r="F426" s="283" t="s">
        <v>214</v>
      </c>
      <c r="G426" s="281"/>
      <c r="H426" s="284">
        <v>346.543</v>
      </c>
      <c r="I426" s="285"/>
      <c r="J426" s="281"/>
      <c r="K426" s="281"/>
      <c r="L426" s="286"/>
      <c r="M426" s="287"/>
      <c r="N426" s="288"/>
      <c r="O426" s="288"/>
      <c r="P426" s="288"/>
      <c r="Q426" s="288"/>
      <c r="R426" s="288"/>
      <c r="S426" s="288"/>
      <c r="T426" s="289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90" t="s">
        <v>175</v>
      </c>
      <c r="AU426" s="290" t="s">
        <v>88</v>
      </c>
      <c r="AV426" s="15" t="s">
        <v>173</v>
      </c>
      <c r="AW426" s="15" t="s">
        <v>34</v>
      </c>
      <c r="AX426" s="15" t="s">
        <v>86</v>
      </c>
      <c r="AY426" s="290" t="s">
        <v>166</v>
      </c>
    </row>
    <row r="427" spans="1:65" s="2" customFormat="1" ht="21.75" customHeight="1">
      <c r="A427" s="39"/>
      <c r="B427" s="40"/>
      <c r="C427" s="245" t="s">
        <v>567</v>
      </c>
      <c r="D427" s="245" t="s">
        <v>168</v>
      </c>
      <c r="E427" s="246" t="s">
        <v>568</v>
      </c>
      <c r="F427" s="247" t="s">
        <v>569</v>
      </c>
      <c r="G427" s="248" t="s">
        <v>185</v>
      </c>
      <c r="H427" s="249">
        <v>346.543</v>
      </c>
      <c r="I427" s="250"/>
      <c r="J427" s="251">
        <f>ROUND(I427*H427,2)</f>
        <v>0</v>
      </c>
      <c r="K427" s="247" t="s">
        <v>1</v>
      </c>
      <c r="L427" s="45"/>
      <c r="M427" s="252" t="s">
        <v>1</v>
      </c>
      <c r="N427" s="253" t="s">
        <v>43</v>
      </c>
      <c r="O427" s="92"/>
      <c r="P427" s="254">
        <f>O427*H427</f>
        <v>0</v>
      </c>
      <c r="Q427" s="254">
        <v>0</v>
      </c>
      <c r="R427" s="254">
        <f>Q427*H427</f>
        <v>0</v>
      </c>
      <c r="S427" s="254">
        <v>0</v>
      </c>
      <c r="T427" s="255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56" t="s">
        <v>173</v>
      </c>
      <c r="AT427" s="256" t="s">
        <v>168</v>
      </c>
      <c r="AU427" s="256" t="s">
        <v>88</v>
      </c>
      <c r="AY427" s="18" t="s">
        <v>166</v>
      </c>
      <c r="BE427" s="257">
        <f>IF(N427="základní",J427,0)</f>
        <v>0</v>
      </c>
      <c r="BF427" s="257">
        <f>IF(N427="snížená",J427,0)</f>
        <v>0</v>
      </c>
      <c r="BG427" s="257">
        <f>IF(N427="zákl. přenesená",J427,0)</f>
        <v>0</v>
      </c>
      <c r="BH427" s="257">
        <f>IF(N427="sníž. přenesená",J427,0)</f>
        <v>0</v>
      </c>
      <c r="BI427" s="257">
        <f>IF(N427="nulová",J427,0)</f>
        <v>0</v>
      </c>
      <c r="BJ427" s="18" t="s">
        <v>86</v>
      </c>
      <c r="BK427" s="257">
        <f>ROUND(I427*H427,2)</f>
        <v>0</v>
      </c>
      <c r="BL427" s="18" t="s">
        <v>173</v>
      </c>
      <c r="BM427" s="256" t="s">
        <v>570</v>
      </c>
    </row>
    <row r="428" spans="1:51" s="13" customFormat="1" ht="12">
      <c r="A428" s="13"/>
      <c r="B428" s="258"/>
      <c r="C428" s="259"/>
      <c r="D428" s="260" t="s">
        <v>175</v>
      </c>
      <c r="E428" s="261" t="s">
        <v>1</v>
      </c>
      <c r="F428" s="262" t="s">
        <v>571</v>
      </c>
      <c r="G428" s="259"/>
      <c r="H428" s="263">
        <v>346.543</v>
      </c>
      <c r="I428" s="264"/>
      <c r="J428" s="259"/>
      <c r="K428" s="259"/>
      <c r="L428" s="265"/>
      <c r="M428" s="266"/>
      <c r="N428" s="267"/>
      <c r="O428" s="267"/>
      <c r="P428" s="267"/>
      <c r="Q428" s="267"/>
      <c r="R428" s="267"/>
      <c r="S428" s="267"/>
      <c r="T428" s="26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9" t="s">
        <v>175</v>
      </c>
      <c r="AU428" s="269" t="s">
        <v>88</v>
      </c>
      <c r="AV428" s="13" t="s">
        <v>88</v>
      </c>
      <c r="AW428" s="13" t="s">
        <v>34</v>
      </c>
      <c r="AX428" s="13" t="s">
        <v>86</v>
      </c>
      <c r="AY428" s="269" t="s">
        <v>166</v>
      </c>
    </row>
    <row r="429" spans="1:65" s="2" customFormat="1" ht="21.75" customHeight="1">
      <c r="A429" s="39"/>
      <c r="B429" s="40"/>
      <c r="C429" s="245" t="s">
        <v>572</v>
      </c>
      <c r="D429" s="245" t="s">
        <v>168</v>
      </c>
      <c r="E429" s="246" t="s">
        <v>573</v>
      </c>
      <c r="F429" s="247" t="s">
        <v>574</v>
      </c>
      <c r="G429" s="248" t="s">
        <v>185</v>
      </c>
      <c r="H429" s="249">
        <v>346.543</v>
      </c>
      <c r="I429" s="250"/>
      <c r="J429" s="251">
        <f>ROUND(I429*H429,2)</f>
        <v>0</v>
      </c>
      <c r="K429" s="247" t="s">
        <v>172</v>
      </c>
      <c r="L429" s="45"/>
      <c r="M429" s="252" t="s">
        <v>1</v>
      </c>
      <c r="N429" s="253" t="s">
        <v>43</v>
      </c>
      <c r="O429" s="92"/>
      <c r="P429" s="254">
        <f>O429*H429</f>
        <v>0</v>
      </c>
      <c r="Q429" s="254">
        <v>0.0025</v>
      </c>
      <c r="R429" s="254">
        <f>Q429*H429</f>
        <v>0.8663575</v>
      </c>
      <c r="S429" s="254">
        <v>0</v>
      </c>
      <c r="T429" s="25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6" t="s">
        <v>173</v>
      </c>
      <c r="AT429" s="256" t="s">
        <v>168</v>
      </c>
      <c r="AU429" s="256" t="s">
        <v>88</v>
      </c>
      <c r="AY429" s="18" t="s">
        <v>166</v>
      </c>
      <c r="BE429" s="257">
        <f>IF(N429="základní",J429,0)</f>
        <v>0</v>
      </c>
      <c r="BF429" s="257">
        <f>IF(N429="snížená",J429,0)</f>
        <v>0</v>
      </c>
      <c r="BG429" s="257">
        <f>IF(N429="zákl. přenesená",J429,0)</f>
        <v>0</v>
      </c>
      <c r="BH429" s="257">
        <f>IF(N429="sníž. přenesená",J429,0)</f>
        <v>0</v>
      </c>
      <c r="BI429" s="257">
        <f>IF(N429="nulová",J429,0)</f>
        <v>0</v>
      </c>
      <c r="BJ429" s="18" t="s">
        <v>86</v>
      </c>
      <c r="BK429" s="257">
        <f>ROUND(I429*H429,2)</f>
        <v>0</v>
      </c>
      <c r="BL429" s="18" t="s">
        <v>173</v>
      </c>
      <c r="BM429" s="256" t="s">
        <v>575</v>
      </c>
    </row>
    <row r="430" spans="1:51" s="13" customFormat="1" ht="12">
      <c r="A430" s="13"/>
      <c r="B430" s="258"/>
      <c r="C430" s="259"/>
      <c r="D430" s="260" t="s">
        <v>175</v>
      </c>
      <c r="E430" s="261" t="s">
        <v>1</v>
      </c>
      <c r="F430" s="262" t="s">
        <v>571</v>
      </c>
      <c r="G430" s="259"/>
      <c r="H430" s="263">
        <v>346.543</v>
      </c>
      <c r="I430" s="264"/>
      <c r="J430" s="259"/>
      <c r="K430" s="259"/>
      <c r="L430" s="265"/>
      <c r="M430" s="266"/>
      <c r="N430" s="267"/>
      <c r="O430" s="267"/>
      <c r="P430" s="267"/>
      <c r="Q430" s="267"/>
      <c r="R430" s="267"/>
      <c r="S430" s="267"/>
      <c r="T430" s="26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9" t="s">
        <v>175</v>
      </c>
      <c r="AU430" s="269" t="s">
        <v>88</v>
      </c>
      <c r="AV430" s="13" t="s">
        <v>88</v>
      </c>
      <c r="AW430" s="13" t="s">
        <v>34</v>
      </c>
      <c r="AX430" s="13" t="s">
        <v>86</v>
      </c>
      <c r="AY430" s="269" t="s">
        <v>166</v>
      </c>
    </row>
    <row r="431" spans="1:65" s="2" customFormat="1" ht="16.5" customHeight="1">
      <c r="A431" s="39"/>
      <c r="B431" s="40"/>
      <c r="C431" s="245" t="s">
        <v>576</v>
      </c>
      <c r="D431" s="245" t="s">
        <v>168</v>
      </c>
      <c r="E431" s="246" t="s">
        <v>577</v>
      </c>
      <c r="F431" s="247" t="s">
        <v>578</v>
      </c>
      <c r="G431" s="248" t="s">
        <v>242</v>
      </c>
      <c r="H431" s="249">
        <v>2.448</v>
      </c>
      <c r="I431" s="250"/>
      <c r="J431" s="251">
        <f>ROUND(I431*H431,2)</f>
        <v>0</v>
      </c>
      <c r="K431" s="247" t="s">
        <v>172</v>
      </c>
      <c r="L431" s="45"/>
      <c r="M431" s="252" t="s">
        <v>1</v>
      </c>
      <c r="N431" s="253" t="s">
        <v>43</v>
      </c>
      <c r="O431" s="92"/>
      <c r="P431" s="254">
        <f>O431*H431</f>
        <v>0</v>
      </c>
      <c r="Q431" s="254">
        <v>1.04881</v>
      </c>
      <c r="R431" s="254">
        <f>Q431*H431</f>
        <v>2.56748688</v>
      </c>
      <c r="S431" s="254">
        <v>0</v>
      </c>
      <c r="T431" s="255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56" t="s">
        <v>173</v>
      </c>
      <c r="AT431" s="256" t="s">
        <v>168</v>
      </c>
      <c r="AU431" s="256" t="s">
        <v>88</v>
      </c>
      <c r="AY431" s="18" t="s">
        <v>166</v>
      </c>
      <c r="BE431" s="257">
        <f>IF(N431="základní",J431,0)</f>
        <v>0</v>
      </c>
      <c r="BF431" s="257">
        <f>IF(N431="snížená",J431,0)</f>
        <v>0</v>
      </c>
      <c r="BG431" s="257">
        <f>IF(N431="zákl. přenesená",J431,0)</f>
        <v>0</v>
      </c>
      <c r="BH431" s="257">
        <f>IF(N431="sníž. přenesená",J431,0)</f>
        <v>0</v>
      </c>
      <c r="BI431" s="257">
        <f>IF(N431="nulová",J431,0)</f>
        <v>0</v>
      </c>
      <c r="BJ431" s="18" t="s">
        <v>86</v>
      </c>
      <c r="BK431" s="257">
        <f>ROUND(I431*H431,2)</f>
        <v>0</v>
      </c>
      <c r="BL431" s="18" t="s">
        <v>173</v>
      </c>
      <c r="BM431" s="256" t="s">
        <v>579</v>
      </c>
    </row>
    <row r="432" spans="1:51" s="13" customFormat="1" ht="12">
      <c r="A432" s="13"/>
      <c r="B432" s="258"/>
      <c r="C432" s="259"/>
      <c r="D432" s="260" t="s">
        <v>175</v>
      </c>
      <c r="E432" s="261" t="s">
        <v>1</v>
      </c>
      <c r="F432" s="262" t="s">
        <v>580</v>
      </c>
      <c r="G432" s="259"/>
      <c r="H432" s="263">
        <v>2.448</v>
      </c>
      <c r="I432" s="264"/>
      <c r="J432" s="259"/>
      <c r="K432" s="259"/>
      <c r="L432" s="265"/>
      <c r="M432" s="266"/>
      <c r="N432" s="267"/>
      <c r="O432" s="267"/>
      <c r="P432" s="267"/>
      <c r="Q432" s="267"/>
      <c r="R432" s="267"/>
      <c r="S432" s="267"/>
      <c r="T432" s="26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9" t="s">
        <v>175</v>
      </c>
      <c r="AU432" s="269" t="s">
        <v>88</v>
      </c>
      <c r="AV432" s="13" t="s">
        <v>88</v>
      </c>
      <c r="AW432" s="13" t="s">
        <v>34</v>
      </c>
      <c r="AX432" s="13" t="s">
        <v>86</v>
      </c>
      <c r="AY432" s="269" t="s">
        <v>166</v>
      </c>
    </row>
    <row r="433" spans="1:65" s="2" customFormat="1" ht="21.75" customHeight="1">
      <c r="A433" s="39"/>
      <c r="B433" s="40"/>
      <c r="C433" s="245" t="s">
        <v>581</v>
      </c>
      <c r="D433" s="245" t="s">
        <v>168</v>
      </c>
      <c r="E433" s="246" t="s">
        <v>582</v>
      </c>
      <c r="F433" s="247" t="s">
        <v>583</v>
      </c>
      <c r="G433" s="248" t="s">
        <v>546</v>
      </c>
      <c r="H433" s="249">
        <v>24</v>
      </c>
      <c r="I433" s="250"/>
      <c r="J433" s="251">
        <f>ROUND(I433*H433,2)</f>
        <v>0</v>
      </c>
      <c r="K433" s="247" t="s">
        <v>1</v>
      </c>
      <c r="L433" s="45"/>
      <c r="M433" s="252" t="s">
        <v>1</v>
      </c>
      <c r="N433" s="253" t="s">
        <v>43</v>
      </c>
      <c r="O433" s="92"/>
      <c r="P433" s="254">
        <f>O433*H433</f>
        <v>0</v>
      </c>
      <c r="Q433" s="254">
        <v>0</v>
      </c>
      <c r="R433" s="254">
        <f>Q433*H433</f>
        <v>0</v>
      </c>
      <c r="S433" s="254">
        <v>0</v>
      </c>
      <c r="T433" s="25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56" t="s">
        <v>173</v>
      </c>
      <c r="AT433" s="256" t="s">
        <v>168</v>
      </c>
      <c r="AU433" s="256" t="s">
        <v>88</v>
      </c>
      <c r="AY433" s="18" t="s">
        <v>166</v>
      </c>
      <c r="BE433" s="257">
        <f>IF(N433="základní",J433,0)</f>
        <v>0</v>
      </c>
      <c r="BF433" s="257">
        <f>IF(N433="snížená",J433,0)</f>
        <v>0</v>
      </c>
      <c r="BG433" s="257">
        <f>IF(N433="zákl. přenesená",J433,0)</f>
        <v>0</v>
      </c>
      <c r="BH433" s="257">
        <f>IF(N433="sníž. přenesená",J433,0)</f>
        <v>0</v>
      </c>
      <c r="BI433" s="257">
        <f>IF(N433="nulová",J433,0)</f>
        <v>0</v>
      </c>
      <c r="BJ433" s="18" t="s">
        <v>86</v>
      </c>
      <c r="BK433" s="257">
        <f>ROUND(I433*H433,2)</f>
        <v>0</v>
      </c>
      <c r="BL433" s="18" t="s">
        <v>173</v>
      </c>
      <c r="BM433" s="256" t="s">
        <v>584</v>
      </c>
    </row>
    <row r="434" spans="1:65" s="2" customFormat="1" ht="21.75" customHeight="1">
      <c r="A434" s="39"/>
      <c r="B434" s="40"/>
      <c r="C434" s="245" t="s">
        <v>585</v>
      </c>
      <c r="D434" s="245" t="s">
        <v>168</v>
      </c>
      <c r="E434" s="246" t="s">
        <v>586</v>
      </c>
      <c r="F434" s="247" t="s">
        <v>587</v>
      </c>
      <c r="G434" s="248" t="s">
        <v>546</v>
      </c>
      <c r="H434" s="249">
        <v>7</v>
      </c>
      <c r="I434" s="250"/>
      <c r="J434" s="251">
        <f>ROUND(I434*H434,2)</f>
        <v>0</v>
      </c>
      <c r="K434" s="247" t="s">
        <v>1</v>
      </c>
      <c r="L434" s="45"/>
      <c r="M434" s="252" t="s">
        <v>1</v>
      </c>
      <c r="N434" s="253" t="s">
        <v>43</v>
      </c>
      <c r="O434" s="92"/>
      <c r="P434" s="254">
        <f>O434*H434</f>
        <v>0</v>
      </c>
      <c r="Q434" s="254">
        <v>0</v>
      </c>
      <c r="R434" s="254">
        <f>Q434*H434</f>
        <v>0</v>
      </c>
      <c r="S434" s="254">
        <v>0</v>
      </c>
      <c r="T434" s="25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56" t="s">
        <v>173</v>
      </c>
      <c r="AT434" s="256" t="s">
        <v>168</v>
      </c>
      <c r="AU434" s="256" t="s">
        <v>88</v>
      </c>
      <c r="AY434" s="18" t="s">
        <v>166</v>
      </c>
      <c r="BE434" s="257">
        <f>IF(N434="základní",J434,0)</f>
        <v>0</v>
      </c>
      <c r="BF434" s="257">
        <f>IF(N434="snížená",J434,0)</f>
        <v>0</v>
      </c>
      <c r="BG434" s="257">
        <f>IF(N434="zákl. přenesená",J434,0)</f>
        <v>0</v>
      </c>
      <c r="BH434" s="257">
        <f>IF(N434="sníž. přenesená",J434,0)</f>
        <v>0</v>
      </c>
      <c r="BI434" s="257">
        <f>IF(N434="nulová",J434,0)</f>
        <v>0</v>
      </c>
      <c r="BJ434" s="18" t="s">
        <v>86</v>
      </c>
      <c r="BK434" s="257">
        <f>ROUND(I434*H434,2)</f>
        <v>0</v>
      </c>
      <c r="BL434" s="18" t="s">
        <v>173</v>
      </c>
      <c r="BM434" s="256" t="s">
        <v>588</v>
      </c>
    </row>
    <row r="435" spans="1:65" s="2" customFormat="1" ht="21.75" customHeight="1">
      <c r="A435" s="39"/>
      <c r="B435" s="40"/>
      <c r="C435" s="245" t="s">
        <v>589</v>
      </c>
      <c r="D435" s="245" t="s">
        <v>168</v>
      </c>
      <c r="E435" s="246" t="s">
        <v>590</v>
      </c>
      <c r="F435" s="247" t="s">
        <v>591</v>
      </c>
      <c r="G435" s="248" t="s">
        <v>546</v>
      </c>
      <c r="H435" s="249">
        <v>6</v>
      </c>
      <c r="I435" s="250"/>
      <c r="J435" s="251">
        <f>ROUND(I435*H435,2)</f>
        <v>0</v>
      </c>
      <c r="K435" s="247" t="s">
        <v>1</v>
      </c>
      <c r="L435" s="45"/>
      <c r="M435" s="252" t="s">
        <v>1</v>
      </c>
      <c r="N435" s="253" t="s">
        <v>43</v>
      </c>
      <c r="O435" s="92"/>
      <c r="P435" s="254">
        <f>O435*H435</f>
        <v>0</v>
      </c>
      <c r="Q435" s="254">
        <v>0</v>
      </c>
      <c r="R435" s="254">
        <f>Q435*H435</f>
        <v>0</v>
      </c>
      <c r="S435" s="254">
        <v>0</v>
      </c>
      <c r="T435" s="25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56" t="s">
        <v>173</v>
      </c>
      <c r="AT435" s="256" t="s">
        <v>168</v>
      </c>
      <c r="AU435" s="256" t="s">
        <v>88</v>
      </c>
      <c r="AY435" s="18" t="s">
        <v>166</v>
      </c>
      <c r="BE435" s="257">
        <f>IF(N435="základní",J435,0)</f>
        <v>0</v>
      </c>
      <c r="BF435" s="257">
        <f>IF(N435="snížená",J435,0)</f>
        <v>0</v>
      </c>
      <c r="BG435" s="257">
        <f>IF(N435="zákl. přenesená",J435,0)</f>
        <v>0</v>
      </c>
      <c r="BH435" s="257">
        <f>IF(N435="sníž. přenesená",J435,0)</f>
        <v>0</v>
      </c>
      <c r="BI435" s="257">
        <f>IF(N435="nulová",J435,0)</f>
        <v>0</v>
      </c>
      <c r="BJ435" s="18" t="s">
        <v>86</v>
      </c>
      <c r="BK435" s="257">
        <f>ROUND(I435*H435,2)</f>
        <v>0</v>
      </c>
      <c r="BL435" s="18" t="s">
        <v>173</v>
      </c>
      <c r="BM435" s="256" t="s">
        <v>592</v>
      </c>
    </row>
    <row r="436" spans="1:65" s="2" customFormat="1" ht="21.75" customHeight="1">
      <c r="A436" s="39"/>
      <c r="B436" s="40"/>
      <c r="C436" s="245" t="s">
        <v>593</v>
      </c>
      <c r="D436" s="245" t="s">
        <v>168</v>
      </c>
      <c r="E436" s="246" t="s">
        <v>594</v>
      </c>
      <c r="F436" s="247" t="s">
        <v>595</v>
      </c>
      <c r="G436" s="248" t="s">
        <v>546</v>
      </c>
      <c r="H436" s="249">
        <v>5</v>
      </c>
      <c r="I436" s="250"/>
      <c r="J436" s="251">
        <f>ROUND(I436*H436,2)</f>
        <v>0</v>
      </c>
      <c r="K436" s="247" t="s">
        <v>1</v>
      </c>
      <c r="L436" s="45"/>
      <c r="M436" s="252" t="s">
        <v>1</v>
      </c>
      <c r="N436" s="253" t="s">
        <v>43</v>
      </c>
      <c r="O436" s="92"/>
      <c r="P436" s="254">
        <f>O436*H436</f>
        <v>0</v>
      </c>
      <c r="Q436" s="254">
        <v>0</v>
      </c>
      <c r="R436" s="254">
        <f>Q436*H436</f>
        <v>0</v>
      </c>
      <c r="S436" s="254">
        <v>0</v>
      </c>
      <c r="T436" s="25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56" t="s">
        <v>173</v>
      </c>
      <c r="AT436" s="256" t="s">
        <v>168</v>
      </c>
      <c r="AU436" s="256" t="s">
        <v>88</v>
      </c>
      <c r="AY436" s="18" t="s">
        <v>166</v>
      </c>
      <c r="BE436" s="257">
        <f>IF(N436="základní",J436,0)</f>
        <v>0</v>
      </c>
      <c r="BF436" s="257">
        <f>IF(N436="snížená",J436,0)</f>
        <v>0</v>
      </c>
      <c r="BG436" s="257">
        <f>IF(N436="zákl. přenesená",J436,0)</f>
        <v>0</v>
      </c>
      <c r="BH436" s="257">
        <f>IF(N436="sníž. přenesená",J436,0)</f>
        <v>0</v>
      </c>
      <c r="BI436" s="257">
        <f>IF(N436="nulová",J436,0)</f>
        <v>0</v>
      </c>
      <c r="BJ436" s="18" t="s">
        <v>86</v>
      </c>
      <c r="BK436" s="257">
        <f>ROUND(I436*H436,2)</f>
        <v>0</v>
      </c>
      <c r="BL436" s="18" t="s">
        <v>173</v>
      </c>
      <c r="BM436" s="256" t="s">
        <v>596</v>
      </c>
    </row>
    <row r="437" spans="1:65" s="2" customFormat="1" ht="16.5" customHeight="1">
      <c r="A437" s="39"/>
      <c r="B437" s="40"/>
      <c r="C437" s="245" t="s">
        <v>597</v>
      </c>
      <c r="D437" s="245" t="s">
        <v>168</v>
      </c>
      <c r="E437" s="246" t="s">
        <v>598</v>
      </c>
      <c r="F437" s="247" t="s">
        <v>599</v>
      </c>
      <c r="G437" s="248" t="s">
        <v>546</v>
      </c>
      <c r="H437" s="249">
        <v>4</v>
      </c>
      <c r="I437" s="250"/>
      <c r="J437" s="251">
        <f>ROUND(I437*H437,2)</f>
        <v>0</v>
      </c>
      <c r="K437" s="247" t="s">
        <v>172</v>
      </c>
      <c r="L437" s="45"/>
      <c r="M437" s="252" t="s">
        <v>1</v>
      </c>
      <c r="N437" s="253" t="s">
        <v>43</v>
      </c>
      <c r="O437" s="92"/>
      <c r="P437" s="254">
        <f>O437*H437</f>
        <v>0</v>
      </c>
      <c r="Q437" s="254">
        <v>0.06355</v>
      </c>
      <c r="R437" s="254">
        <f>Q437*H437</f>
        <v>0.2542</v>
      </c>
      <c r="S437" s="254">
        <v>0</v>
      </c>
      <c r="T437" s="25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56" t="s">
        <v>173</v>
      </c>
      <c r="AT437" s="256" t="s">
        <v>168</v>
      </c>
      <c r="AU437" s="256" t="s">
        <v>88</v>
      </c>
      <c r="AY437" s="18" t="s">
        <v>166</v>
      </c>
      <c r="BE437" s="257">
        <f>IF(N437="základní",J437,0)</f>
        <v>0</v>
      </c>
      <c r="BF437" s="257">
        <f>IF(N437="snížená",J437,0)</f>
        <v>0</v>
      </c>
      <c r="BG437" s="257">
        <f>IF(N437="zákl. přenesená",J437,0)</f>
        <v>0</v>
      </c>
      <c r="BH437" s="257">
        <f>IF(N437="sníž. přenesená",J437,0)</f>
        <v>0</v>
      </c>
      <c r="BI437" s="257">
        <f>IF(N437="nulová",J437,0)</f>
        <v>0</v>
      </c>
      <c r="BJ437" s="18" t="s">
        <v>86</v>
      </c>
      <c r="BK437" s="257">
        <f>ROUND(I437*H437,2)</f>
        <v>0</v>
      </c>
      <c r="BL437" s="18" t="s">
        <v>173</v>
      </c>
      <c r="BM437" s="256" t="s">
        <v>600</v>
      </c>
    </row>
    <row r="438" spans="1:65" s="2" customFormat="1" ht="21.75" customHeight="1">
      <c r="A438" s="39"/>
      <c r="B438" s="40"/>
      <c r="C438" s="245" t="s">
        <v>601</v>
      </c>
      <c r="D438" s="245" t="s">
        <v>168</v>
      </c>
      <c r="E438" s="246" t="s">
        <v>602</v>
      </c>
      <c r="F438" s="247" t="s">
        <v>603</v>
      </c>
      <c r="G438" s="248" t="s">
        <v>242</v>
      </c>
      <c r="H438" s="249">
        <v>0.088</v>
      </c>
      <c r="I438" s="250"/>
      <c r="J438" s="251">
        <f>ROUND(I438*H438,2)</f>
        <v>0</v>
      </c>
      <c r="K438" s="247" t="s">
        <v>172</v>
      </c>
      <c r="L438" s="45"/>
      <c r="M438" s="252" t="s">
        <v>1</v>
      </c>
      <c r="N438" s="253" t="s">
        <v>43</v>
      </c>
      <c r="O438" s="92"/>
      <c r="P438" s="254">
        <f>O438*H438</f>
        <v>0</v>
      </c>
      <c r="Q438" s="254">
        <v>1.09</v>
      </c>
      <c r="R438" s="254">
        <f>Q438*H438</f>
        <v>0.09592</v>
      </c>
      <c r="S438" s="254">
        <v>0</v>
      </c>
      <c r="T438" s="25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56" t="s">
        <v>173</v>
      </c>
      <c r="AT438" s="256" t="s">
        <v>168</v>
      </c>
      <c r="AU438" s="256" t="s">
        <v>88</v>
      </c>
      <c r="AY438" s="18" t="s">
        <v>166</v>
      </c>
      <c r="BE438" s="257">
        <f>IF(N438="základní",J438,0)</f>
        <v>0</v>
      </c>
      <c r="BF438" s="257">
        <f>IF(N438="snížená",J438,0)</f>
        <v>0</v>
      </c>
      <c r="BG438" s="257">
        <f>IF(N438="zákl. přenesená",J438,0)</f>
        <v>0</v>
      </c>
      <c r="BH438" s="257">
        <f>IF(N438="sníž. přenesená",J438,0)</f>
        <v>0</v>
      </c>
      <c r="BI438" s="257">
        <f>IF(N438="nulová",J438,0)</f>
        <v>0</v>
      </c>
      <c r="BJ438" s="18" t="s">
        <v>86</v>
      </c>
      <c r="BK438" s="257">
        <f>ROUND(I438*H438,2)</f>
        <v>0</v>
      </c>
      <c r="BL438" s="18" t="s">
        <v>173</v>
      </c>
      <c r="BM438" s="256" t="s">
        <v>604</v>
      </c>
    </row>
    <row r="439" spans="1:51" s="13" customFormat="1" ht="12">
      <c r="A439" s="13"/>
      <c r="B439" s="258"/>
      <c r="C439" s="259"/>
      <c r="D439" s="260" t="s">
        <v>175</v>
      </c>
      <c r="E439" s="261" t="s">
        <v>1</v>
      </c>
      <c r="F439" s="262" t="s">
        <v>605</v>
      </c>
      <c r="G439" s="259"/>
      <c r="H439" s="263">
        <v>0.088</v>
      </c>
      <c r="I439" s="264"/>
      <c r="J439" s="259"/>
      <c r="K439" s="259"/>
      <c r="L439" s="265"/>
      <c r="M439" s="266"/>
      <c r="N439" s="267"/>
      <c r="O439" s="267"/>
      <c r="P439" s="267"/>
      <c r="Q439" s="267"/>
      <c r="R439" s="267"/>
      <c r="S439" s="267"/>
      <c r="T439" s="26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9" t="s">
        <v>175</v>
      </c>
      <c r="AU439" s="269" t="s">
        <v>88</v>
      </c>
      <c r="AV439" s="13" t="s">
        <v>88</v>
      </c>
      <c r="AW439" s="13" t="s">
        <v>34</v>
      </c>
      <c r="AX439" s="13" t="s">
        <v>86</v>
      </c>
      <c r="AY439" s="269" t="s">
        <v>166</v>
      </c>
    </row>
    <row r="440" spans="1:65" s="2" customFormat="1" ht="21.75" customHeight="1">
      <c r="A440" s="39"/>
      <c r="B440" s="40"/>
      <c r="C440" s="245" t="s">
        <v>606</v>
      </c>
      <c r="D440" s="245" t="s">
        <v>168</v>
      </c>
      <c r="E440" s="246" t="s">
        <v>607</v>
      </c>
      <c r="F440" s="247" t="s">
        <v>608</v>
      </c>
      <c r="G440" s="248" t="s">
        <v>185</v>
      </c>
      <c r="H440" s="249">
        <v>7.76</v>
      </c>
      <c r="I440" s="250"/>
      <c r="J440" s="251">
        <f>ROUND(I440*H440,2)</f>
        <v>0</v>
      </c>
      <c r="K440" s="247" t="s">
        <v>172</v>
      </c>
      <c r="L440" s="45"/>
      <c r="M440" s="252" t="s">
        <v>1</v>
      </c>
      <c r="N440" s="253" t="s">
        <v>43</v>
      </c>
      <c r="O440" s="92"/>
      <c r="P440" s="254">
        <f>O440*H440</f>
        <v>0</v>
      </c>
      <c r="Q440" s="254">
        <v>0.1403</v>
      </c>
      <c r="R440" s="254">
        <f>Q440*H440</f>
        <v>1.0887280000000001</v>
      </c>
      <c r="S440" s="254">
        <v>0</v>
      </c>
      <c r="T440" s="255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56" t="s">
        <v>173</v>
      </c>
      <c r="AT440" s="256" t="s">
        <v>168</v>
      </c>
      <c r="AU440" s="256" t="s">
        <v>88</v>
      </c>
      <c r="AY440" s="18" t="s">
        <v>166</v>
      </c>
      <c r="BE440" s="257">
        <f>IF(N440="základní",J440,0)</f>
        <v>0</v>
      </c>
      <c r="BF440" s="257">
        <f>IF(N440="snížená",J440,0)</f>
        <v>0</v>
      </c>
      <c r="BG440" s="257">
        <f>IF(N440="zákl. přenesená",J440,0)</f>
        <v>0</v>
      </c>
      <c r="BH440" s="257">
        <f>IF(N440="sníž. přenesená",J440,0)</f>
        <v>0</v>
      </c>
      <c r="BI440" s="257">
        <f>IF(N440="nulová",J440,0)</f>
        <v>0</v>
      </c>
      <c r="BJ440" s="18" t="s">
        <v>86</v>
      </c>
      <c r="BK440" s="257">
        <f>ROUND(I440*H440,2)</f>
        <v>0</v>
      </c>
      <c r="BL440" s="18" t="s">
        <v>173</v>
      </c>
      <c r="BM440" s="256" t="s">
        <v>609</v>
      </c>
    </row>
    <row r="441" spans="1:51" s="13" customFormat="1" ht="12">
      <c r="A441" s="13"/>
      <c r="B441" s="258"/>
      <c r="C441" s="259"/>
      <c r="D441" s="260" t="s">
        <v>175</v>
      </c>
      <c r="E441" s="261" t="s">
        <v>1</v>
      </c>
      <c r="F441" s="262" t="s">
        <v>610</v>
      </c>
      <c r="G441" s="259"/>
      <c r="H441" s="263">
        <v>7.76</v>
      </c>
      <c r="I441" s="264"/>
      <c r="J441" s="259"/>
      <c r="K441" s="259"/>
      <c r="L441" s="265"/>
      <c r="M441" s="266"/>
      <c r="N441" s="267"/>
      <c r="O441" s="267"/>
      <c r="P441" s="267"/>
      <c r="Q441" s="267"/>
      <c r="R441" s="267"/>
      <c r="S441" s="267"/>
      <c r="T441" s="26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9" t="s">
        <v>175</v>
      </c>
      <c r="AU441" s="269" t="s">
        <v>88</v>
      </c>
      <c r="AV441" s="13" t="s">
        <v>88</v>
      </c>
      <c r="AW441" s="13" t="s">
        <v>34</v>
      </c>
      <c r="AX441" s="13" t="s">
        <v>86</v>
      </c>
      <c r="AY441" s="269" t="s">
        <v>166</v>
      </c>
    </row>
    <row r="442" spans="1:65" s="2" customFormat="1" ht="21.75" customHeight="1">
      <c r="A442" s="39"/>
      <c r="B442" s="40"/>
      <c r="C442" s="245" t="s">
        <v>611</v>
      </c>
      <c r="D442" s="245" t="s">
        <v>168</v>
      </c>
      <c r="E442" s="246" t="s">
        <v>612</v>
      </c>
      <c r="F442" s="247" t="s">
        <v>613</v>
      </c>
      <c r="G442" s="248" t="s">
        <v>185</v>
      </c>
      <c r="H442" s="249">
        <v>0.66</v>
      </c>
      <c r="I442" s="250"/>
      <c r="J442" s="251">
        <f>ROUND(I442*H442,2)</f>
        <v>0</v>
      </c>
      <c r="K442" s="247" t="s">
        <v>172</v>
      </c>
      <c r="L442" s="45"/>
      <c r="M442" s="252" t="s">
        <v>1</v>
      </c>
      <c r="N442" s="253" t="s">
        <v>43</v>
      </c>
      <c r="O442" s="92"/>
      <c r="P442" s="254">
        <f>O442*H442</f>
        <v>0</v>
      </c>
      <c r="Q442" s="254">
        <v>0.17818</v>
      </c>
      <c r="R442" s="254">
        <f>Q442*H442</f>
        <v>0.1175988</v>
      </c>
      <c r="S442" s="254">
        <v>0</v>
      </c>
      <c r="T442" s="25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56" t="s">
        <v>173</v>
      </c>
      <c r="AT442" s="256" t="s">
        <v>168</v>
      </c>
      <c r="AU442" s="256" t="s">
        <v>88</v>
      </c>
      <c r="AY442" s="18" t="s">
        <v>166</v>
      </c>
      <c r="BE442" s="257">
        <f>IF(N442="základní",J442,0)</f>
        <v>0</v>
      </c>
      <c r="BF442" s="257">
        <f>IF(N442="snížená",J442,0)</f>
        <v>0</v>
      </c>
      <c r="BG442" s="257">
        <f>IF(N442="zákl. přenesená",J442,0)</f>
        <v>0</v>
      </c>
      <c r="BH442" s="257">
        <f>IF(N442="sníž. přenesená",J442,0)</f>
        <v>0</v>
      </c>
      <c r="BI442" s="257">
        <f>IF(N442="nulová",J442,0)</f>
        <v>0</v>
      </c>
      <c r="BJ442" s="18" t="s">
        <v>86</v>
      </c>
      <c r="BK442" s="257">
        <f>ROUND(I442*H442,2)</f>
        <v>0</v>
      </c>
      <c r="BL442" s="18" t="s">
        <v>173</v>
      </c>
      <c r="BM442" s="256" t="s">
        <v>614</v>
      </c>
    </row>
    <row r="443" spans="1:51" s="13" customFormat="1" ht="12">
      <c r="A443" s="13"/>
      <c r="B443" s="258"/>
      <c r="C443" s="259"/>
      <c r="D443" s="260" t="s">
        <v>175</v>
      </c>
      <c r="E443" s="261" t="s">
        <v>1</v>
      </c>
      <c r="F443" s="262" t="s">
        <v>615</v>
      </c>
      <c r="G443" s="259"/>
      <c r="H443" s="263">
        <v>0.66</v>
      </c>
      <c r="I443" s="264"/>
      <c r="J443" s="259"/>
      <c r="K443" s="259"/>
      <c r="L443" s="265"/>
      <c r="M443" s="266"/>
      <c r="N443" s="267"/>
      <c r="O443" s="267"/>
      <c r="P443" s="267"/>
      <c r="Q443" s="267"/>
      <c r="R443" s="267"/>
      <c r="S443" s="267"/>
      <c r="T443" s="26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9" t="s">
        <v>175</v>
      </c>
      <c r="AU443" s="269" t="s">
        <v>88</v>
      </c>
      <c r="AV443" s="13" t="s">
        <v>88</v>
      </c>
      <c r="AW443" s="13" t="s">
        <v>34</v>
      </c>
      <c r="AX443" s="13" t="s">
        <v>86</v>
      </c>
      <c r="AY443" s="269" t="s">
        <v>166</v>
      </c>
    </row>
    <row r="444" spans="1:63" s="12" customFormat="1" ht="22.8" customHeight="1">
      <c r="A444" s="12"/>
      <c r="B444" s="229"/>
      <c r="C444" s="230"/>
      <c r="D444" s="231" t="s">
        <v>77</v>
      </c>
      <c r="E444" s="243" t="s">
        <v>173</v>
      </c>
      <c r="F444" s="243" t="s">
        <v>616</v>
      </c>
      <c r="G444" s="230"/>
      <c r="H444" s="230"/>
      <c r="I444" s="233"/>
      <c r="J444" s="244">
        <f>BK444</f>
        <v>0</v>
      </c>
      <c r="K444" s="230"/>
      <c r="L444" s="235"/>
      <c r="M444" s="236"/>
      <c r="N444" s="237"/>
      <c r="O444" s="237"/>
      <c r="P444" s="238">
        <f>SUM(P445:P501)</f>
        <v>0</v>
      </c>
      <c r="Q444" s="237"/>
      <c r="R444" s="238">
        <f>SUM(R445:R501)</f>
        <v>135.47221244</v>
      </c>
      <c r="S444" s="237"/>
      <c r="T444" s="239">
        <f>SUM(T445:T501)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40" t="s">
        <v>86</v>
      </c>
      <c r="AT444" s="241" t="s">
        <v>77</v>
      </c>
      <c r="AU444" s="241" t="s">
        <v>86</v>
      </c>
      <c r="AY444" s="240" t="s">
        <v>166</v>
      </c>
      <c r="BK444" s="242">
        <f>SUM(BK445:BK501)</f>
        <v>0</v>
      </c>
    </row>
    <row r="445" spans="1:65" s="2" customFormat="1" ht="16.5" customHeight="1">
      <c r="A445" s="39"/>
      <c r="B445" s="40"/>
      <c r="C445" s="245" t="s">
        <v>617</v>
      </c>
      <c r="D445" s="245" t="s">
        <v>168</v>
      </c>
      <c r="E445" s="246" t="s">
        <v>618</v>
      </c>
      <c r="F445" s="247" t="s">
        <v>619</v>
      </c>
      <c r="G445" s="248" t="s">
        <v>179</v>
      </c>
      <c r="H445" s="249">
        <v>45.3</v>
      </c>
      <c r="I445" s="250"/>
      <c r="J445" s="251">
        <f>ROUND(I445*H445,2)</f>
        <v>0</v>
      </c>
      <c r="K445" s="247" t="s">
        <v>172</v>
      </c>
      <c r="L445" s="45"/>
      <c r="M445" s="252" t="s">
        <v>1</v>
      </c>
      <c r="N445" s="253" t="s">
        <v>43</v>
      </c>
      <c r="O445" s="92"/>
      <c r="P445" s="254">
        <f>O445*H445</f>
        <v>0</v>
      </c>
      <c r="Q445" s="254">
        <v>2.45343</v>
      </c>
      <c r="R445" s="254">
        <f>Q445*H445</f>
        <v>111.140379</v>
      </c>
      <c r="S445" s="254">
        <v>0</v>
      </c>
      <c r="T445" s="255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56" t="s">
        <v>173</v>
      </c>
      <c r="AT445" s="256" t="s">
        <v>168</v>
      </c>
      <c r="AU445" s="256" t="s">
        <v>88</v>
      </c>
      <c r="AY445" s="18" t="s">
        <v>166</v>
      </c>
      <c r="BE445" s="257">
        <f>IF(N445="základní",J445,0)</f>
        <v>0</v>
      </c>
      <c r="BF445" s="257">
        <f>IF(N445="snížená",J445,0)</f>
        <v>0</v>
      </c>
      <c r="BG445" s="257">
        <f>IF(N445="zákl. přenesená",J445,0)</f>
        <v>0</v>
      </c>
      <c r="BH445" s="257">
        <f>IF(N445="sníž. přenesená",J445,0)</f>
        <v>0</v>
      </c>
      <c r="BI445" s="257">
        <f>IF(N445="nulová",J445,0)</f>
        <v>0</v>
      </c>
      <c r="BJ445" s="18" t="s">
        <v>86</v>
      </c>
      <c r="BK445" s="257">
        <f>ROUND(I445*H445,2)</f>
        <v>0</v>
      </c>
      <c r="BL445" s="18" t="s">
        <v>173</v>
      </c>
      <c r="BM445" s="256" t="s">
        <v>620</v>
      </c>
    </row>
    <row r="446" spans="1:51" s="13" customFormat="1" ht="12">
      <c r="A446" s="13"/>
      <c r="B446" s="258"/>
      <c r="C446" s="259"/>
      <c r="D446" s="260" t="s">
        <v>175</v>
      </c>
      <c r="E446" s="261" t="s">
        <v>1</v>
      </c>
      <c r="F446" s="262" t="s">
        <v>621</v>
      </c>
      <c r="G446" s="259"/>
      <c r="H446" s="263">
        <v>45.6</v>
      </c>
      <c r="I446" s="264"/>
      <c r="J446" s="259"/>
      <c r="K446" s="259"/>
      <c r="L446" s="265"/>
      <c r="M446" s="266"/>
      <c r="N446" s="267"/>
      <c r="O446" s="267"/>
      <c r="P446" s="267"/>
      <c r="Q446" s="267"/>
      <c r="R446" s="267"/>
      <c r="S446" s="267"/>
      <c r="T446" s="26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9" t="s">
        <v>175</v>
      </c>
      <c r="AU446" s="269" t="s">
        <v>88</v>
      </c>
      <c r="AV446" s="13" t="s">
        <v>88</v>
      </c>
      <c r="AW446" s="13" t="s">
        <v>34</v>
      </c>
      <c r="AX446" s="13" t="s">
        <v>78</v>
      </c>
      <c r="AY446" s="269" t="s">
        <v>166</v>
      </c>
    </row>
    <row r="447" spans="1:51" s="13" customFormat="1" ht="12">
      <c r="A447" s="13"/>
      <c r="B447" s="258"/>
      <c r="C447" s="259"/>
      <c r="D447" s="260" t="s">
        <v>175</v>
      </c>
      <c r="E447" s="261" t="s">
        <v>1</v>
      </c>
      <c r="F447" s="262" t="s">
        <v>622</v>
      </c>
      <c r="G447" s="259"/>
      <c r="H447" s="263">
        <v>-0.965</v>
      </c>
      <c r="I447" s="264"/>
      <c r="J447" s="259"/>
      <c r="K447" s="259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175</v>
      </c>
      <c r="AU447" s="269" t="s">
        <v>88</v>
      </c>
      <c r="AV447" s="13" t="s">
        <v>88</v>
      </c>
      <c r="AW447" s="13" t="s">
        <v>34</v>
      </c>
      <c r="AX447" s="13" t="s">
        <v>78</v>
      </c>
      <c r="AY447" s="269" t="s">
        <v>166</v>
      </c>
    </row>
    <row r="448" spans="1:51" s="13" customFormat="1" ht="12">
      <c r="A448" s="13"/>
      <c r="B448" s="258"/>
      <c r="C448" s="259"/>
      <c r="D448" s="260" t="s">
        <v>175</v>
      </c>
      <c r="E448" s="261" t="s">
        <v>1</v>
      </c>
      <c r="F448" s="262" t="s">
        <v>623</v>
      </c>
      <c r="G448" s="259"/>
      <c r="H448" s="263">
        <v>-0.299</v>
      </c>
      <c r="I448" s="264"/>
      <c r="J448" s="259"/>
      <c r="K448" s="259"/>
      <c r="L448" s="265"/>
      <c r="M448" s="266"/>
      <c r="N448" s="267"/>
      <c r="O448" s="267"/>
      <c r="P448" s="267"/>
      <c r="Q448" s="267"/>
      <c r="R448" s="267"/>
      <c r="S448" s="267"/>
      <c r="T448" s="26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9" t="s">
        <v>175</v>
      </c>
      <c r="AU448" s="269" t="s">
        <v>88</v>
      </c>
      <c r="AV448" s="13" t="s">
        <v>88</v>
      </c>
      <c r="AW448" s="13" t="s">
        <v>34</v>
      </c>
      <c r="AX448" s="13" t="s">
        <v>78</v>
      </c>
      <c r="AY448" s="269" t="s">
        <v>166</v>
      </c>
    </row>
    <row r="449" spans="1:51" s="16" customFormat="1" ht="12">
      <c r="A449" s="16"/>
      <c r="B449" s="301"/>
      <c r="C449" s="302"/>
      <c r="D449" s="260" t="s">
        <v>175</v>
      </c>
      <c r="E449" s="303" t="s">
        <v>1</v>
      </c>
      <c r="F449" s="304" t="s">
        <v>457</v>
      </c>
      <c r="G449" s="302"/>
      <c r="H449" s="305">
        <v>44.336</v>
      </c>
      <c r="I449" s="306"/>
      <c r="J449" s="302"/>
      <c r="K449" s="302"/>
      <c r="L449" s="307"/>
      <c r="M449" s="308"/>
      <c r="N449" s="309"/>
      <c r="O449" s="309"/>
      <c r="P449" s="309"/>
      <c r="Q449" s="309"/>
      <c r="R449" s="309"/>
      <c r="S449" s="309"/>
      <c r="T449" s="310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311" t="s">
        <v>175</v>
      </c>
      <c r="AU449" s="311" t="s">
        <v>88</v>
      </c>
      <c r="AV449" s="16" t="s">
        <v>105</v>
      </c>
      <c r="AW449" s="16" t="s">
        <v>34</v>
      </c>
      <c r="AX449" s="16" t="s">
        <v>78</v>
      </c>
      <c r="AY449" s="311" t="s">
        <v>166</v>
      </c>
    </row>
    <row r="450" spans="1:51" s="13" customFormat="1" ht="12">
      <c r="A450" s="13"/>
      <c r="B450" s="258"/>
      <c r="C450" s="259"/>
      <c r="D450" s="260" t="s">
        <v>175</v>
      </c>
      <c r="E450" s="261" t="s">
        <v>1</v>
      </c>
      <c r="F450" s="262" t="s">
        <v>624</v>
      </c>
      <c r="G450" s="259"/>
      <c r="H450" s="263">
        <v>0.964</v>
      </c>
      <c r="I450" s="264"/>
      <c r="J450" s="259"/>
      <c r="K450" s="259"/>
      <c r="L450" s="265"/>
      <c r="M450" s="266"/>
      <c r="N450" s="267"/>
      <c r="O450" s="267"/>
      <c r="P450" s="267"/>
      <c r="Q450" s="267"/>
      <c r="R450" s="267"/>
      <c r="S450" s="267"/>
      <c r="T450" s="26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9" t="s">
        <v>175</v>
      </c>
      <c r="AU450" s="269" t="s">
        <v>88</v>
      </c>
      <c r="AV450" s="13" t="s">
        <v>88</v>
      </c>
      <c r="AW450" s="13" t="s">
        <v>34</v>
      </c>
      <c r="AX450" s="13" t="s">
        <v>78</v>
      </c>
      <c r="AY450" s="269" t="s">
        <v>166</v>
      </c>
    </row>
    <row r="451" spans="1:51" s="16" customFormat="1" ht="12">
      <c r="A451" s="16"/>
      <c r="B451" s="301"/>
      <c r="C451" s="302"/>
      <c r="D451" s="260" t="s">
        <v>175</v>
      </c>
      <c r="E451" s="303" t="s">
        <v>1</v>
      </c>
      <c r="F451" s="304" t="s">
        <v>457</v>
      </c>
      <c r="G451" s="302"/>
      <c r="H451" s="305">
        <v>0.964</v>
      </c>
      <c r="I451" s="306"/>
      <c r="J451" s="302"/>
      <c r="K451" s="302"/>
      <c r="L451" s="307"/>
      <c r="M451" s="308"/>
      <c r="N451" s="309"/>
      <c r="O451" s="309"/>
      <c r="P451" s="309"/>
      <c r="Q451" s="309"/>
      <c r="R451" s="309"/>
      <c r="S451" s="309"/>
      <c r="T451" s="310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T451" s="311" t="s">
        <v>175</v>
      </c>
      <c r="AU451" s="311" t="s">
        <v>88</v>
      </c>
      <c r="AV451" s="16" t="s">
        <v>105</v>
      </c>
      <c r="AW451" s="16" t="s">
        <v>34</v>
      </c>
      <c r="AX451" s="16" t="s">
        <v>78</v>
      </c>
      <c r="AY451" s="311" t="s">
        <v>166</v>
      </c>
    </row>
    <row r="452" spans="1:51" s="15" customFormat="1" ht="12">
      <c r="A452" s="15"/>
      <c r="B452" s="280"/>
      <c r="C452" s="281"/>
      <c r="D452" s="260" t="s">
        <v>175</v>
      </c>
      <c r="E452" s="282" t="s">
        <v>1</v>
      </c>
      <c r="F452" s="283" t="s">
        <v>214</v>
      </c>
      <c r="G452" s="281"/>
      <c r="H452" s="284">
        <v>45.3</v>
      </c>
      <c r="I452" s="285"/>
      <c r="J452" s="281"/>
      <c r="K452" s="281"/>
      <c r="L452" s="286"/>
      <c r="M452" s="287"/>
      <c r="N452" s="288"/>
      <c r="O452" s="288"/>
      <c r="P452" s="288"/>
      <c r="Q452" s="288"/>
      <c r="R452" s="288"/>
      <c r="S452" s="288"/>
      <c r="T452" s="289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90" t="s">
        <v>175</v>
      </c>
      <c r="AU452" s="290" t="s">
        <v>88</v>
      </c>
      <c r="AV452" s="15" t="s">
        <v>173</v>
      </c>
      <c r="AW452" s="15" t="s">
        <v>34</v>
      </c>
      <c r="AX452" s="15" t="s">
        <v>86</v>
      </c>
      <c r="AY452" s="290" t="s">
        <v>166</v>
      </c>
    </row>
    <row r="453" spans="1:65" s="2" customFormat="1" ht="21.75" customHeight="1">
      <c r="A453" s="39"/>
      <c r="B453" s="40"/>
      <c r="C453" s="245" t="s">
        <v>625</v>
      </c>
      <c r="D453" s="245" t="s">
        <v>168</v>
      </c>
      <c r="E453" s="246" t="s">
        <v>626</v>
      </c>
      <c r="F453" s="247" t="s">
        <v>627</v>
      </c>
      <c r="G453" s="248" t="s">
        <v>185</v>
      </c>
      <c r="H453" s="249">
        <v>5.862</v>
      </c>
      <c r="I453" s="250"/>
      <c r="J453" s="251">
        <f>ROUND(I453*H453,2)</f>
        <v>0</v>
      </c>
      <c r="K453" s="247" t="s">
        <v>172</v>
      </c>
      <c r="L453" s="45"/>
      <c r="M453" s="252" t="s">
        <v>1</v>
      </c>
      <c r="N453" s="253" t="s">
        <v>43</v>
      </c>
      <c r="O453" s="92"/>
      <c r="P453" s="254">
        <f>O453*H453</f>
        <v>0</v>
      </c>
      <c r="Q453" s="254">
        <v>0.00533</v>
      </c>
      <c r="R453" s="254">
        <f>Q453*H453</f>
        <v>0.031244459999999998</v>
      </c>
      <c r="S453" s="254">
        <v>0</v>
      </c>
      <c r="T453" s="25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56" t="s">
        <v>173</v>
      </c>
      <c r="AT453" s="256" t="s">
        <v>168</v>
      </c>
      <c r="AU453" s="256" t="s">
        <v>88</v>
      </c>
      <c r="AY453" s="18" t="s">
        <v>166</v>
      </c>
      <c r="BE453" s="257">
        <f>IF(N453="základní",J453,0)</f>
        <v>0</v>
      </c>
      <c r="BF453" s="257">
        <f>IF(N453="snížená",J453,0)</f>
        <v>0</v>
      </c>
      <c r="BG453" s="257">
        <f>IF(N453="zákl. přenesená",J453,0)</f>
        <v>0</v>
      </c>
      <c r="BH453" s="257">
        <f>IF(N453="sníž. přenesená",J453,0)</f>
        <v>0</v>
      </c>
      <c r="BI453" s="257">
        <f>IF(N453="nulová",J453,0)</f>
        <v>0</v>
      </c>
      <c r="BJ453" s="18" t="s">
        <v>86</v>
      </c>
      <c r="BK453" s="257">
        <f>ROUND(I453*H453,2)</f>
        <v>0</v>
      </c>
      <c r="BL453" s="18" t="s">
        <v>173</v>
      </c>
      <c r="BM453" s="256" t="s">
        <v>628</v>
      </c>
    </row>
    <row r="454" spans="1:51" s="13" customFormat="1" ht="12">
      <c r="A454" s="13"/>
      <c r="B454" s="258"/>
      <c r="C454" s="259"/>
      <c r="D454" s="260" t="s">
        <v>175</v>
      </c>
      <c r="E454" s="261" t="s">
        <v>1</v>
      </c>
      <c r="F454" s="262" t="s">
        <v>629</v>
      </c>
      <c r="G454" s="259"/>
      <c r="H454" s="263">
        <v>3.216</v>
      </c>
      <c r="I454" s="264"/>
      <c r="J454" s="259"/>
      <c r="K454" s="259"/>
      <c r="L454" s="265"/>
      <c r="M454" s="266"/>
      <c r="N454" s="267"/>
      <c r="O454" s="267"/>
      <c r="P454" s="267"/>
      <c r="Q454" s="267"/>
      <c r="R454" s="267"/>
      <c r="S454" s="267"/>
      <c r="T454" s="26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9" t="s">
        <v>175</v>
      </c>
      <c r="AU454" s="269" t="s">
        <v>88</v>
      </c>
      <c r="AV454" s="13" t="s">
        <v>88</v>
      </c>
      <c r="AW454" s="13" t="s">
        <v>34</v>
      </c>
      <c r="AX454" s="13" t="s">
        <v>78</v>
      </c>
      <c r="AY454" s="269" t="s">
        <v>166</v>
      </c>
    </row>
    <row r="455" spans="1:51" s="13" customFormat="1" ht="12">
      <c r="A455" s="13"/>
      <c r="B455" s="258"/>
      <c r="C455" s="259"/>
      <c r="D455" s="260" t="s">
        <v>175</v>
      </c>
      <c r="E455" s="261" t="s">
        <v>1</v>
      </c>
      <c r="F455" s="262" t="s">
        <v>630</v>
      </c>
      <c r="G455" s="259"/>
      <c r="H455" s="263">
        <v>2.646</v>
      </c>
      <c r="I455" s="264"/>
      <c r="J455" s="259"/>
      <c r="K455" s="259"/>
      <c r="L455" s="265"/>
      <c r="M455" s="266"/>
      <c r="N455" s="267"/>
      <c r="O455" s="267"/>
      <c r="P455" s="267"/>
      <c r="Q455" s="267"/>
      <c r="R455" s="267"/>
      <c r="S455" s="267"/>
      <c r="T455" s="26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9" t="s">
        <v>175</v>
      </c>
      <c r="AU455" s="269" t="s">
        <v>88</v>
      </c>
      <c r="AV455" s="13" t="s">
        <v>88</v>
      </c>
      <c r="AW455" s="13" t="s">
        <v>34</v>
      </c>
      <c r="AX455" s="13" t="s">
        <v>78</v>
      </c>
      <c r="AY455" s="269" t="s">
        <v>166</v>
      </c>
    </row>
    <row r="456" spans="1:51" s="15" customFormat="1" ht="12">
      <c r="A456" s="15"/>
      <c r="B456" s="280"/>
      <c r="C456" s="281"/>
      <c r="D456" s="260" t="s">
        <v>175</v>
      </c>
      <c r="E456" s="282" t="s">
        <v>1</v>
      </c>
      <c r="F456" s="283" t="s">
        <v>214</v>
      </c>
      <c r="G456" s="281"/>
      <c r="H456" s="284">
        <v>5.862</v>
      </c>
      <c r="I456" s="285"/>
      <c r="J456" s="281"/>
      <c r="K456" s="281"/>
      <c r="L456" s="286"/>
      <c r="M456" s="287"/>
      <c r="N456" s="288"/>
      <c r="O456" s="288"/>
      <c r="P456" s="288"/>
      <c r="Q456" s="288"/>
      <c r="R456" s="288"/>
      <c r="S456" s="288"/>
      <c r="T456" s="289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90" t="s">
        <v>175</v>
      </c>
      <c r="AU456" s="290" t="s">
        <v>88</v>
      </c>
      <c r="AV456" s="15" t="s">
        <v>173</v>
      </c>
      <c r="AW456" s="15" t="s">
        <v>34</v>
      </c>
      <c r="AX456" s="15" t="s">
        <v>86</v>
      </c>
      <c r="AY456" s="290" t="s">
        <v>166</v>
      </c>
    </row>
    <row r="457" spans="1:65" s="2" customFormat="1" ht="21.75" customHeight="1">
      <c r="A457" s="39"/>
      <c r="B457" s="40"/>
      <c r="C457" s="245" t="s">
        <v>631</v>
      </c>
      <c r="D457" s="245" t="s">
        <v>168</v>
      </c>
      <c r="E457" s="246" t="s">
        <v>632</v>
      </c>
      <c r="F457" s="247" t="s">
        <v>633</v>
      </c>
      <c r="G457" s="248" t="s">
        <v>185</v>
      </c>
      <c r="H457" s="249">
        <v>5.862</v>
      </c>
      <c r="I457" s="250"/>
      <c r="J457" s="251">
        <f>ROUND(I457*H457,2)</f>
        <v>0</v>
      </c>
      <c r="K457" s="247" t="s">
        <v>172</v>
      </c>
      <c r="L457" s="45"/>
      <c r="M457" s="252" t="s">
        <v>1</v>
      </c>
      <c r="N457" s="253" t="s">
        <v>43</v>
      </c>
      <c r="O457" s="92"/>
      <c r="P457" s="254">
        <f>O457*H457</f>
        <v>0</v>
      </c>
      <c r="Q457" s="254">
        <v>0</v>
      </c>
      <c r="R457" s="254">
        <f>Q457*H457</f>
        <v>0</v>
      </c>
      <c r="S457" s="254">
        <v>0</v>
      </c>
      <c r="T457" s="25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56" t="s">
        <v>173</v>
      </c>
      <c r="AT457" s="256" t="s">
        <v>168</v>
      </c>
      <c r="AU457" s="256" t="s">
        <v>88</v>
      </c>
      <c r="AY457" s="18" t="s">
        <v>166</v>
      </c>
      <c r="BE457" s="257">
        <f>IF(N457="základní",J457,0)</f>
        <v>0</v>
      </c>
      <c r="BF457" s="257">
        <f>IF(N457="snížená",J457,0)</f>
        <v>0</v>
      </c>
      <c r="BG457" s="257">
        <f>IF(N457="zákl. přenesená",J457,0)</f>
        <v>0</v>
      </c>
      <c r="BH457" s="257">
        <f>IF(N457="sníž. přenesená",J457,0)</f>
        <v>0</v>
      </c>
      <c r="BI457" s="257">
        <f>IF(N457="nulová",J457,0)</f>
        <v>0</v>
      </c>
      <c r="BJ457" s="18" t="s">
        <v>86</v>
      </c>
      <c r="BK457" s="257">
        <f>ROUND(I457*H457,2)</f>
        <v>0</v>
      </c>
      <c r="BL457" s="18" t="s">
        <v>173</v>
      </c>
      <c r="BM457" s="256" t="s">
        <v>634</v>
      </c>
    </row>
    <row r="458" spans="1:51" s="13" customFormat="1" ht="12">
      <c r="A458" s="13"/>
      <c r="B458" s="258"/>
      <c r="C458" s="259"/>
      <c r="D458" s="260" t="s">
        <v>175</v>
      </c>
      <c r="E458" s="261" t="s">
        <v>1</v>
      </c>
      <c r="F458" s="262" t="s">
        <v>635</v>
      </c>
      <c r="G458" s="259"/>
      <c r="H458" s="263">
        <v>5.862</v>
      </c>
      <c r="I458" s="264"/>
      <c r="J458" s="259"/>
      <c r="K458" s="259"/>
      <c r="L458" s="265"/>
      <c r="M458" s="266"/>
      <c r="N458" s="267"/>
      <c r="O458" s="267"/>
      <c r="P458" s="267"/>
      <c r="Q458" s="267"/>
      <c r="R458" s="267"/>
      <c r="S458" s="267"/>
      <c r="T458" s="26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9" t="s">
        <v>175</v>
      </c>
      <c r="AU458" s="269" t="s">
        <v>88</v>
      </c>
      <c r="AV458" s="13" t="s">
        <v>88</v>
      </c>
      <c r="AW458" s="13" t="s">
        <v>34</v>
      </c>
      <c r="AX458" s="13" t="s">
        <v>86</v>
      </c>
      <c r="AY458" s="269" t="s">
        <v>166</v>
      </c>
    </row>
    <row r="459" spans="1:65" s="2" customFormat="1" ht="21.75" customHeight="1">
      <c r="A459" s="39"/>
      <c r="B459" s="40"/>
      <c r="C459" s="245" t="s">
        <v>636</v>
      </c>
      <c r="D459" s="245" t="s">
        <v>168</v>
      </c>
      <c r="E459" s="246" t="s">
        <v>637</v>
      </c>
      <c r="F459" s="247" t="s">
        <v>638</v>
      </c>
      <c r="G459" s="248" t="s">
        <v>185</v>
      </c>
      <c r="H459" s="249">
        <v>170.729</v>
      </c>
      <c r="I459" s="250"/>
      <c r="J459" s="251">
        <f>ROUND(I459*H459,2)</f>
        <v>0</v>
      </c>
      <c r="K459" s="247" t="s">
        <v>172</v>
      </c>
      <c r="L459" s="45"/>
      <c r="M459" s="252" t="s">
        <v>1</v>
      </c>
      <c r="N459" s="253" t="s">
        <v>43</v>
      </c>
      <c r="O459" s="92"/>
      <c r="P459" s="254">
        <f>O459*H459</f>
        <v>0</v>
      </c>
      <c r="Q459" s="254">
        <v>0.00552</v>
      </c>
      <c r="R459" s="254">
        <f>Q459*H459</f>
        <v>0.94242408</v>
      </c>
      <c r="S459" s="254">
        <v>0</v>
      </c>
      <c r="T459" s="25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56" t="s">
        <v>173</v>
      </c>
      <c r="AT459" s="256" t="s">
        <v>168</v>
      </c>
      <c r="AU459" s="256" t="s">
        <v>88</v>
      </c>
      <c r="AY459" s="18" t="s">
        <v>166</v>
      </c>
      <c r="BE459" s="257">
        <f>IF(N459="základní",J459,0)</f>
        <v>0</v>
      </c>
      <c r="BF459" s="257">
        <f>IF(N459="snížená",J459,0)</f>
        <v>0</v>
      </c>
      <c r="BG459" s="257">
        <f>IF(N459="zákl. přenesená",J459,0)</f>
        <v>0</v>
      </c>
      <c r="BH459" s="257">
        <f>IF(N459="sníž. přenesená",J459,0)</f>
        <v>0</v>
      </c>
      <c r="BI459" s="257">
        <f>IF(N459="nulová",J459,0)</f>
        <v>0</v>
      </c>
      <c r="BJ459" s="18" t="s">
        <v>86</v>
      </c>
      <c r="BK459" s="257">
        <f>ROUND(I459*H459,2)</f>
        <v>0</v>
      </c>
      <c r="BL459" s="18" t="s">
        <v>173</v>
      </c>
      <c r="BM459" s="256" t="s">
        <v>639</v>
      </c>
    </row>
    <row r="460" spans="1:51" s="13" customFormat="1" ht="12">
      <c r="A460" s="13"/>
      <c r="B460" s="258"/>
      <c r="C460" s="259"/>
      <c r="D460" s="260" t="s">
        <v>175</v>
      </c>
      <c r="E460" s="261" t="s">
        <v>1</v>
      </c>
      <c r="F460" s="262" t="s">
        <v>640</v>
      </c>
      <c r="G460" s="259"/>
      <c r="H460" s="263">
        <v>152</v>
      </c>
      <c r="I460" s="264"/>
      <c r="J460" s="259"/>
      <c r="K460" s="259"/>
      <c r="L460" s="265"/>
      <c r="M460" s="266"/>
      <c r="N460" s="267"/>
      <c r="O460" s="267"/>
      <c r="P460" s="267"/>
      <c r="Q460" s="267"/>
      <c r="R460" s="267"/>
      <c r="S460" s="267"/>
      <c r="T460" s="26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9" t="s">
        <v>175</v>
      </c>
      <c r="AU460" s="269" t="s">
        <v>88</v>
      </c>
      <c r="AV460" s="13" t="s">
        <v>88</v>
      </c>
      <c r="AW460" s="13" t="s">
        <v>34</v>
      </c>
      <c r="AX460" s="13" t="s">
        <v>78</v>
      </c>
      <c r="AY460" s="269" t="s">
        <v>166</v>
      </c>
    </row>
    <row r="461" spans="1:51" s="13" customFormat="1" ht="12">
      <c r="A461" s="13"/>
      <c r="B461" s="258"/>
      <c r="C461" s="259"/>
      <c r="D461" s="260" t="s">
        <v>175</v>
      </c>
      <c r="E461" s="261" t="s">
        <v>1</v>
      </c>
      <c r="F461" s="262" t="s">
        <v>641</v>
      </c>
      <c r="G461" s="259"/>
      <c r="H461" s="263">
        <v>21.945</v>
      </c>
      <c r="I461" s="264"/>
      <c r="J461" s="259"/>
      <c r="K461" s="259"/>
      <c r="L461" s="265"/>
      <c r="M461" s="266"/>
      <c r="N461" s="267"/>
      <c r="O461" s="267"/>
      <c r="P461" s="267"/>
      <c r="Q461" s="267"/>
      <c r="R461" s="267"/>
      <c r="S461" s="267"/>
      <c r="T461" s="26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9" t="s">
        <v>175</v>
      </c>
      <c r="AU461" s="269" t="s">
        <v>88</v>
      </c>
      <c r="AV461" s="13" t="s">
        <v>88</v>
      </c>
      <c r="AW461" s="13" t="s">
        <v>34</v>
      </c>
      <c r="AX461" s="13" t="s">
        <v>78</v>
      </c>
      <c r="AY461" s="269" t="s">
        <v>166</v>
      </c>
    </row>
    <row r="462" spans="1:51" s="13" customFormat="1" ht="12">
      <c r="A462" s="13"/>
      <c r="B462" s="258"/>
      <c r="C462" s="259"/>
      <c r="D462" s="260" t="s">
        <v>175</v>
      </c>
      <c r="E462" s="261" t="s">
        <v>1</v>
      </c>
      <c r="F462" s="262" t="s">
        <v>642</v>
      </c>
      <c r="G462" s="259"/>
      <c r="H462" s="263">
        <v>-3.216</v>
      </c>
      <c r="I462" s="264"/>
      <c r="J462" s="259"/>
      <c r="K462" s="259"/>
      <c r="L462" s="265"/>
      <c r="M462" s="266"/>
      <c r="N462" s="267"/>
      <c r="O462" s="267"/>
      <c r="P462" s="267"/>
      <c r="Q462" s="267"/>
      <c r="R462" s="267"/>
      <c r="S462" s="267"/>
      <c r="T462" s="26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9" t="s">
        <v>175</v>
      </c>
      <c r="AU462" s="269" t="s">
        <v>88</v>
      </c>
      <c r="AV462" s="13" t="s">
        <v>88</v>
      </c>
      <c r="AW462" s="13" t="s">
        <v>34</v>
      </c>
      <c r="AX462" s="13" t="s">
        <v>78</v>
      </c>
      <c r="AY462" s="269" t="s">
        <v>166</v>
      </c>
    </row>
    <row r="463" spans="1:51" s="15" customFormat="1" ht="12">
      <c r="A463" s="15"/>
      <c r="B463" s="280"/>
      <c r="C463" s="281"/>
      <c r="D463" s="260" t="s">
        <v>175</v>
      </c>
      <c r="E463" s="282" t="s">
        <v>1</v>
      </c>
      <c r="F463" s="283" t="s">
        <v>214</v>
      </c>
      <c r="G463" s="281"/>
      <c r="H463" s="284">
        <v>170.72899999999998</v>
      </c>
      <c r="I463" s="285"/>
      <c r="J463" s="281"/>
      <c r="K463" s="281"/>
      <c r="L463" s="286"/>
      <c r="M463" s="287"/>
      <c r="N463" s="288"/>
      <c r="O463" s="288"/>
      <c r="P463" s="288"/>
      <c r="Q463" s="288"/>
      <c r="R463" s="288"/>
      <c r="S463" s="288"/>
      <c r="T463" s="289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90" t="s">
        <v>175</v>
      </c>
      <c r="AU463" s="290" t="s">
        <v>88</v>
      </c>
      <c r="AV463" s="15" t="s">
        <v>173</v>
      </c>
      <c r="AW463" s="15" t="s">
        <v>34</v>
      </c>
      <c r="AX463" s="15" t="s">
        <v>86</v>
      </c>
      <c r="AY463" s="290" t="s">
        <v>166</v>
      </c>
    </row>
    <row r="464" spans="1:65" s="2" customFormat="1" ht="21.75" customHeight="1">
      <c r="A464" s="39"/>
      <c r="B464" s="40"/>
      <c r="C464" s="245" t="s">
        <v>643</v>
      </c>
      <c r="D464" s="245" t="s">
        <v>168</v>
      </c>
      <c r="E464" s="246" t="s">
        <v>644</v>
      </c>
      <c r="F464" s="247" t="s">
        <v>645</v>
      </c>
      <c r="G464" s="248" t="s">
        <v>185</v>
      </c>
      <c r="H464" s="249">
        <v>170.729</v>
      </c>
      <c r="I464" s="250"/>
      <c r="J464" s="251">
        <f>ROUND(I464*H464,2)</f>
        <v>0</v>
      </c>
      <c r="K464" s="247" t="s">
        <v>172</v>
      </c>
      <c r="L464" s="45"/>
      <c r="M464" s="252" t="s">
        <v>1</v>
      </c>
      <c r="N464" s="253" t="s">
        <v>43</v>
      </c>
      <c r="O464" s="92"/>
      <c r="P464" s="254">
        <f>O464*H464</f>
        <v>0</v>
      </c>
      <c r="Q464" s="254">
        <v>0</v>
      </c>
      <c r="R464" s="254">
        <f>Q464*H464</f>
        <v>0</v>
      </c>
      <c r="S464" s="254">
        <v>0</v>
      </c>
      <c r="T464" s="25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56" t="s">
        <v>173</v>
      </c>
      <c r="AT464" s="256" t="s">
        <v>168</v>
      </c>
      <c r="AU464" s="256" t="s">
        <v>88</v>
      </c>
      <c r="AY464" s="18" t="s">
        <v>166</v>
      </c>
      <c r="BE464" s="257">
        <f>IF(N464="základní",J464,0)</f>
        <v>0</v>
      </c>
      <c r="BF464" s="257">
        <f>IF(N464="snížená",J464,0)</f>
        <v>0</v>
      </c>
      <c r="BG464" s="257">
        <f>IF(N464="zákl. přenesená",J464,0)</f>
        <v>0</v>
      </c>
      <c r="BH464" s="257">
        <f>IF(N464="sníž. přenesená",J464,0)</f>
        <v>0</v>
      </c>
      <c r="BI464" s="257">
        <f>IF(N464="nulová",J464,0)</f>
        <v>0</v>
      </c>
      <c r="BJ464" s="18" t="s">
        <v>86</v>
      </c>
      <c r="BK464" s="257">
        <f>ROUND(I464*H464,2)</f>
        <v>0</v>
      </c>
      <c r="BL464" s="18" t="s">
        <v>173</v>
      </c>
      <c r="BM464" s="256" t="s">
        <v>646</v>
      </c>
    </row>
    <row r="465" spans="1:51" s="13" customFormat="1" ht="12">
      <c r="A465" s="13"/>
      <c r="B465" s="258"/>
      <c r="C465" s="259"/>
      <c r="D465" s="260" t="s">
        <v>175</v>
      </c>
      <c r="E465" s="261" t="s">
        <v>1</v>
      </c>
      <c r="F465" s="262" t="s">
        <v>647</v>
      </c>
      <c r="G465" s="259"/>
      <c r="H465" s="263">
        <v>170.729</v>
      </c>
      <c r="I465" s="264"/>
      <c r="J465" s="259"/>
      <c r="K465" s="259"/>
      <c r="L465" s="265"/>
      <c r="M465" s="266"/>
      <c r="N465" s="267"/>
      <c r="O465" s="267"/>
      <c r="P465" s="267"/>
      <c r="Q465" s="267"/>
      <c r="R465" s="267"/>
      <c r="S465" s="267"/>
      <c r="T465" s="26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9" t="s">
        <v>175</v>
      </c>
      <c r="AU465" s="269" t="s">
        <v>88</v>
      </c>
      <c r="AV465" s="13" t="s">
        <v>88</v>
      </c>
      <c r="AW465" s="13" t="s">
        <v>34</v>
      </c>
      <c r="AX465" s="13" t="s">
        <v>86</v>
      </c>
      <c r="AY465" s="269" t="s">
        <v>166</v>
      </c>
    </row>
    <row r="466" spans="1:65" s="2" customFormat="1" ht="21.75" customHeight="1">
      <c r="A466" s="39"/>
      <c r="B466" s="40"/>
      <c r="C466" s="245" t="s">
        <v>648</v>
      </c>
      <c r="D466" s="245" t="s">
        <v>168</v>
      </c>
      <c r="E466" s="246" t="s">
        <v>649</v>
      </c>
      <c r="F466" s="247" t="s">
        <v>650</v>
      </c>
      <c r="G466" s="248" t="s">
        <v>185</v>
      </c>
      <c r="H466" s="249">
        <v>152</v>
      </c>
      <c r="I466" s="250"/>
      <c r="J466" s="251">
        <f>ROUND(I466*H466,2)</f>
        <v>0</v>
      </c>
      <c r="K466" s="247" t="s">
        <v>172</v>
      </c>
      <c r="L466" s="45"/>
      <c r="M466" s="252" t="s">
        <v>1</v>
      </c>
      <c r="N466" s="253" t="s">
        <v>43</v>
      </c>
      <c r="O466" s="92"/>
      <c r="P466" s="254">
        <f>O466*H466</f>
        <v>0</v>
      </c>
      <c r="Q466" s="254">
        <v>0.00104</v>
      </c>
      <c r="R466" s="254">
        <f>Q466*H466</f>
        <v>0.15808</v>
      </c>
      <c r="S466" s="254">
        <v>0</v>
      </c>
      <c r="T466" s="25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56" t="s">
        <v>173</v>
      </c>
      <c r="AT466" s="256" t="s">
        <v>168</v>
      </c>
      <c r="AU466" s="256" t="s">
        <v>88</v>
      </c>
      <c r="AY466" s="18" t="s">
        <v>166</v>
      </c>
      <c r="BE466" s="257">
        <f>IF(N466="základní",J466,0)</f>
        <v>0</v>
      </c>
      <c r="BF466" s="257">
        <f>IF(N466="snížená",J466,0)</f>
        <v>0</v>
      </c>
      <c r="BG466" s="257">
        <f>IF(N466="zákl. přenesená",J466,0)</f>
        <v>0</v>
      </c>
      <c r="BH466" s="257">
        <f>IF(N466="sníž. přenesená",J466,0)</f>
        <v>0</v>
      </c>
      <c r="BI466" s="257">
        <f>IF(N466="nulová",J466,0)</f>
        <v>0</v>
      </c>
      <c r="BJ466" s="18" t="s">
        <v>86</v>
      </c>
      <c r="BK466" s="257">
        <f>ROUND(I466*H466,2)</f>
        <v>0</v>
      </c>
      <c r="BL466" s="18" t="s">
        <v>173</v>
      </c>
      <c r="BM466" s="256" t="s">
        <v>651</v>
      </c>
    </row>
    <row r="467" spans="1:51" s="13" customFormat="1" ht="12">
      <c r="A467" s="13"/>
      <c r="B467" s="258"/>
      <c r="C467" s="259"/>
      <c r="D467" s="260" t="s">
        <v>175</v>
      </c>
      <c r="E467" s="261" t="s">
        <v>1</v>
      </c>
      <c r="F467" s="262" t="s">
        <v>640</v>
      </c>
      <c r="G467" s="259"/>
      <c r="H467" s="263">
        <v>152</v>
      </c>
      <c r="I467" s="264"/>
      <c r="J467" s="259"/>
      <c r="K467" s="259"/>
      <c r="L467" s="265"/>
      <c r="M467" s="266"/>
      <c r="N467" s="267"/>
      <c r="O467" s="267"/>
      <c r="P467" s="267"/>
      <c r="Q467" s="267"/>
      <c r="R467" s="267"/>
      <c r="S467" s="267"/>
      <c r="T467" s="26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9" t="s">
        <v>175</v>
      </c>
      <c r="AU467" s="269" t="s">
        <v>88</v>
      </c>
      <c r="AV467" s="13" t="s">
        <v>88</v>
      </c>
      <c r="AW467" s="13" t="s">
        <v>34</v>
      </c>
      <c r="AX467" s="13" t="s">
        <v>86</v>
      </c>
      <c r="AY467" s="269" t="s">
        <v>166</v>
      </c>
    </row>
    <row r="468" spans="1:65" s="2" customFormat="1" ht="21.75" customHeight="1">
      <c r="A468" s="39"/>
      <c r="B468" s="40"/>
      <c r="C468" s="245" t="s">
        <v>652</v>
      </c>
      <c r="D468" s="245" t="s">
        <v>168</v>
      </c>
      <c r="E468" s="246" t="s">
        <v>653</v>
      </c>
      <c r="F468" s="247" t="s">
        <v>654</v>
      </c>
      <c r="G468" s="248" t="s">
        <v>185</v>
      </c>
      <c r="H468" s="249">
        <v>152</v>
      </c>
      <c r="I468" s="250"/>
      <c r="J468" s="251">
        <f>ROUND(I468*H468,2)</f>
        <v>0</v>
      </c>
      <c r="K468" s="247" t="s">
        <v>172</v>
      </c>
      <c r="L468" s="45"/>
      <c r="M468" s="252" t="s">
        <v>1</v>
      </c>
      <c r="N468" s="253" t="s">
        <v>43</v>
      </c>
      <c r="O468" s="92"/>
      <c r="P468" s="254">
        <f>O468*H468</f>
        <v>0</v>
      </c>
      <c r="Q468" s="254">
        <v>0</v>
      </c>
      <c r="R468" s="254">
        <f>Q468*H468</f>
        <v>0</v>
      </c>
      <c r="S468" s="254">
        <v>0</v>
      </c>
      <c r="T468" s="25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56" t="s">
        <v>173</v>
      </c>
      <c r="AT468" s="256" t="s">
        <v>168</v>
      </c>
      <c r="AU468" s="256" t="s">
        <v>88</v>
      </c>
      <c r="AY468" s="18" t="s">
        <v>166</v>
      </c>
      <c r="BE468" s="257">
        <f>IF(N468="základní",J468,0)</f>
        <v>0</v>
      </c>
      <c r="BF468" s="257">
        <f>IF(N468="snížená",J468,0)</f>
        <v>0</v>
      </c>
      <c r="BG468" s="257">
        <f>IF(N468="zákl. přenesená",J468,0)</f>
        <v>0</v>
      </c>
      <c r="BH468" s="257">
        <f>IF(N468="sníž. přenesená",J468,0)</f>
        <v>0</v>
      </c>
      <c r="BI468" s="257">
        <f>IF(N468="nulová",J468,0)</f>
        <v>0</v>
      </c>
      <c r="BJ468" s="18" t="s">
        <v>86</v>
      </c>
      <c r="BK468" s="257">
        <f>ROUND(I468*H468,2)</f>
        <v>0</v>
      </c>
      <c r="BL468" s="18" t="s">
        <v>173</v>
      </c>
      <c r="BM468" s="256" t="s">
        <v>655</v>
      </c>
    </row>
    <row r="469" spans="1:65" s="2" customFormat="1" ht="16.5" customHeight="1">
      <c r="A469" s="39"/>
      <c r="B469" s="40"/>
      <c r="C469" s="245" t="s">
        <v>656</v>
      </c>
      <c r="D469" s="245" t="s">
        <v>168</v>
      </c>
      <c r="E469" s="246" t="s">
        <v>657</v>
      </c>
      <c r="F469" s="247" t="s">
        <v>658</v>
      </c>
      <c r="G469" s="248" t="s">
        <v>185</v>
      </c>
      <c r="H469" s="249">
        <v>176.591</v>
      </c>
      <c r="I469" s="250"/>
      <c r="J469" s="251">
        <f>ROUND(I469*H469,2)</f>
        <v>0</v>
      </c>
      <c r="K469" s="247" t="s">
        <v>172</v>
      </c>
      <c r="L469" s="45"/>
      <c r="M469" s="252" t="s">
        <v>1</v>
      </c>
      <c r="N469" s="253" t="s">
        <v>43</v>
      </c>
      <c r="O469" s="92"/>
      <c r="P469" s="254">
        <f>O469*H469</f>
        <v>0</v>
      </c>
      <c r="Q469" s="254">
        <v>0.0032</v>
      </c>
      <c r="R469" s="254">
        <f>Q469*H469</f>
        <v>0.5650912</v>
      </c>
      <c r="S469" s="254">
        <v>0</v>
      </c>
      <c r="T469" s="255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56" t="s">
        <v>173</v>
      </c>
      <c r="AT469" s="256" t="s">
        <v>168</v>
      </c>
      <c r="AU469" s="256" t="s">
        <v>88</v>
      </c>
      <c r="AY469" s="18" t="s">
        <v>166</v>
      </c>
      <c r="BE469" s="257">
        <f>IF(N469="základní",J469,0)</f>
        <v>0</v>
      </c>
      <c r="BF469" s="257">
        <f>IF(N469="snížená",J469,0)</f>
        <v>0</v>
      </c>
      <c r="BG469" s="257">
        <f>IF(N469="zákl. přenesená",J469,0)</f>
        <v>0</v>
      </c>
      <c r="BH469" s="257">
        <f>IF(N469="sníž. přenesená",J469,0)</f>
        <v>0</v>
      </c>
      <c r="BI469" s="257">
        <f>IF(N469="nulová",J469,0)</f>
        <v>0</v>
      </c>
      <c r="BJ469" s="18" t="s">
        <v>86</v>
      </c>
      <c r="BK469" s="257">
        <f>ROUND(I469*H469,2)</f>
        <v>0</v>
      </c>
      <c r="BL469" s="18" t="s">
        <v>173</v>
      </c>
      <c r="BM469" s="256" t="s">
        <v>659</v>
      </c>
    </row>
    <row r="470" spans="1:51" s="13" customFormat="1" ht="12">
      <c r="A470" s="13"/>
      <c r="B470" s="258"/>
      <c r="C470" s="259"/>
      <c r="D470" s="260" t="s">
        <v>175</v>
      </c>
      <c r="E470" s="261" t="s">
        <v>1</v>
      </c>
      <c r="F470" s="262" t="s">
        <v>635</v>
      </c>
      <c r="G470" s="259"/>
      <c r="H470" s="263">
        <v>5.862</v>
      </c>
      <c r="I470" s="264"/>
      <c r="J470" s="259"/>
      <c r="K470" s="259"/>
      <c r="L470" s="265"/>
      <c r="M470" s="266"/>
      <c r="N470" s="267"/>
      <c r="O470" s="267"/>
      <c r="P470" s="267"/>
      <c r="Q470" s="267"/>
      <c r="R470" s="267"/>
      <c r="S470" s="267"/>
      <c r="T470" s="26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9" t="s">
        <v>175</v>
      </c>
      <c r="AU470" s="269" t="s">
        <v>88</v>
      </c>
      <c r="AV470" s="13" t="s">
        <v>88</v>
      </c>
      <c r="AW470" s="13" t="s">
        <v>34</v>
      </c>
      <c r="AX470" s="13" t="s">
        <v>78</v>
      </c>
      <c r="AY470" s="269" t="s">
        <v>166</v>
      </c>
    </row>
    <row r="471" spans="1:51" s="13" customFormat="1" ht="12">
      <c r="A471" s="13"/>
      <c r="B471" s="258"/>
      <c r="C471" s="259"/>
      <c r="D471" s="260" t="s">
        <v>175</v>
      </c>
      <c r="E471" s="261" t="s">
        <v>1</v>
      </c>
      <c r="F471" s="262" t="s">
        <v>647</v>
      </c>
      <c r="G471" s="259"/>
      <c r="H471" s="263">
        <v>170.729</v>
      </c>
      <c r="I471" s="264"/>
      <c r="J471" s="259"/>
      <c r="K471" s="259"/>
      <c r="L471" s="265"/>
      <c r="M471" s="266"/>
      <c r="N471" s="267"/>
      <c r="O471" s="267"/>
      <c r="P471" s="267"/>
      <c r="Q471" s="267"/>
      <c r="R471" s="267"/>
      <c r="S471" s="267"/>
      <c r="T471" s="26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9" t="s">
        <v>175</v>
      </c>
      <c r="AU471" s="269" t="s">
        <v>88</v>
      </c>
      <c r="AV471" s="13" t="s">
        <v>88</v>
      </c>
      <c r="AW471" s="13" t="s">
        <v>34</v>
      </c>
      <c r="AX471" s="13" t="s">
        <v>78</v>
      </c>
      <c r="AY471" s="269" t="s">
        <v>166</v>
      </c>
    </row>
    <row r="472" spans="1:51" s="15" customFormat="1" ht="12">
      <c r="A472" s="15"/>
      <c r="B472" s="280"/>
      <c r="C472" s="281"/>
      <c r="D472" s="260" t="s">
        <v>175</v>
      </c>
      <c r="E472" s="282" t="s">
        <v>1</v>
      </c>
      <c r="F472" s="283" t="s">
        <v>214</v>
      </c>
      <c r="G472" s="281"/>
      <c r="H472" s="284">
        <v>176.591</v>
      </c>
      <c r="I472" s="285"/>
      <c r="J472" s="281"/>
      <c r="K472" s="281"/>
      <c r="L472" s="286"/>
      <c r="M472" s="287"/>
      <c r="N472" s="288"/>
      <c r="O472" s="288"/>
      <c r="P472" s="288"/>
      <c r="Q472" s="288"/>
      <c r="R472" s="288"/>
      <c r="S472" s="288"/>
      <c r="T472" s="289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90" t="s">
        <v>175</v>
      </c>
      <c r="AU472" s="290" t="s">
        <v>88</v>
      </c>
      <c r="AV472" s="15" t="s">
        <v>173</v>
      </c>
      <c r="AW472" s="15" t="s">
        <v>34</v>
      </c>
      <c r="AX472" s="15" t="s">
        <v>86</v>
      </c>
      <c r="AY472" s="290" t="s">
        <v>166</v>
      </c>
    </row>
    <row r="473" spans="1:65" s="2" customFormat="1" ht="16.5" customHeight="1">
      <c r="A473" s="39"/>
      <c r="B473" s="40"/>
      <c r="C473" s="245" t="s">
        <v>660</v>
      </c>
      <c r="D473" s="245" t="s">
        <v>168</v>
      </c>
      <c r="E473" s="246" t="s">
        <v>661</v>
      </c>
      <c r="F473" s="247" t="s">
        <v>662</v>
      </c>
      <c r="G473" s="248" t="s">
        <v>242</v>
      </c>
      <c r="H473" s="249">
        <v>5.436</v>
      </c>
      <c r="I473" s="250"/>
      <c r="J473" s="251">
        <f>ROUND(I473*H473,2)</f>
        <v>0</v>
      </c>
      <c r="K473" s="247" t="s">
        <v>172</v>
      </c>
      <c r="L473" s="45"/>
      <c r="M473" s="252" t="s">
        <v>1</v>
      </c>
      <c r="N473" s="253" t="s">
        <v>43</v>
      </c>
      <c r="O473" s="92"/>
      <c r="P473" s="254">
        <f>O473*H473</f>
        <v>0</v>
      </c>
      <c r="Q473" s="254">
        <v>1.05516</v>
      </c>
      <c r="R473" s="254">
        <f>Q473*H473</f>
        <v>5.735849760000001</v>
      </c>
      <c r="S473" s="254">
        <v>0</v>
      </c>
      <c r="T473" s="25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56" t="s">
        <v>173</v>
      </c>
      <c r="AT473" s="256" t="s">
        <v>168</v>
      </c>
      <c r="AU473" s="256" t="s">
        <v>88</v>
      </c>
      <c r="AY473" s="18" t="s">
        <v>166</v>
      </c>
      <c r="BE473" s="257">
        <f>IF(N473="základní",J473,0)</f>
        <v>0</v>
      </c>
      <c r="BF473" s="257">
        <f>IF(N473="snížená",J473,0)</f>
        <v>0</v>
      </c>
      <c r="BG473" s="257">
        <f>IF(N473="zákl. přenesená",J473,0)</f>
        <v>0</v>
      </c>
      <c r="BH473" s="257">
        <f>IF(N473="sníž. přenesená",J473,0)</f>
        <v>0</v>
      </c>
      <c r="BI473" s="257">
        <f>IF(N473="nulová",J473,0)</f>
        <v>0</v>
      </c>
      <c r="BJ473" s="18" t="s">
        <v>86</v>
      </c>
      <c r="BK473" s="257">
        <f>ROUND(I473*H473,2)</f>
        <v>0</v>
      </c>
      <c r="BL473" s="18" t="s">
        <v>173</v>
      </c>
      <c r="BM473" s="256" t="s">
        <v>663</v>
      </c>
    </row>
    <row r="474" spans="1:51" s="13" customFormat="1" ht="12">
      <c r="A474" s="13"/>
      <c r="B474" s="258"/>
      <c r="C474" s="259"/>
      <c r="D474" s="260" t="s">
        <v>175</v>
      </c>
      <c r="E474" s="261" t="s">
        <v>1</v>
      </c>
      <c r="F474" s="262" t="s">
        <v>664</v>
      </c>
      <c r="G474" s="259"/>
      <c r="H474" s="263">
        <v>5.436</v>
      </c>
      <c r="I474" s="264"/>
      <c r="J474" s="259"/>
      <c r="K474" s="259"/>
      <c r="L474" s="265"/>
      <c r="M474" s="266"/>
      <c r="N474" s="267"/>
      <c r="O474" s="267"/>
      <c r="P474" s="267"/>
      <c r="Q474" s="267"/>
      <c r="R474" s="267"/>
      <c r="S474" s="267"/>
      <c r="T474" s="26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9" t="s">
        <v>175</v>
      </c>
      <c r="AU474" s="269" t="s">
        <v>88</v>
      </c>
      <c r="AV474" s="13" t="s">
        <v>88</v>
      </c>
      <c r="AW474" s="13" t="s">
        <v>34</v>
      </c>
      <c r="AX474" s="13" t="s">
        <v>86</v>
      </c>
      <c r="AY474" s="269" t="s">
        <v>166</v>
      </c>
    </row>
    <row r="475" spans="1:65" s="2" customFormat="1" ht="16.5" customHeight="1">
      <c r="A475" s="39"/>
      <c r="B475" s="40"/>
      <c r="C475" s="245" t="s">
        <v>665</v>
      </c>
      <c r="D475" s="245" t="s">
        <v>168</v>
      </c>
      <c r="E475" s="246" t="s">
        <v>666</v>
      </c>
      <c r="F475" s="247" t="s">
        <v>667</v>
      </c>
      <c r="G475" s="248" t="s">
        <v>668</v>
      </c>
      <c r="H475" s="249">
        <v>3</v>
      </c>
      <c r="I475" s="250"/>
      <c r="J475" s="251">
        <f>ROUND(I475*H475,2)</f>
        <v>0</v>
      </c>
      <c r="K475" s="247" t="s">
        <v>1</v>
      </c>
      <c r="L475" s="45"/>
      <c r="M475" s="252" t="s">
        <v>1</v>
      </c>
      <c r="N475" s="253" t="s">
        <v>43</v>
      </c>
      <c r="O475" s="92"/>
      <c r="P475" s="254">
        <f>O475*H475</f>
        <v>0</v>
      </c>
      <c r="Q475" s="254">
        <v>1.05516</v>
      </c>
      <c r="R475" s="254">
        <f>Q475*H475</f>
        <v>3.1654800000000005</v>
      </c>
      <c r="S475" s="254">
        <v>0</v>
      </c>
      <c r="T475" s="25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56" t="s">
        <v>173</v>
      </c>
      <c r="AT475" s="256" t="s">
        <v>168</v>
      </c>
      <c r="AU475" s="256" t="s">
        <v>88</v>
      </c>
      <c r="AY475" s="18" t="s">
        <v>166</v>
      </c>
      <c r="BE475" s="257">
        <f>IF(N475="základní",J475,0)</f>
        <v>0</v>
      </c>
      <c r="BF475" s="257">
        <f>IF(N475="snížená",J475,0)</f>
        <v>0</v>
      </c>
      <c r="BG475" s="257">
        <f>IF(N475="zákl. přenesená",J475,0)</f>
        <v>0</v>
      </c>
      <c r="BH475" s="257">
        <f>IF(N475="sníž. přenesená",J475,0)</f>
        <v>0</v>
      </c>
      <c r="BI475" s="257">
        <f>IF(N475="nulová",J475,0)</f>
        <v>0</v>
      </c>
      <c r="BJ475" s="18" t="s">
        <v>86</v>
      </c>
      <c r="BK475" s="257">
        <f>ROUND(I475*H475,2)</f>
        <v>0</v>
      </c>
      <c r="BL475" s="18" t="s">
        <v>173</v>
      </c>
      <c r="BM475" s="256" t="s">
        <v>669</v>
      </c>
    </row>
    <row r="476" spans="1:65" s="2" customFormat="1" ht="16.5" customHeight="1">
      <c r="A476" s="39"/>
      <c r="B476" s="40"/>
      <c r="C476" s="245" t="s">
        <v>670</v>
      </c>
      <c r="D476" s="245" t="s">
        <v>168</v>
      </c>
      <c r="E476" s="246" t="s">
        <v>671</v>
      </c>
      <c r="F476" s="247" t="s">
        <v>672</v>
      </c>
      <c r="G476" s="248" t="s">
        <v>179</v>
      </c>
      <c r="H476" s="249">
        <v>0.108</v>
      </c>
      <c r="I476" s="250"/>
      <c r="J476" s="251">
        <f>ROUND(I476*H476,2)</f>
        <v>0</v>
      </c>
      <c r="K476" s="247" t="s">
        <v>172</v>
      </c>
      <c r="L476" s="45"/>
      <c r="M476" s="252" t="s">
        <v>1</v>
      </c>
      <c r="N476" s="253" t="s">
        <v>43</v>
      </c>
      <c r="O476" s="92"/>
      <c r="P476" s="254">
        <f>O476*H476</f>
        <v>0</v>
      </c>
      <c r="Q476" s="254">
        <v>2.4534</v>
      </c>
      <c r="R476" s="254">
        <f>Q476*H476</f>
        <v>0.26496719999999996</v>
      </c>
      <c r="S476" s="254">
        <v>0</v>
      </c>
      <c r="T476" s="25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56" t="s">
        <v>173</v>
      </c>
      <c r="AT476" s="256" t="s">
        <v>168</v>
      </c>
      <c r="AU476" s="256" t="s">
        <v>88</v>
      </c>
      <c r="AY476" s="18" t="s">
        <v>166</v>
      </c>
      <c r="BE476" s="257">
        <f>IF(N476="základní",J476,0)</f>
        <v>0</v>
      </c>
      <c r="BF476" s="257">
        <f>IF(N476="snížená",J476,0)</f>
        <v>0</v>
      </c>
      <c r="BG476" s="257">
        <f>IF(N476="zákl. přenesená",J476,0)</f>
        <v>0</v>
      </c>
      <c r="BH476" s="257">
        <f>IF(N476="sníž. přenesená",J476,0)</f>
        <v>0</v>
      </c>
      <c r="BI476" s="257">
        <f>IF(N476="nulová",J476,0)</f>
        <v>0</v>
      </c>
      <c r="BJ476" s="18" t="s">
        <v>86</v>
      </c>
      <c r="BK476" s="257">
        <f>ROUND(I476*H476,2)</f>
        <v>0</v>
      </c>
      <c r="BL476" s="18" t="s">
        <v>173</v>
      </c>
      <c r="BM476" s="256" t="s">
        <v>673</v>
      </c>
    </row>
    <row r="477" spans="1:51" s="14" customFormat="1" ht="12">
      <c r="A477" s="14"/>
      <c r="B477" s="270"/>
      <c r="C477" s="271"/>
      <c r="D477" s="260" t="s">
        <v>175</v>
      </c>
      <c r="E477" s="272" t="s">
        <v>1</v>
      </c>
      <c r="F477" s="273" t="s">
        <v>674</v>
      </c>
      <c r="G477" s="271"/>
      <c r="H477" s="272" t="s">
        <v>1</v>
      </c>
      <c r="I477" s="274"/>
      <c r="J477" s="271"/>
      <c r="K477" s="271"/>
      <c r="L477" s="275"/>
      <c r="M477" s="276"/>
      <c r="N477" s="277"/>
      <c r="O477" s="277"/>
      <c r="P477" s="277"/>
      <c r="Q477" s="277"/>
      <c r="R477" s="277"/>
      <c r="S477" s="277"/>
      <c r="T477" s="27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9" t="s">
        <v>175</v>
      </c>
      <c r="AU477" s="279" t="s">
        <v>88</v>
      </c>
      <c r="AV477" s="14" t="s">
        <v>86</v>
      </c>
      <c r="AW477" s="14" t="s">
        <v>34</v>
      </c>
      <c r="AX477" s="14" t="s">
        <v>78</v>
      </c>
      <c r="AY477" s="279" t="s">
        <v>166</v>
      </c>
    </row>
    <row r="478" spans="1:51" s="13" customFormat="1" ht="12">
      <c r="A478" s="13"/>
      <c r="B478" s="258"/>
      <c r="C478" s="259"/>
      <c r="D478" s="260" t="s">
        <v>175</v>
      </c>
      <c r="E478" s="261" t="s">
        <v>1</v>
      </c>
      <c r="F478" s="262" t="s">
        <v>675</v>
      </c>
      <c r="G478" s="259"/>
      <c r="H478" s="263">
        <v>0.108</v>
      </c>
      <c r="I478" s="264"/>
      <c r="J478" s="259"/>
      <c r="K478" s="259"/>
      <c r="L478" s="265"/>
      <c r="M478" s="266"/>
      <c r="N478" s="267"/>
      <c r="O478" s="267"/>
      <c r="P478" s="267"/>
      <c r="Q478" s="267"/>
      <c r="R478" s="267"/>
      <c r="S478" s="267"/>
      <c r="T478" s="26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9" t="s">
        <v>175</v>
      </c>
      <c r="AU478" s="269" t="s">
        <v>88</v>
      </c>
      <c r="AV478" s="13" t="s">
        <v>88</v>
      </c>
      <c r="AW478" s="13" t="s">
        <v>34</v>
      </c>
      <c r="AX478" s="13" t="s">
        <v>86</v>
      </c>
      <c r="AY478" s="269" t="s">
        <v>166</v>
      </c>
    </row>
    <row r="479" spans="1:65" s="2" customFormat="1" ht="16.5" customHeight="1">
      <c r="A479" s="39"/>
      <c r="B479" s="40"/>
      <c r="C479" s="245" t="s">
        <v>676</v>
      </c>
      <c r="D479" s="245" t="s">
        <v>168</v>
      </c>
      <c r="E479" s="246" t="s">
        <v>677</v>
      </c>
      <c r="F479" s="247" t="s">
        <v>678</v>
      </c>
      <c r="G479" s="248" t="s">
        <v>185</v>
      </c>
      <c r="H479" s="249">
        <v>4.32</v>
      </c>
      <c r="I479" s="250"/>
      <c r="J479" s="251">
        <f>ROUND(I479*H479,2)</f>
        <v>0</v>
      </c>
      <c r="K479" s="247" t="s">
        <v>172</v>
      </c>
      <c r="L479" s="45"/>
      <c r="M479" s="252" t="s">
        <v>1</v>
      </c>
      <c r="N479" s="253" t="s">
        <v>43</v>
      </c>
      <c r="O479" s="92"/>
      <c r="P479" s="254">
        <f>O479*H479</f>
        <v>0</v>
      </c>
      <c r="Q479" s="254">
        <v>0.00576</v>
      </c>
      <c r="R479" s="254">
        <f>Q479*H479</f>
        <v>0.024883200000000005</v>
      </c>
      <c r="S479" s="254">
        <v>0</v>
      </c>
      <c r="T479" s="25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56" t="s">
        <v>173</v>
      </c>
      <c r="AT479" s="256" t="s">
        <v>168</v>
      </c>
      <c r="AU479" s="256" t="s">
        <v>88</v>
      </c>
      <c r="AY479" s="18" t="s">
        <v>166</v>
      </c>
      <c r="BE479" s="257">
        <f>IF(N479="základní",J479,0)</f>
        <v>0</v>
      </c>
      <c r="BF479" s="257">
        <f>IF(N479="snížená",J479,0)</f>
        <v>0</v>
      </c>
      <c r="BG479" s="257">
        <f>IF(N479="zákl. přenesená",J479,0)</f>
        <v>0</v>
      </c>
      <c r="BH479" s="257">
        <f>IF(N479="sníž. přenesená",J479,0)</f>
        <v>0</v>
      </c>
      <c r="BI479" s="257">
        <f>IF(N479="nulová",J479,0)</f>
        <v>0</v>
      </c>
      <c r="BJ479" s="18" t="s">
        <v>86</v>
      </c>
      <c r="BK479" s="257">
        <f>ROUND(I479*H479,2)</f>
        <v>0</v>
      </c>
      <c r="BL479" s="18" t="s">
        <v>173</v>
      </c>
      <c r="BM479" s="256" t="s">
        <v>679</v>
      </c>
    </row>
    <row r="480" spans="1:51" s="13" customFormat="1" ht="12">
      <c r="A480" s="13"/>
      <c r="B480" s="258"/>
      <c r="C480" s="259"/>
      <c r="D480" s="260" t="s">
        <v>175</v>
      </c>
      <c r="E480" s="261" t="s">
        <v>1</v>
      </c>
      <c r="F480" s="262" t="s">
        <v>680</v>
      </c>
      <c r="G480" s="259"/>
      <c r="H480" s="263">
        <v>4.32</v>
      </c>
      <c r="I480" s="264"/>
      <c r="J480" s="259"/>
      <c r="K480" s="259"/>
      <c r="L480" s="265"/>
      <c r="M480" s="266"/>
      <c r="N480" s="267"/>
      <c r="O480" s="267"/>
      <c r="P480" s="267"/>
      <c r="Q480" s="267"/>
      <c r="R480" s="267"/>
      <c r="S480" s="267"/>
      <c r="T480" s="26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9" t="s">
        <v>175</v>
      </c>
      <c r="AU480" s="269" t="s">
        <v>88</v>
      </c>
      <c r="AV480" s="13" t="s">
        <v>88</v>
      </c>
      <c r="AW480" s="13" t="s">
        <v>34</v>
      </c>
      <c r="AX480" s="13" t="s">
        <v>86</v>
      </c>
      <c r="AY480" s="269" t="s">
        <v>166</v>
      </c>
    </row>
    <row r="481" spans="1:65" s="2" customFormat="1" ht="16.5" customHeight="1">
      <c r="A481" s="39"/>
      <c r="B481" s="40"/>
      <c r="C481" s="245" t="s">
        <v>681</v>
      </c>
      <c r="D481" s="245" t="s">
        <v>168</v>
      </c>
      <c r="E481" s="246" t="s">
        <v>682</v>
      </c>
      <c r="F481" s="247" t="s">
        <v>683</v>
      </c>
      <c r="G481" s="248" t="s">
        <v>185</v>
      </c>
      <c r="H481" s="249">
        <v>4.32</v>
      </c>
      <c r="I481" s="250"/>
      <c r="J481" s="251">
        <f>ROUND(I481*H481,2)</f>
        <v>0</v>
      </c>
      <c r="K481" s="247" t="s">
        <v>172</v>
      </c>
      <c r="L481" s="45"/>
      <c r="M481" s="252" t="s">
        <v>1</v>
      </c>
      <c r="N481" s="253" t="s">
        <v>43</v>
      </c>
      <c r="O481" s="92"/>
      <c r="P481" s="254">
        <f>O481*H481</f>
        <v>0</v>
      </c>
      <c r="Q481" s="254">
        <v>0</v>
      </c>
      <c r="R481" s="254">
        <f>Q481*H481</f>
        <v>0</v>
      </c>
      <c r="S481" s="254">
        <v>0</v>
      </c>
      <c r="T481" s="25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56" t="s">
        <v>173</v>
      </c>
      <c r="AT481" s="256" t="s">
        <v>168</v>
      </c>
      <c r="AU481" s="256" t="s">
        <v>88</v>
      </c>
      <c r="AY481" s="18" t="s">
        <v>166</v>
      </c>
      <c r="BE481" s="257">
        <f>IF(N481="základní",J481,0)</f>
        <v>0</v>
      </c>
      <c r="BF481" s="257">
        <f>IF(N481="snížená",J481,0)</f>
        <v>0</v>
      </c>
      <c r="BG481" s="257">
        <f>IF(N481="zákl. přenesená",J481,0)</f>
        <v>0</v>
      </c>
      <c r="BH481" s="257">
        <f>IF(N481="sníž. přenesená",J481,0)</f>
        <v>0</v>
      </c>
      <c r="BI481" s="257">
        <f>IF(N481="nulová",J481,0)</f>
        <v>0</v>
      </c>
      <c r="BJ481" s="18" t="s">
        <v>86</v>
      </c>
      <c r="BK481" s="257">
        <f>ROUND(I481*H481,2)</f>
        <v>0</v>
      </c>
      <c r="BL481" s="18" t="s">
        <v>173</v>
      </c>
      <c r="BM481" s="256" t="s">
        <v>684</v>
      </c>
    </row>
    <row r="482" spans="1:51" s="13" customFormat="1" ht="12">
      <c r="A482" s="13"/>
      <c r="B482" s="258"/>
      <c r="C482" s="259"/>
      <c r="D482" s="260" t="s">
        <v>175</v>
      </c>
      <c r="E482" s="261" t="s">
        <v>1</v>
      </c>
      <c r="F482" s="262" t="s">
        <v>685</v>
      </c>
      <c r="G482" s="259"/>
      <c r="H482" s="263">
        <v>4.32</v>
      </c>
      <c r="I482" s="264"/>
      <c r="J482" s="259"/>
      <c r="K482" s="259"/>
      <c r="L482" s="265"/>
      <c r="M482" s="266"/>
      <c r="N482" s="267"/>
      <c r="O482" s="267"/>
      <c r="P482" s="267"/>
      <c r="Q482" s="267"/>
      <c r="R482" s="267"/>
      <c r="S482" s="267"/>
      <c r="T482" s="26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9" t="s">
        <v>175</v>
      </c>
      <c r="AU482" s="269" t="s">
        <v>88</v>
      </c>
      <c r="AV482" s="13" t="s">
        <v>88</v>
      </c>
      <c r="AW482" s="13" t="s">
        <v>34</v>
      </c>
      <c r="AX482" s="13" t="s">
        <v>86</v>
      </c>
      <c r="AY482" s="269" t="s">
        <v>166</v>
      </c>
    </row>
    <row r="483" spans="1:65" s="2" customFormat="1" ht="21.75" customHeight="1">
      <c r="A483" s="39"/>
      <c r="B483" s="40"/>
      <c r="C483" s="245" t="s">
        <v>686</v>
      </c>
      <c r="D483" s="245" t="s">
        <v>168</v>
      </c>
      <c r="E483" s="246" t="s">
        <v>687</v>
      </c>
      <c r="F483" s="247" t="s">
        <v>688</v>
      </c>
      <c r="G483" s="248" t="s">
        <v>242</v>
      </c>
      <c r="H483" s="249">
        <v>0.011</v>
      </c>
      <c r="I483" s="250"/>
      <c r="J483" s="251">
        <f>ROUND(I483*H483,2)</f>
        <v>0</v>
      </c>
      <c r="K483" s="247" t="s">
        <v>172</v>
      </c>
      <c r="L483" s="45"/>
      <c r="M483" s="252" t="s">
        <v>1</v>
      </c>
      <c r="N483" s="253" t="s">
        <v>43</v>
      </c>
      <c r="O483" s="92"/>
      <c r="P483" s="254">
        <f>O483*H483</f>
        <v>0</v>
      </c>
      <c r="Q483" s="254">
        <v>1.05256</v>
      </c>
      <c r="R483" s="254">
        <f>Q483*H483</f>
        <v>0.011578159999999999</v>
      </c>
      <c r="S483" s="254">
        <v>0</v>
      </c>
      <c r="T483" s="25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56" t="s">
        <v>173</v>
      </c>
      <c r="AT483" s="256" t="s">
        <v>168</v>
      </c>
      <c r="AU483" s="256" t="s">
        <v>88</v>
      </c>
      <c r="AY483" s="18" t="s">
        <v>166</v>
      </c>
      <c r="BE483" s="257">
        <f>IF(N483="základní",J483,0)</f>
        <v>0</v>
      </c>
      <c r="BF483" s="257">
        <f>IF(N483="snížená",J483,0)</f>
        <v>0</v>
      </c>
      <c r="BG483" s="257">
        <f>IF(N483="zákl. přenesená",J483,0)</f>
        <v>0</v>
      </c>
      <c r="BH483" s="257">
        <f>IF(N483="sníž. přenesená",J483,0)</f>
        <v>0</v>
      </c>
      <c r="BI483" s="257">
        <f>IF(N483="nulová",J483,0)</f>
        <v>0</v>
      </c>
      <c r="BJ483" s="18" t="s">
        <v>86</v>
      </c>
      <c r="BK483" s="257">
        <f>ROUND(I483*H483,2)</f>
        <v>0</v>
      </c>
      <c r="BL483" s="18" t="s">
        <v>173</v>
      </c>
      <c r="BM483" s="256" t="s">
        <v>689</v>
      </c>
    </row>
    <row r="484" spans="1:51" s="13" customFormat="1" ht="12">
      <c r="A484" s="13"/>
      <c r="B484" s="258"/>
      <c r="C484" s="259"/>
      <c r="D484" s="260" t="s">
        <v>175</v>
      </c>
      <c r="E484" s="261" t="s">
        <v>1</v>
      </c>
      <c r="F484" s="262" t="s">
        <v>690</v>
      </c>
      <c r="G484" s="259"/>
      <c r="H484" s="263">
        <v>0.011</v>
      </c>
      <c r="I484" s="264"/>
      <c r="J484" s="259"/>
      <c r="K484" s="259"/>
      <c r="L484" s="265"/>
      <c r="M484" s="266"/>
      <c r="N484" s="267"/>
      <c r="O484" s="267"/>
      <c r="P484" s="267"/>
      <c r="Q484" s="267"/>
      <c r="R484" s="267"/>
      <c r="S484" s="267"/>
      <c r="T484" s="26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9" t="s">
        <v>175</v>
      </c>
      <c r="AU484" s="269" t="s">
        <v>88</v>
      </c>
      <c r="AV484" s="13" t="s">
        <v>88</v>
      </c>
      <c r="AW484" s="13" t="s">
        <v>34</v>
      </c>
      <c r="AX484" s="13" t="s">
        <v>86</v>
      </c>
      <c r="AY484" s="269" t="s">
        <v>166</v>
      </c>
    </row>
    <row r="485" spans="1:65" s="2" customFormat="1" ht="16.5" customHeight="1">
      <c r="A485" s="39"/>
      <c r="B485" s="40"/>
      <c r="C485" s="245" t="s">
        <v>691</v>
      </c>
      <c r="D485" s="245" t="s">
        <v>168</v>
      </c>
      <c r="E485" s="246" t="s">
        <v>692</v>
      </c>
      <c r="F485" s="247" t="s">
        <v>693</v>
      </c>
      <c r="G485" s="248" t="s">
        <v>179</v>
      </c>
      <c r="H485" s="249">
        <v>5.154</v>
      </c>
      <c r="I485" s="250"/>
      <c r="J485" s="251">
        <f>ROUND(I485*H485,2)</f>
        <v>0</v>
      </c>
      <c r="K485" s="247" t="s">
        <v>172</v>
      </c>
      <c r="L485" s="45"/>
      <c r="M485" s="252" t="s">
        <v>1</v>
      </c>
      <c r="N485" s="253" t="s">
        <v>43</v>
      </c>
      <c r="O485" s="92"/>
      <c r="P485" s="254">
        <f>O485*H485</f>
        <v>0</v>
      </c>
      <c r="Q485" s="254">
        <v>2.45337</v>
      </c>
      <c r="R485" s="254">
        <f>Q485*H485</f>
        <v>12.64466898</v>
      </c>
      <c r="S485" s="254">
        <v>0</v>
      </c>
      <c r="T485" s="25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56" t="s">
        <v>173</v>
      </c>
      <c r="AT485" s="256" t="s">
        <v>168</v>
      </c>
      <c r="AU485" s="256" t="s">
        <v>88</v>
      </c>
      <c r="AY485" s="18" t="s">
        <v>166</v>
      </c>
      <c r="BE485" s="257">
        <f>IF(N485="základní",J485,0)</f>
        <v>0</v>
      </c>
      <c r="BF485" s="257">
        <f>IF(N485="snížená",J485,0)</f>
        <v>0</v>
      </c>
      <c r="BG485" s="257">
        <f>IF(N485="zákl. přenesená",J485,0)</f>
        <v>0</v>
      </c>
      <c r="BH485" s="257">
        <f>IF(N485="sníž. přenesená",J485,0)</f>
        <v>0</v>
      </c>
      <c r="BI485" s="257">
        <f>IF(N485="nulová",J485,0)</f>
        <v>0</v>
      </c>
      <c r="BJ485" s="18" t="s">
        <v>86</v>
      </c>
      <c r="BK485" s="257">
        <f>ROUND(I485*H485,2)</f>
        <v>0</v>
      </c>
      <c r="BL485" s="18" t="s">
        <v>173</v>
      </c>
      <c r="BM485" s="256" t="s">
        <v>694</v>
      </c>
    </row>
    <row r="486" spans="1:51" s="13" customFormat="1" ht="12">
      <c r="A486" s="13"/>
      <c r="B486" s="258"/>
      <c r="C486" s="259"/>
      <c r="D486" s="260" t="s">
        <v>175</v>
      </c>
      <c r="E486" s="261" t="s">
        <v>1</v>
      </c>
      <c r="F486" s="262" t="s">
        <v>695</v>
      </c>
      <c r="G486" s="259"/>
      <c r="H486" s="263">
        <v>2.156</v>
      </c>
      <c r="I486" s="264"/>
      <c r="J486" s="259"/>
      <c r="K486" s="259"/>
      <c r="L486" s="265"/>
      <c r="M486" s="266"/>
      <c r="N486" s="267"/>
      <c r="O486" s="267"/>
      <c r="P486" s="267"/>
      <c r="Q486" s="267"/>
      <c r="R486" s="267"/>
      <c r="S486" s="267"/>
      <c r="T486" s="26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9" t="s">
        <v>175</v>
      </c>
      <c r="AU486" s="269" t="s">
        <v>88</v>
      </c>
      <c r="AV486" s="13" t="s">
        <v>88</v>
      </c>
      <c r="AW486" s="13" t="s">
        <v>34</v>
      </c>
      <c r="AX486" s="13" t="s">
        <v>78</v>
      </c>
      <c r="AY486" s="269" t="s">
        <v>166</v>
      </c>
    </row>
    <row r="487" spans="1:51" s="13" customFormat="1" ht="12">
      <c r="A487" s="13"/>
      <c r="B487" s="258"/>
      <c r="C487" s="259"/>
      <c r="D487" s="260" t="s">
        <v>175</v>
      </c>
      <c r="E487" s="261" t="s">
        <v>1</v>
      </c>
      <c r="F487" s="262" t="s">
        <v>696</v>
      </c>
      <c r="G487" s="259"/>
      <c r="H487" s="263">
        <v>2.998</v>
      </c>
      <c r="I487" s="264"/>
      <c r="J487" s="259"/>
      <c r="K487" s="259"/>
      <c r="L487" s="265"/>
      <c r="M487" s="266"/>
      <c r="N487" s="267"/>
      <c r="O487" s="267"/>
      <c r="P487" s="267"/>
      <c r="Q487" s="267"/>
      <c r="R487" s="267"/>
      <c r="S487" s="267"/>
      <c r="T487" s="26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9" t="s">
        <v>175</v>
      </c>
      <c r="AU487" s="269" t="s">
        <v>88</v>
      </c>
      <c r="AV487" s="13" t="s">
        <v>88</v>
      </c>
      <c r="AW487" s="13" t="s">
        <v>34</v>
      </c>
      <c r="AX487" s="13" t="s">
        <v>78</v>
      </c>
      <c r="AY487" s="269" t="s">
        <v>166</v>
      </c>
    </row>
    <row r="488" spans="1:51" s="15" customFormat="1" ht="12">
      <c r="A488" s="15"/>
      <c r="B488" s="280"/>
      <c r="C488" s="281"/>
      <c r="D488" s="260" t="s">
        <v>175</v>
      </c>
      <c r="E488" s="282" t="s">
        <v>1</v>
      </c>
      <c r="F488" s="283" t="s">
        <v>214</v>
      </c>
      <c r="G488" s="281"/>
      <c r="H488" s="284">
        <v>5.154</v>
      </c>
      <c r="I488" s="285"/>
      <c r="J488" s="281"/>
      <c r="K488" s="281"/>
      <c r="L488" s="286"/>
      <c r="M488" s="287"/>
      <c r="N488" s="288"/>
      <c r="O488" s="288"/>
      <c r="P488" s="288"/>
      <c r="Q488" s="288"/>
      <c r="R488" s="288"/>
      <c r="S488" s="288"/>
      <c r="T488" s="289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90" t="s">
        <v>175</v>
      </c>
      <c r="AU488" s="290" t="s">
        <v>88</v>
      </c>
      <c r="AV488" s="15" t="s">
        <v>173</v>
      </c>
      <c r="AW488" s="15" t="s">
        <v>34</v>
      </c>
      <c r="AX488" s="15" t="s">
        <v>86</v>
      </c>
      <c r="AY488" s="290" t="s">
        <v>166</v>
      </c>
    </row>
    <row r="489" spans="1:65" s="2" customFormat="1" ht="21.75" customHeight="1">
      <c r="A489" s="39"/>
      <c r="B489" s="40"/>
      <c r="C489" s="245" t="s">
        <v>697</v>
      </c>
      <c r="D489" s="245" t="s">
        <v>168</v>
      </c>
      <c r="E489" s="246" t="s">
        <v>698</v>
      </c>
      <c r="F489" s="247" t="s">
        <v>699</v>
      </c>
      <c r="G489" s="248" t="s">
        <v>242</v>
      </c>
      <c r="H489" s="249">
        <v>0.652</v>
      </c>
      <c r="I489" s="250"/>
      <c r="J489" s="251">
        <f>ROUND(I489*H489,2)</f>
        <v>0</v>
      </c>
      <c r="K489" s="247" t="s">
        <v>172</v>
      </c>
      <c r="L489" s="45"/>
      <c r="M489" s="252" t="s">
        <v>1</v>
      </c>
      <c r="N489" s="253" t="s">
        <v>43</v>
      </c>
      <c r="O489" s="92"/>
      <c r="P489" s="254">
        <f>O489*H489</f>
        <v>0</v>
      </c>
      <c r="Q489" s="254">
        <v>1.04887</v>
      </c>
      <c r="R489" s="254">
        <f>Q489*H489</f>
        <v>0.68386324</v>
      </c>
      <c r="S489" s="254">
        <v>0</v>
      </c>
      <c r="T489" s="25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56" t="s">
        <v>173</v>
      </c>
      <c r="AT489" s="256" t="s">
        <v>168</v>
      </c>
      <c r="AU489" s="256" t="s">
        <v>88</v>
      </c>
      <c r="AY489" s="18" t="s">
        <v>166</v>
      </c>
      <c r="BE489" s="257">
        <f>IF(N489="základní",J489,0)</f>
        <v>0</v>
      </c>
      <c r="BF489" s="257">
        <f>IF(N489="snížená",J489,0)</f>
        <v>0</v>
      </c>
      <c r="BG489" s="257">
        <f>IF(N489="zákl. přenesená",J489,0)</f>
        <v>0</v>
      </c>
      <c r="BH489" s="257">
        <f>IF(N489="sníž. přenesená",J489,0)</f>
        <v>0</v>
      </c>
      <c r="BI489" s="257">
        <f>IF(N489="nulová",J489,0)</f>
        <v>0</v>
      </c>
      <c r="BJ489" s="18" t="s">
        <v>86</v>
      </c>
      <c r="BK489" s="257">
        <f>ROUND(I489*H489,2)</f>
        <v>0</v>
      </c>
      <c r="BL489" s="18" t="s">
        <v>173</v>
      </c>
      <c r="BM489" s="256" t="s">
        <v>700</v>
      </c>
    </row>
    <row r="490" spans="1:51" s="13" customFormat="1" ht="12">
      <c r="A490" s="13"/>
      <c r="B490" s="258"/>
      <c r="C490" s="259"/>
      <c r="D490" s="260" t="s">
        <v>175</v>
      </c>
      <c r="E490" s="261" t="s">
        <v>1</v>
      </c>
      <c r="F490" s="262" t="s">
        <v>701</v>
      </c>
      <c r="G490" s="259"/>
      <c r="H490" s="263">
        <v>0.652</v>
      </c>
      <c r="I490" s="264"/>
      <c r="J490" s="259"/>
      <c r="K490" s="259"/>
      <c r="L490" s="265"/>
      <c r="M490" s="266"/>
      <c r="N490" s="267"/>
      <c r="O490" s="267"/>
      <c r="P490" s="267"/>
      <c r="Q490" s="267"/>
      <c r="R490" s="267"/>
      <c r="S490" s="267"/>
      <c r="T490" s="26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9" t="s">
        <v>175</v>
      </c>
      <c r="AU490" s="269" t="s">
        <v>88</v>
      </c>
      <c r="AV490" s="13" t="s">
        <v>88</v>
      </c>
      <c r="AW490" s="13" t="s">
        <v>34</v>
      </c>
      <c r="AX490" s="13" t="s">
        <v>86</v>
      </c>
      <c r="AY490" s="269" t="s">
        <v>166</v>
      </c>
    </row>
    <row r="491" spans="1:65" s="2" customFormat="1" ht="21.75" customHeight="1">
      <c r="A491" s="39"/>
      <c r="B491" s="40"/>
      <c r="C491" s="245" t="s">
        <v>702</v>
      </c>
      <c r="D491" s="245" t="s">
        <v>168</v>
      </c>
      <c r="E491" s="246" t="s">
        <v>703</v>
      </c>
      <c r="F491" s="247" t="s">
        <v>704</v>
      </c>
      <c r="G491" s="248" t="s">
        <v>185</v>
      </c>
      <c r="H491" s="249">
        <v>5.77</v>
      </c>
      <c r="I491" s="250"/>
      <c r="J491" s="251">
        <f>ROUND(I491*H491,2)</f>
        <v>0</v>
      </c>
      <c r="K491" s="247" t="s">
        <v>172</v>
      </c>
      <c r="L491" s="45"/>
      <c r="M491" s="252" t="s">
        <v>1</v>
      </c>
      <c r="N491" s="253" t="s">
        <v>43</v>
      </c>
      <c r="O491" s="92"/>
      <c r="P491" s="254">
        <f>O491*H491</f>
        <v>0</v>
      </c>
      <c r="Q491" s="254">
        <v>0.01288</v>
      </c>
      <c r="R491" s="254">
        <f>Q491*H491</f>
        <v>0.0743176</v>
      </c>
      <c r="S491" s="254">
        <v>0</v>
      </c>
      <c r="T491" s="255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56" t="s">
        <v>173</v>
      </c>
      <c r="AT491" s="256" t="s">
        <v>168</v>
      </c>
      <c r="AU491" s="256" t="s">
        <v>88</v>
      </c>
      <c r="AY491" s="18" t="s">
        <v>166</v>
      </c>
      <c r="BE491" s="257">
        <f>IF(N491="základní",J491,0)</f>
        <v>0</v>
      </c>
      <c r="BF491" s="257">
        <f>IF(N491="snížená",J491,0)</f>
        <v>0</v>
      </c>
      <c r="BG491" s="257">
        <f>IF(N491="zákl. přenesená",J491,0)</f>
        <v>0</v>
      </c>
      <c r="BH491" s="257">
        <f>IF(N491="sníž. přenesená",J491,0)</f>
        <v>0</v>
      </c>
      <c r="BI491" s="257">
        <f>IF(N491="nulová",J491,0)</f>
        <v>0</v>
      </c>
      <c r="BJ491" s="18" t="s">
        <v>86</v>
      </c>
      <c r="BK491" s="257">
        <f>ROUND(I491*H491,2)</f>
        <v>0</v>
      </c>
      <c r="BL491" s="18" t="s">
        <v>173</v>
      </c>
      <c r="BM491" s="256" t="s">
        <v>705</v>
      </c>
    </row>
    <row r="492" spans="1:51" s="13" customFormat="1" ht="12">
      <c r="A492" s="13"/>
      <c r="B492" s="258"/>
      <c r="C492" s="259"/>
      <c r="D492" s="260" t="s">
        <v>175</v>
      </c>
      <c r="E492" s="261" t="s">
        <v>1</v>
      </c>
      <c r="F492" s="262" t="s">
        <v>706</v>
      </c>
      <c r="G492" s="259"/>
      <c r="H492" s="263">
        <v>5.77</v>
      </c>
      <c r="I492" s="264"/>
      <c r="J492" s="259"/>
      <c r="K492" s="259"/>
      <c r="L492" s="265"/>
      <c r="M492" s="266"/>
      <c r="N492" s="267"/>
      <c r="O492" s="267"/>
      <c r="P492" s="267"/>
      <c r="Q492" s="267"/>
      <c r="R492" s="267"/>
      <c r="S492" s="267"/>
      <c r="T492" s="26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9" t="s">
        <v>175</v>
      </c>
      <c r="AU492" s="269" t="s">
        <v>88</v>
      </c>
      <c r="AV492" s="13" t="s">
        <v>88</v>
      </c>
      <c r="AW492" s="13" t="s">
        <v>34</v>
      </c>
      <c r="AX492" s="13" t="s">
        <v>86</v>
      </c>
      <c r="AY492" s="269" t="s">
        <v>166</v>
      </c>
    </row>
    <row r="493" spans="1:65" s="2" customFormat="1" ht="21.75" customHeight="1">
      <c r="A493" s="39"/>
      <c r="B493" s="40"/>
      <c r="C493" s="245" t="s">
        <v>707</v>
      </c>
      <c r="D493" s="245" t="s">
        <v>168</v>
      </c>
      <c r="E493" s="246" t="s">
        <v>708</v>
      </c>
      <c r="F493" s="247" t="s">
        <v>709</v>
      </c>
      <c r="G493" s="248" t="s">
        <v>185</v>
      </c>
      <c r="H493" s="249">
        <v>5.77</v>
      </c>
      <c r="I493" s="250"/>
      <c r="J493" s="251">
        <f>ROUND(I493*H493,2)</f>
        <v>0</v>
      </c>
      <c r="K493" s="247" t="s">
        <v>172</v>
      </c>
      <c r="L493" s="45"/>
      <c r="M493" s="252" t="s">
        <v>1</v>
      </c>
      <c r="N493" s="253" t="s">
        <v>43</v>
      </c>
      <c r="O493" s="92"/>
      <c r="P493" s="254">
        <f>O493*H493</f>
        <v>0</v>
      </c>
      <c r="Q493" s="254">
        <v>0</v>
      </c>
      <c r="R493" s="254">
        <f>Q493*H493</f>
        <v>0</v>
      </c>
      <c r="S493" s="254">
        <v>0</v>
      </c>
      <c r="T493" s="255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56" t="s">
        <v>173</v>
      </c>
      <c r="AT493" s="256" t="s">
        <v>168</v>
      </c>
      <c r="AU493" s="256" t="s">
        <v>88</v>
      </c>
      <c r="AY493" s="18" t="s">
        <v>166</v>
      </c>
      <c r="BE493" s="257">
        <f>IF(N493="základní",J493,0)</f>
        <v>0</v>
      </c>
      <c r="BF493" s="257">
        <f>IF(N493="snížená",J493,0)</f>
        <v>0</v>
      </c>
      <c r="BG493" s="257">
        <f>IF(N493="zákl. přenesená",J493,0)</f>
        <v>0</v>
      </c>
      <c r="BH493" s="257">
        <f>IF(N493="sníž. přenesená",J493,0)</f>
        <v>0</v>
      </c>
      <c r="BI493" s="257">
        <f>IF(N493="nulová",J493,0)</f>
        <v>0</v>
      </c>
      <c r="BJ493" s="18" t="s">
        <v>86</v>
      </c>
      <c r="BK493" s="257">
        <f>ROUND(I493*H493,2)</f>
        <v>0</v>
      </c>
      <c r="BL493" s="18" t="s">
        <v>173</v>
      </c>
      <c r="BM493" s="256" t="s">
        <v>710</v>
      </c>
    </row>
    <row r="494" spans="1:51" s="13" customFormat="1" ht="12">
      <c r="A494" s="13"/>
      <c r="B494" s="258"/>
      <c r="C494" s="259"/>
      <c r="D494" s="260" t="s">
        <v>175</v>
      </c>
      <c r="E494" s="261" t="s">
        <v>1</v>
      </c>
      <c r="F494" s="262" t="s">
        <v>706</v>
      </c>
      <c r="G494" s="259"/>
      <c r="H494" s="263">
        <v>5.77</v>
      </c>
      <c r="I494" s="264"/>
      <c r="J494" s="259"/>
      <c r="K494" s="259"/>
      <c r="L494" s="265"/>
      <c r="M494" s="266"/>
      <c r="N494" s="267"/>
      <c r="O494" s="267"/>
      <c r="P494" s="267"/>
      <c r="Q494" s="267"/>
      <c r="R494" s="267"/>
      <c r="S494" s="267"/>
      <c r="T494" s="26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9" t="s">
        <v>175</v>
      </c>
      <c r="AU494" s="269" t="s">
        <v>88</v>
      </c>
      <c r="AV494" s="13" t="s">
        <v>88</v>
      </c>
      <c r="AW494" s="13" t="s">
        <v>34</v>
      </c>
      <c r="AX494" s="13" t="s">
        <v>86</v>
      </c>
      <c r="AY494" s="269" t="s">
        <v>166</v>
      </c>
    </row>
    <row r="495" spans="1:65" s="2" customFormat="1" ht="16.5" customHeight="1">
      <c r="A495" s="39"/>
      <c r="B495" s="40"/>
      <c r="C495" s="245" t="s">
        <v>711</v>
      </c>
      <c r="D495" s="245" t="s">
        <v>168</v>
      </c>
      <c r="E495" s="246" t="s">
        <v>712</v>
      </c>
      <c r="F495" s="247" t="s">
        <v>713</v>
      </c>
      <c r="G495" s="248" t="s">
        <v>185</v>
      </c>
      <c r="H495" s="249">
        <v>0.782</v>
      </c>
      <c r="I495" s="250"/>
      <c r="J495" s="251">
        <f>ROUND(I495*H495,2)</f>
        <v>0</v>
      </c>
      <c r="K495" s="247" t="s">
        <v>172</v>
      </c>
      <c r="L495" s="45"/>
      <c r="M495" s="252" t="s">
        <v>1</v>
      </c>
      <c r="N495" s="253" t="s">
        <v>43</v>
      </c>
      <c r="O495" s="92"/>
      <c r="P495" s="254">
        <f>O495*H495</f>
        <v>0</v>
      </c>
      <c r="Q495" s="254">
        <v>0.00658</v>
      </c>
      <c r="R495" s="254">
        <f>Q495*H495</f>
        <v>0.00514556</v>
      </c>
      <c r="S495" s="254">
        <v>0</v>
      </c>
      <c r="T495" s="25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56" t="s">
        <v>173</v>
      </c>
      <c r="AT495" s="256" t="s">
        <v>168</v>
      </c>
      <c r="AU495" s="256" t="s">
        <v>88</v>
      </c>
      <c r="AY495" s="18" t="s">
        <v>166</v>
      </c>
      <c r="BE495" s="257">
        <f>IF(N495="základní",J495,0)</f>
        <v>0</v>
      </c>
      <c r="BF495" s="257">
        <f>IF(N495="snížená",J495,0)</f>
        <v>0</v>
      </c>
      <c r="BG495" s="257">
        <f>IF(N495="zákl. přenesená",J495,0)</f>
        <v>0</v>
      </c>
      <c r="BH495" s="257">
        <f>IF(N495="sníž. přenesená",J495,0)</f>
        <v>0</v>
      </c>
      <c r="BI495" s="257">
        <f>IF(N495="nulová",J495,0)</f>
        <v>0</v>
      </c>
      <c r="BJ495" s="18" t="s">
        <v>86</v>
      </c>
      <c r="BK495" s="257">
        <f>ROUND(I495*H495,2)</f>
        <v>0</v>
      </c>
      <c r="BL495" s="18" t="s">
        <v>173</v>
      </c>
      <c r="BM495" s="256" t="s">
        <v>714</v>
      </c>
    </row>
    <row r="496" spans="1:51" s="13" customFormat="1" ht="12">
      <c r="A496" s="13"/>
      <c r="B496" s="258"/>
      <c r="C496" s="259"/>
      <c r="D496" s="260" t="s">
        <v>175</v>
      </c>
      <c r="E496" s="261" t="s">
        <v>1</v>
      </c>
      <c r="F496" s="262" t="s">
        <v>715</v>
      </c>
      <c r="G496" s="259"/>
      <c r="H496" s="263">
        <v>0.782</v>
      </c>
      <c r="I496" s="264"/>
      <c r="J496" s="259"/>
      <c r="K496" s="259"/>
      <c r="L496" s="265"/>
      <c r="M496" s="266"/>
      <c r="N496" s="267"/>
      <c r="O496" s="267"/>
      <c r="P496" s="267"/>
      <c r="Q496" s="267"/>
      <c r="R496" s="267"/>
      <c r="S496" s="267"/>
      <c r="T496" s="26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9" t="s">
        <v>175</v>
      </c>
      <c r="AU496" s="269" t="s">
        <v>88</v>
      </c>
      <c r="AV496" s="13" t="s">
        <v>88</v>
      </c>
      <c r="AW496" s="13" t="s">
        <v>34</v>
      </c>
      <c r="AX496" s="13" t="s">
        <v>86</v>
      </c>
      <c r="AY496" s="269" t="s">
        <v>166</v>
      </c>
    </row>
    <row r="497" spans="1:65" s="2" customFormat="1" ht="16.5" customHeight="1">
      <c r="A497" s="39"/>
      <c r="B497" s="40"/>
      <c r="C497" s="245" t="s">
        <v>716</v>
      </c>
      <c r="D497" s="245" t="s">
        <v>168</v>
      </c>
      <c r="E497" s="246" t="s">
        <v>717</v>
      </c>
      <c r="F497" s="247" t="s">
        <v>718</v>
      </c>
      <c r="G497" s="248" t="s">
        <v>185</v>
      </c>
      <c r="H497" s="249">
        <v>0.782</v>
      </c>
      <c r="I497" s="250"/>
      <c r="J497" s="251">
        <f>ROUND(I497*H497,2)</f>
        <v>0</v>
      </c>
      <c r="K497" s="247" t="s">
        <v>172</v>
      </c>
      <c r="L497" s="45"/>
      <c r="M497" s="252" t="s">
        <v>1</v>
      </c>
      <c r="N497" s="253" t="s">
        <v>43</v>
      </c>
      <c r="O497" s="92"/>
      <c r="P497" s="254">
        <f>O497*H497</f>
        <v>0</v>
      </c>
      <c r="Q497" s="254">
        <v>0</v>
      </c>
      <c r="R497" s="254">
        <f>Q497*H497</f>
        <v>0</v>
      </c>
      <c r="S497" s="254">
        <v>0</v>
      </c>
      <c r="T497" s="25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56" t="s">
        <v>173</v>
      </c>
      <c r="AT497" s="256" t="s">
        <v>168</v>
      </c>
      <c r="AU497" s="256" t="s">
        <v>88</v>
      </c>
      <c r="AY497" s="18" t="s">
        <v>166</v>
      </c>
      <c r="BE497" s="257">
        <f>IF(N497="základní",J497,0)</f>
        <v>0</v>
      </c>
      <c r="BF497" s="257">
        <f>IF(N497="snížená",J497,0)</f>
        <v>0</v>
      </c>
      <c r="BG497" s="257">
        <f>IF(N497="zákl. přenesená",J497,0)</f>
        <v>0</v>
      </c>
      <c r="BH497" s="257">
        <f>IF(N497="sníž. přenesená",J497,0)</f>
        <v>0</v>
      </c>
      <c r="BI497" s="257">
        <f>IF(N497="nulová",J497,0)</f>
        <v>0</v>
      </c>
      <c r="BJ497" s="18" t="s">
        <v>86</v>
      </c>
      <c r="BK497" s="257">
        <f>ROUND(I497*H497,2)</f>
        <v>0</v>
      </c>
      <c r="BL497" s="18" t="s">
        <v>173</v>
      </c>
      <c r="BM497" s="256" t="s">
        <v>719</v>
      </c>
    </row>
    <row r="498" spans="1:65" s="2" customFormat="1" ht="16.5" customHeight="1">
      <c r="A498" s="39"/>
      <c r="B498" s="40"/>
      <c r="C498" s="245" t="s">
        <v>720</v>
      </c>
      <c r="D498" s="245" t="s">
        <v>168</v>
      </c>
      <c r="E498" s="246" t="s">
        <v>721</v>
      </c>
      <c r="F498" s="247" t="s">
        <v>722</v>
      </c>
      <c r="G498" s="248" t="s">
        <v>185</v>
      </c>
      <c r="H498" s="249">
        <v>3</v>
      </c>
      <c r="I498" s="250"/>
      <c r="J498" s="251">
        <f>ROUND(I498*H498,2)</f>
        <v>0</v>
      </c>
      <c r="K498" s="247" t="s">
        <v>172</v>
      </c>
      <c r="L498" s="45"/>
      <c r="M498" s="252" t="s">
        <v>1</v>
      </c>
      <c r="N498" s="253" t="s">
        <v>43</v>
      </c>
      <c r="O498" s="92"/>
      <c r="P498" s="254">
        <f>O498*H498</f>
        <v>0</v>
      </c>
      <c r="Q498" s="254">
        <v>0.00808</v>
      </c>
      <c r="R498" s="254">
        <f>Q498*H498</f>
        <v>0.02424</v>
      </c>
      <c r="S498" s="254">
        <v>0</v>
      </c>
      <c r="T498" s="255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56" t="s">
        <v>173</v>
      </c>
      <c r="AT498" s="256" t="s">
        <v>168</v>
      </c>
      <c r="AU498" s="256" t="s">
        <v>88</v>
      </c>
      <c r="AY498" s="18" t="s">
        <v>166</v>
      </c>
      <c r="BE498" s="257">
        <f>IF(N498="základní",J498,0)</f>
        <v>0</v>
      </c>
      <c r="BF498" s="257">
        <f>IF(N498="snížená",J498,0)</f>
        <v>0</v>
      </c>
      <c r="BG498" s="257">
        <f>IF(N498="zákl. přenesená",J498,0)</f>
        <v>0</v>
      </c>
      <c r="BH498" s="257">
        <f>IF(N498="sníž. přenesená",J498,0)</f>
        <v>0</v>
      </c>
      <c r="BI498" s="257">
        <f>IF(N498="nulová",J498,0)</f>
        <v>0</v>
      </c>
      <c r="BJ498" s="18" t="s">
        <v>86</v>
      </c>
      <c r="BK498" s="257">
        <f>ROUND(I498*H498,2)</f>
        <v>0</v>
      </c>
      <c r="BL498" s="18" t="s">
        <v>173</v>
      </c>
      <c r="BM498" s="256" t="s">
        <v>723</v>
      </c>
    </row>
    <row r="499" spans="1:51" s="13" customFormat="1" ht="12">
      <c r="A499" s="13"/>
      <c r="B499" s="258"/>
      <c r="C499" s="259"/>
      <c r="D499" s="260" t="s">
        <v>175</v>
      </c>
      <c r="E499" s="261" t="s">
        <v>1</v>
      </c>
      <c r="F499" s="262" t="s">
        <v>724</v>
      </c>
      <c r="G499" s="259"/>
      <c r="H499" s="263">
        <v>3</v>
      </c>
      <c r="I499" s="264"/>
      <c r="J499" s="259"/>
      <c r="K499" s="259"/>
      <c r="L499" s="265"/>
      <c r="M499" s="266"/>
      <c r="N499" s="267"/>
      <c r="O499" s="267"/>
      <c r="P499" s="267"/>
      <c r="Q499" s="267"/>
      <c r="R499" s="267"/>
      <c r="S499" s="267"/>
      <c r="T499" s="26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9" t="s">
        <v>175</v>
      </c>
      <c r="AU499" s="269" t="s">
        <v>88</v>
      </c>
      <c r="AV499" s="13" t="s">
        <v>88</v>
      </c>
      <c r="AW499" s="13" t="s">
        <v>34</v>
      </c>
      <c r="AX499" s="13" t="s">
        <v>86</v>
      </c>
      <c r="AY499" s="269" t="s">
        <v>166</v>
      </c>
    </row>
    <row r="500" spans="1:65" s="2" customFormat="1" ht="16.5" customHeight="1">
      <c r="A500" s="39"/>
      <c r="B500" s="40"/>
      <c r="C500" s="245" t="s">
        <v>725</v>
      </c>
      <c r="D500" s="245" t="s">
        <v>168</v>
      </c>
      <c r="E500" s="246" t="s">
        <v>726</v>
      </c>
      <c r="F500" s="247" t="s">
        <v>727</v>
      </c>
      <c r="G500" s="248" t="s">
        <v>185</v>
      </c>
      <c r="H500" s="249">
        <v>3</v>
      </c>
      <c r="I500" s="250"/>
      <c r="J500" s="251">
        <f>ROUND(I500*H500,2)</f>
        <v>0</v>
      </c>
      <c r="K500" s="247" t="s">
        <v>172</v>
      </c>
      <c r="L500" s="45"/>
      <c r="M500" s="252" t="s">
        <v>1</v>
      </c>
      <c r="N500" s="253" t="s">
        <v>43</v>
      </c>
      <c r="O500" s="92"/>
      <c r="P500" s="254">
        <f>O500*H500</f>
        <v>0</v>
      </c>
      <c r="Q500" s="254">
        <v>0</v>
      </c>
      <c r="R500" s="254">
        <f>Q500*H500</f>
        <v>0</v>
      </c>
      <c r="S500" s="254">
        <v>0</v>
      </c>
      <c r="T500" s="255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56" t="s">
        <v>173</v>
      </c>
      <c r="AT500" s="256" t="s">
        <v>168</v>
      </c>
      <c r="AU500" s="256" t="s">
        <v>88</v>
      </c>
      <c r="AY500" s="18" t="s">
        <v>166</v>
      </c>
      <c r="BE500" s="257">
        <f>IF(N500="základní",J500,0)</f>
        <v>0</v>
      </c>
      <c r="BF500" s="257">
        <f>IF(N500="snížená",J500,0)</f>
        <v>0</v>
      </c>
      <c r="BG500" s="257">
        <f>IF(N500="zákl. přenesená",J500,0)</f>
        <v>0</v>
      </c>
      <c r="BH500" s="257">
        <f>IF(N500="sníž. přenesená",J500,0)</f>
        <v>0</v>
      </c>
      <c r="BI500" s="257">
        <f>IF(N500="nulová",J500,0)</f>
        <v>0</v>
      </c>
      <c r="BJ500" s="18" t="s">
        <v>86</v>
      </c>
      <c r="BK500" s="257">
        <f>ROUND(I500*H500,2)</f>
        <v>0</v>
      </c>
      <c r="BL500" s="18" t="s">
        <v>173</v>
      </c>
      <c r="BM500" s="256" t="s">
        <v>728</v>
      </c>
    </row>
    <row r="501" spans="1:65" s="2" customFormat="1" ht="21.75" customHeight="1">
      <c r="A501" s="39"/>
      <c r="B501" s="40"/>
      <c r="C501" s="245" t="s">
        <v>729</v>
      </c>
      <c r="D501" s="245" t="s">
        <v>168</v>
      </c>
      <c r="E501" s="246" t="s">
        <v>730</v>
      </c>
      <c r="F501" s="247" t="s">
        <v>731</v>
      </c>
      <c r="G501" s="248" t="s">
        <v>185</v>
      </c>
      <c r="H501" s="249">
        <v>5.77</v>
      </c>
      <c r="I501" s="250"/>
      <c r="J501" s="251">
        <f>ROUND(I501*H501,2)</f>
        <v>0</v>
      </c>
      <c r="K501" s="247" t="s">
        <v>1</v>
      </c>
      <c r="L501" s="45"/>
      <c r="M501" s="252" t="s">
        <v>1</v>
      </c>
      <c r="N501" s="253" t="s">
        <v>43</v>
      </c>
      <c r="O501" s="92"/>
      <c r="P501" s="254">
        <f>O501*H501</f>
        <v>0</v>
      </c>
      <c r="Q501" s="254">
        <v>0</v>
      </c>
      <c r="R501" s="254">
        <f>Q501*H501</f>
        <v>0</v>
      </c>
      <c r="S501" s="254">
        <v>0</v>
      </c>
      <c r="T501" s="25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56" t="s">
        <v>173</v>
      </c>
      <c r="AT501" s="256" t="s">
        <v>168</v>
      </c>
      <c r="AU501" s="256" t="s">
        <v>88</v>
      </c>
      <c r="AY501" s="18" t="s">
        <v>166</v>
      </c>
      <c r="BE501" s="257">
        <f>IF(N501="základní",J501,0)</f>
        <v>0</v>
      </c>
      <c r="BF501" s="257">
        <f>IF(N501="snížená",J501,0)</f>
        <v>0</v>
      </c>
      <c r="BG501" s="257">
        <f>IF(N501="zákl. přenesená",J501,0)</f>
        <v>0</v>
      </c>
      <c r="BH501" s="257">
        <f>IF(N501="sníž. přenesená",J501,0)</f>
        <v>0</v>
      </c>
      <c r="BI501" s="257">
        <f>IF(N501="nulová",J501,0)</f>
        <v>0</v>
      </c>
      <c r="BJ501" s="18" t="s">
        <v>86</v>
      </c>
      <c r="BK501" s="257">
        <f>ROUND(I501*H501,2)</f>
        <v>0</v>
      </c>
      <c r="BL501" s="18" t="s">
        <v>173</v>
      </c>
      <c r="BM501" s="256" t="s">
        <v>732</v>
      </c>
    </row>
    <row r="502" spans="1:63" s="12" customFormat="1" ht="22.8" customHeight="1">
      <c r="A502" s="12"/>
      <c r="B502" s="229"/>
      <c r="C502" s="230"/>
      <c r="D502" s="231" t="s">
        <v>77</v>
      </c>
      <c r="E502" s="243" t="s">
        <v>197</v>
      </c>
      <c r="F502" s="243" t="s">
        <v>733</v>
      </c>
      <c r="G502" s="230"/>
      <c r="H502" s="230"/>
      <c r="I502" s="233"/>
      <c r="J502" s="244">
        <f>BK502</f>
        <v>0</v>
      </c>
      <c r="K502" s="230"/>
      <c r="L502" s="235"/>
      <c r="M502" s="236"/>
      <c r="N502" s="237"/>
      <c r="O502" s="237"/>
      <c r="P502" s="238">
        <f>SUM(P503:P563)</f>
        <v>0</v>
      </c>
      <c r="Q502" s="237"/>
      <c r="R502" s="238">
        <f>SUM(R503:R563)</f>
        <v>54.337249729999996</v>
      </c>
      <c r="S502" s="237"/>
      <c r="T502" s="239">
        <f>SUM(T503:T563)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40" t="s">
        <v>86</v>
      </c>
      <c r="AT502" s="241" t="s">
        <v>77</v>
      </c>
      <c r="AU502" s="241" t="s">
        <v>86</v>
      </c>
      <c r="AY502" s="240" t="s">
        <v>166</v>
      </c>
      <c r="BK502" s="242">
        <f>SUM(BK503:BK563)</f>
        <v>0</v>
      </c>
    </row>
    <row r="503" spans="1:65" s="2" customFormat="1" ht="21.75" customHeight="1">
      <c r="A503" s="39"/>
      <c r="B503" s="40"/>
      <c r="C503" s="245" t="s">
        <v>734</v>
      </c>
      <c r="D503" s="245" t="s">
        <v>168</v>
      </c>
      <c r="E503" s="246" t="s">
        <v>735</v>
      </c>
      <c r="F503" s="247" t="s">
        <v>736</v>
      </c>
      <c r="G503" s="248" t="s">
        <v>185</v>
      </c>
      <c r="H503" s="249">
        <v>113.4</v>
      </c>
      <c r="I503" s="250"/>
      <c r="J503" s="251">
        <f>ROUND(I503*H503,2)</f>
        <v>0</v>
      </c>
      <c r="K503" s="247" t="s">
        <v>172</v>
      </c>
      <c r="L503" s="45"/>
      <c r="M503" s="252" t="s">
        <v>1</v>
      </c>
      <c r="N503" s="253" t="s">
        <v>43</v>
      </c>
      <c r="O503" s="92"/>
      <c r="P503" s="254">
        <f>O503*H503</f>
        <v>0</v>
      </c>
      <c r="Q503" s="254">
        <v>0.003</v>
      </c>
      <c r="R503" s="254">
        <f>Q503*H503</f>
        <v>0.3402</v>
      </c>
      <c r="S503" s="254">
        <v>0</v>
      </c>
      <c r="T503" s="255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56" t="s">
        <v>173</v>
      </c>
      <c r="AT503" s="256" t="s">
        <v>168</v>
      </c>
      <c r="AU503" s="256" t="s">
        <v>88</v>
      </c>
      <c r="AY503" s="18" t="s">
        <v>166</v>
      </c>
      <c r="BE503" s="257">
        <f>IF(N503="základní",J503,0)</f>
        <v>0</v>
      </c>
      <c r="BF503" s="257">
        <f>IF(N503="snížená",J503,0)</f>
        <v>0</v>
      </c>
      <c r="BG503" s="257">
        <f>IF(N503="zákl. přenesená",J503,0)</f>
        <v>0</v>
      </c>
      <c r="BH503" s="257">
        <f>IF(N503="sníž. přenesená",J503,0)</f>
        <v>0</v>
      </c>
      <c r="BI503" s="257">
        <f>IF(N503="nulová",J503,0)</f>
        <v>0</v>
      </c>
      <c r="BJ503" s="18" t="s">
        <v>86</v>
      </c>
      <c r="BK503" s="257">
        <f>ROUND(I503*H503,2)</f>
        <v>0</v>
      </c>
      <c r="BL503" s="18" t="s">
        <v>173</v>
      </c>
      <c r="BM503" s="256" t="s">
        <v>737</v>
      </c>
    </row>
    <row r="504" spans="1:51" s="13" customFormat="1" ht="12">
      <c r="A504" s="13"/>
      <c r="B504" s="258"/>
      <c r="C504" s="259"/>
      <c r="D504" s="260" t="s">
        <v>175</v>
      </c>
      <c r="E504" s="261" t="s">
        <v>1</v>
      </c>
      <c r="F504" s="262" t="s">
        <v>738</v>
      </c>
      <c r="G504" s="259"/>
      <c r="H504" s="263">
        <v>113.4</v>
      </c>
      <c r="I504" s="264"/>
      <c r="J504" s="259"/>
      <c r="K504" s="259"/>
      <c r="L504" s="265"/>
      <c r="M504" s="266"/>
      <c r="N504" s="267"/>
      <c r="O504" s="267"/>
      <c r="P504" s="267"/>
      <c r="Q504" s="267"/>
      <c r="R504" s="267"/>
      <c r="S504" s="267"/>
      <c r="T504" s="26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9" t="s">
        <v>175</v>
      </c>
      <c r="AU504" s="269" t="s">
        <v>88</v>
      </c>
      <c r="AV504" s="13" t="s">
        <v>88</v>
      </c>
      <c r="AW504" s="13" t="s">
        <v>34</v>
      </c>
      <c r="AX504" s="13" t="s">
        <v>86</v>
      </c>
      <c r="AY504" s="269" t="s">
        <v>166</v>
      </c>
    </row>
    <row r="505" spans="1:65" s="2" customFormat="1" ht="21.75" customHeight="1">
      <c r="A505" s="39"/>
      <c r="B505" s="40"/>
      <c r="C505" s="245" t="s">
        <v>739</v>
      </c>
      <c r="D505" s="245" t="s">
        <v>168</v>
      </c>
      <c r="E505" s="246" t="s">
        <v>740</v>
      </c>
      <c r="F505" s="247" t="s">
        <v>741</v>
      </c>
      <c r="G505" s="248" t="s">
        <v>185</v>
      </c>
      <c r="H505" s="249">
        <v>23.36</v>
      </c>
      <c r="I505" s="250"/>
      <c r="J505" s="251">
        <f>ROUND(I505*H505,2)</f>
        <v>0</v>
      </c>
      <c r="K505" s="247" t="s">
        <v>172</v>
      </c>
      <c r="L505" s="45"/>
      <c r="M505" s="252" t="s">
        <v>1</v>
      </c>
      <c r="N505" s="253" t="s">
        <v>43</v>
      </c>
      <c r="O505" s="92"/>
      <c r="P505" s="254">
        <f>O505*H505</f>
        <v>0</v>
      </c>
      <c r="Q505" s="254">
        <v>0.03358</v>
      </c>
      <c r="R505" s="254">
        <f>Q505*H505</f>
        <v>0.7844287999999999</v>
      </c>
      <c r="S505" s="254">
        <v>0</v>
      </c>
      <c r="T505" s="25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56" t="s">
        <v>173</v>
      </c>
      <c r="AT505" s="256" t="s">
        <v>168</v>
      </c>
      <c r="AU505" s="256" t="s">
        <v>88</v>
      </c>
      <c r="AY505" s="18" t="s">
        <v>166</v>
      </c>
      <c r="BE505" s="257">
        <f>IF(N505="základní",J505,0)</f>
        <v>0</v>
      </c>
      <c r="BF505" s="257">
        <f>IF(N505="snížená",J505,0)</f>
        <v>0</v>
      </c>
      <c r="BG505" s="257">
        <f>IF(N505="zákl. přenesená",J505,0)</f>
        <v>0</v>
      </c>
      <c r="BH505" s="257">
        <f>IF(N505="sníž. přenesená",J505,0)</f>
        <v>0</v>
      </c>
      <c r="BI505" s="257">
        <f>IF(N505="nulová",J505,0)</f>
        <v>0</v>
      </c>
      <c r="BJ505" s="18" t="s">
        <v>86</v>
      </c>
      <c r="BK505" s="257">
        <f>ROUND(I505*H505,2)</f>
        <v>0</v>
      </c>
      <c r="BL505" s="18" t="s">
        <v>173</v>
      </c>
      <c r="BM505" s="256" t="s">
        <v>742</v>
      </c>
    </row>
    <row r="506" spans="1:51" s="14" customFormat="1" ht="12">
      <c r="A506" s="14"/>
      <c r="B506" s="270"/>
      <c r="C506" s="271"/>
      <c r="D506" s="260" t="s">
        <v>175</v>
      </c>
      <c r="E506" s="272" t="s">
        <v>1</v>
      </c>
      <c r="F506" s="273" t="s">
        <v>743</v>
      </c>
      <c r="G506" s="271"/>
      <c r="H506" s="272" t="s">
        <v>1</v>
      </c>
      <c r="I506" s="274"/>
      <c r="J506" s="271"/>
      <c r="K506" s="271"/>
      <c r="L506" s="275"/>
      <c r="M506" s="276"/>
      <c r="N506" s="277"/>
      <c r="O506" s="277"/>
      <c r="P506" s="277"/>
      <c r="Q506" s="277"/>
      <c r="R506" s="277"/>
      <c r="S506" s="277"/>
      <c r="T506" s="27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9" t="s">
        <v>175</v>
      </c>
      <c r="AU506" s="279" t="s">
        <v>88</v>
      </c>
      <c r="AV506" s="14" t="s">
        <v>86</v>
      </c>
      <c r="AW506" s="14" t="s">
        <v>34</v>
      </c>
      <c r="AX506" s="14" t="s">
        <v>78</v>
      </c>
      <c r="AY506" s="279" t="s">
        <v>166</v>
      </c>
    </row>
    <row r="507" spans="1:51" s="13" customFormat="1" ht="12">
      <c r="A507" s="13"/>
      <c r="B507" s="258"/>
      <c r="C507" s="259"/>
      <c r="D507" s="260" t="s">
        <v>175</v>
      </c>
      <c r="E507" s="261" t="s">
        <v>1</v>
      </c>
      <c r="F507" s="262" t="s">
        <v>744</v>
      </c>
      <c r="G507" s="259"/>
      <c r="H507" s="263">
        <v>5.2</v>
      </c>
      <c r="I507" s="264"/>
      <c r="J507" s="259"/>
      <c r="K507" s="259"/>
      <c r="L507" s="265"/>
      <c r="M507" s="266"/>
      <c r="N507" s="267"/>
      <c r="O507" s="267"/>
      <c r="P507" s="267"/>
      <c r="Q507" s="267"/>
      <c r="R507" s="267"/>
      <c r="S507" s="267"/>
      <c r="T507" s="26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9" t="s">
        <v>175</v>
      </c>
      <c r="AU507" s="269" t="s">
        <v>88</v>
      </c>
      <c r="AV507" s="13" t="s">
        <v>88</v>
      </c>
      <c r="AW507" s="13" t="s">
        <v>34</v>
      </c>
      <c r="AX507" s="13" t="s">
        <v>78</v>
      </c>
      <c r="AY507" s="269" t="s">
        <v>166</v>
      </c>
    </row>
    <row r="508" spans="1:51" s="13" customFormat="1" ht="12">
      <c r="A508" s="13"/>
      <c r="B508" s="258"/>
      <c r="C508" s="259"/>
      <c r="D508" s="260" t="s">
        <v>175</v>
      </c>
      <c r="E508" s="261" t="s">
        <v>1</v>
      </c>
      <c r="F508" s="262" t="s">
        <v>745</v>
      </c>
      <c r="G508" s="259"/>
      <c r="H508" s="263">
        <v>1.92</v>
      </c>
      <c r="I508" s="264"/>
      <c r="J508" s="259"/>
      <c r="K508" s="259"/>
      <c r="L508" s="265"/>
      <c r="M508" s="266"/>
      <c r="N508" s="267"/>
      <c r="O508" s="267"/>
      <c r="P508" s="267"/>
      <c r="Q508" s="267"/>
      <c r="R508" s="267"/>
      <c r="S508" s="267"/>
      <c r="T508" s="26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9" t="s">
        <v>175</v>
      </c>
      <c r="AU508" s="269" t="s">
        <v>88</v>
      </c>
      <c r="AV508" s="13" t="s">
        <v>88</v>
      </c>
      <c r="AW508" s="13" t="s">
        <v>34</v>
      </c>
      <c r="AX508" s="13" t="s">
        <v>78</v>
      </c>
      <c r="AY508" s="269" t="s">
        <v>166</v>
      </c>
    </row>
    <row r="509" spans="1:51" s="13" customFormat="1" ht="12">
      <c r="A509" s="13"/>
      <c r="B509" s="258"/>
      <c r="C509" s="259"/>
      <c r="D509" s="260" t="s">
        <v>175</v>
      </c>
      <c r="E509" s="261" t="s">
        <v>1</v>
      </c>
      <c r="F509" s="262" t="s">
        <v>746</v>
      </c>
      <c r="G509" s="259"/>
      <c r="H509" s="263">
        <v>4.72</v>
      </c>
      <c r="I509" s="264"/>
      <c r="J509" s="259"/>
      <c r="K509" s="259"/>
      <c r="L509" s="265"/>
      <c r="M509" s="266"/>
      <c r="N509" s="267"/>
      <c r="O509" s="267"/>
      <c r="P509" s="267"/>
      <c r="Q509" s="267"/>
      <c r="R509" s="267"/>
      <c r="S509" s="267"/>
      <c r="T509" s="26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9" t="s">
        <v>175</v>
      </c>
      <c r="AU509" s="269" t="s">
        <v>88</v>
      </c>
      <c r="AV509" s="13" t="s">
        <v>88</v>
      </c>
      <c r="AW509" s="13" t="s">
        <v>34</v>
      </c>
      <c r="AX509" s="13" t="s">
        <v>78</v>
      </c>
      <c r="AY509" s="269" t="s">
        <v>166</v>
      </c>
    </row>
    <row r="510" spans="1:51" s="13" customFormat="1" ht="12">
      <c r="A510" s="13"/>
      <c r="B510" s="258"/>
      <c r="C510" s="259"/>
      <c r="D510" s="260" t="s">
        <v>175</v>
      </c>
      <c r="E510" s="261" t="s">
        <v>1</v>
      </c>
      <c r="F510" s="262" t="s">
        <v>747</v>
      </c>
      <c r="G510" s="259"/>
      <c r="H510" s="263">
        <v>5.12</v>
      </c>
      <c r="I510" s="264"/>
      <c r="J510" s="259"/>
      <c r="K510" s="259"/>
      <c r="L510" s="265"/>
      <c r="M510" s="266"/>
      <c r="N510" s="267"/>
      <c r="O510" s="267"/>
      <c r="P510" s="267"/>
      <c r="Q510" s="267"/>
      <c r="R510" s="267"/>
      <c r="S510" s="267"/>
      <c r="T510" s="26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9" t="s">
        <v>175</v>
      </c>
      <c r="AU510" s="269" t="s">
        <v>88</v>
      </c>
      <c r="AV510" s="13" t="s">
        <v>88</v>
      </c>
      <c r="AW510" s="13" t="s">
        <v>34</v>
      </c>
      <c r="AX510" s="13" t="s">
        <v>78</v>
      </c>
      <c r="AY510" s="269" t="s">
        <v>166</v>
      </c>
    </row>
    <row r="511" spans="1:51" s="13" customFormat="1" ht="12">
      <c r="A511" s="13"/>
      <c r="B511" s="258"/>
      <c r="C511" s="259"/>
      <c r="D511" s="260" t="s">
        <v>175</v>
      </c>
      <c r="E511" s="261" t="s">
        <v>1</v>
      </c>
      <c r="F511" s="262" t="s">
        <v>748</v>
      </c>
      <c r="G511" s="259"/>
      <c r="H511" s="263">
        <v>6.4</v>
      </c>
      <c r="I511" s="264"/>
      <c r="J511" s="259"/>
      <c r="K511" s="259"/>
      <c r="L511" s="265"/>
      <c r="M511" s="266"/>
      <c r="N511" s="267"/>
      <c r="O511" s="267"/>
      <c r="P511" s="267"/>
      <c r="Q511" s="267"/>
      <c r="R511" s="267"/>
      <c r="S511" s="267"/>
      <c r="T511" s="26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9" t="s">
        <v>175</v>
      </c>
      <c r="AU511" s="269" t="s">
        <v>88</v>
      </c>
      <c r="AV511" s="13" t="s">
        <v>88</v>
      </c>
      <c r="AW511" s="13" t="s">
        <v>34</v>
      </c>
      <c r="AX511" s="13" t="s">
        <v>78</v>
      </c>
      <c r="AY511" s="269" t="s">
        <v>166</v>
      </c>
    </row>
    <row r="512" spans="1:51" s="15" customFormat="1" ht="12">
      <c r="A512" s="15"/>
      <c r="B512" s="280"/>
      <c r="C512" s="281"/>
      <c r="D512" s="260" t="s">
        <v>175</v>
      </c>
      <c r="E512" s="282" t="s">
        <v>1</v>
      </c>
      <c r="F512" s="283" t="s">
        <v>214</v>
      </c>
      <c r="G512" s="281"/>
      <c r="H512" s="284">
        <v>23.36</v>
      </c>
      <c r="I512" s="285"/>
      <c r="J512" s="281"/>
      <c r="K512" s="281"/>
      <c r="L512" s="286"/>
      <c r="M512" s="287"/>
      <c r="N512" s="288"/>
      <c r="O512" s="288"/>
      <c r="P512" s="288"/>
      <c r="Q512" s="288"/>
      <c r="R512" s="288"/>
      <c r="S512" s="288"/>
      <c r="T512" s="289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90" t="s">
        <v>175</v>
      </c>
      <c r="AU512" s="290" t="s">
        <v>88</v>
      </c>
      <c r="AV512" s="15" t="s">
        <v>173</v>
      </c>
      <c r="AW512" s="15" t="s">
        <v>34</v>
      </c>
      <c r="AX512" s="15" t="s">
        <v>86</v>
      </c>
      <c r="AY512" s="290" t="s">
        <v>166</v>
      </c>
    </row>
    <row r="513" spans="1:65" s="2" customFormat="1" ht="16.5" customHeight="1">
      <c r="A513" s="39"/>
      <c r="B513" s="40"/>
      <c r="C513" s="245" t="s">
        <v>749</v>
      </c>
      <c r="D513" s="245" t="s">
        <v>168</v>
      </c>
      <c r="E513" s="246" t="s">
        <v>750</v>
      </c>
      <c r="F513" s="247" t="s">
        <v>751</v>
      </c>
      <c r="G513" s="248" t="s">
        <v>185</v>
      </c>
      <c r="H513" s="249">
        <v>20.4</v>
      </c>
      <c r="I513" s="250"/>
      <c r="J513" s="251">
        <f>ROUND(I513*H513,2)</f>
        <v>0</v>
      </c>
      <c r="K513" s="247" t="s">
        <v>172</v>
      </c>
      <c r="L513" s="45"/>
      <c r="M513" s="252" t="s">
        <v>1</v>
      </c>
      <c r="N513" s="253" t="s">
        <v>43</v>
      </c>
      <c r="O513" s="92"/>
      <c r="P513" s="254">
        <f>O513*H513</f>
        <v>0</v>
      </c>
      <c r="Q513" s="254">
        <v>0</v>
      </c>
      <c r="R513" s="254">
        <f>Q513*H513</f>
        <v>0</v>
      </c>
      <c r="S513" s="254">
        <v>0</v>
      </c>
      <c r="T513" s="255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56" t="s">
        <v>173</v>
      </c>
      <c r="AT513" s="256" t="s">
        <v>168</v>
      </c>
      <c r="AU513" s="256" t="s">
        <v>88</v>
      </c>
      <c r="AY513" s="18" t="s">
        <v>166</v>
      </c>
      <c r="BE513" s="257">
        <f>IF(N513="základní",J513,0)</f>
        <v>0</v>
      </c>
      <c r="BF513" s="257">
        <f>IF(N513="snížená",J513,0)</f>
        <v>0</v>
      </c>
      <c r="BG513" s="257">
        <f>IF(N513="zákl. přenesená",J513,0)</f>
        <v>0</v>
      </c>
      <c r="BH513" s="257">
        <f>IF(N513="sníž. přenesená",J513,0)</f>
        <v>0</v>
      </c>
      <c r="BI513" s="257">
        <f>IF(N513="nulová",J513,0)</f>
        <v>0</v>
      </c>
      <c r="BJ513" s="18" t="s">
        <v>86</v>
      </c>
      <c r="BK513" s="257">
        <f>ROUND(I513*H513,2)</f>
        <v>0</v>
      </c>
      <c r="BL513" s="18" t="s">
        <v>173</v>
      </c>
      <c r="BM513" s="256" t="s">
        <v>752</v>
      </c>
    </row>
    <row r="514" spans="1:51" s="13" customFormat="1" ht="12">
      <c r="A514" s="13"/>
      <c r="B514" s="258"/>
      <c r="C514" s="259"/>
      <c r="D514" s="260" t="s">
        <v>175</v>
      </c>
      <c r="E514" s="261" t="s">
        <v>1</v>
      </c>
      <c r="F514" s="262" t="s">
        <v>753</v>
      </c>
      <c r="G514" s="259"/>
      <c r="H514" s="263">
        <v>20.4</v>
      </c>
      <c r="I514" s="264"/>
      <c r="J514" s="259"/>
      <c r="K514" s="259"/>
      <c r="L514" s="265"/>
      <c r="M514" s="266"/>
      <c r="N514" s="267"/>
      <c r="O514" s="267"/>
      <c r="P514" s="267"/>
      <c r="Q514" s="267"/>
      <c r="R514" s="267"/>
      <c r="S514" s="267"/>
      <c r="T514" s="26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9" t="s">
        <v>175</v>
      </c>
      <c r="AU514" s="269" t="s">
        <v>88</v>
      </c>
      <c r="AV514" s="13" t="s">
        <v>88</v>
      </c>
      <c r="AW514" s="13" t="s">
        <v>34</v>
      </c>
      <c r="AX514" s="13" t="s">
        <v>86</v>
      </c>
      <c r="AY514" s="269" t="s">
        <v>166</v>
      </c>
    </row>
    <row r="515" spans="1:65" s="2" customFormat="1" ht="33" customHeight="1">
      <c r="A515" s="39"/>
      <c r="B515" s="40"/>
      <c r="C515" s="245" t="s">
        <v>754</v>
      </c>
      <c r="D515" s="245" t="s">
        <v>168</v>
      </c>
      <c r="E515" s="246" t="s">
        <v>755</v>
      </c>
      <c r="F515" s="247" t="s">
        <v>756</v>
      </c>
      <c r="G515" s="248" t="s">
        <v>185</v>
      </c>
      <c r="H515" s="249">
        <v>85.04</v>
      </c>
      <c r="I515" s="250"/>
      <c r="J515" s="251">
        <f>ROUND(I515*H515,2)</f>
        <v>0</v>
      </c>
      <c r="K515" s="247" t="s">
        <v>172</v>
      </c>
      <c r="L515" s="45"/>
      <c r="M515" s="252" t="s">
        <v>1</v>
      </c>
      <c r="N515" s="253" t="s">
        <v>43</v>
      </c>
      <c r="O515" s="92"/>
      <c r="P515" s="254">
        <f>O515*H515</f>
        <v>0</v>
      </c>
      <c r="Q515" s="254">
        <v>0.00852</v>
      </c>
      <c r="R515" s="254">
        <f>Q515*H515</f>
        <v>0.7245408</v>
      </c>
      <c r="S515" s="254">
        <v>0</v>
      </c>
      <c r="T515" s="255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56" t="s">
        <v>173</v>
      </c>
      <c r="AT515" s="256" t="s">
        <v>168</v>
      </c>
      <c r="AU515" s="256" t="s">
        <v>88</v>
      </c>
      <c r="AY515" s="18" t="s">
        <v>166</v>
      </c>
      <c r="BE515" s="257">
        <f>IF(N515="základní",J515,0)</f>
        <v>0</v>
      </c>
      <c r="BF515" s="257">
        <f>IF(N515="snížená",J515,0)</f>
        <v>0</v>
      </c>
      <c r="BG515" s="257">
        <f>IF(N515="zákl. přenesená",J515,0)</f>
        <v>0</v>
      </c>
      <c r="BH515" s="257">
        <f>IF(N515="sníž. přenesená",J515,0)</f>
        <v>0</v>
      </c>
      <c r="BI515" s="257">
        <f>IF(N515="nulová",J515,0)</f>
        <v>0</v>
      </c>
      <c r="BJ515" s="18" t="s">
        <v>86</v>
      </c>
      <c r="BK515" s="257">
        <f>ROUND(I515*H515,2)</f>
        <v>0</v>
      </c>
      <c r="BL515" s="18" t="s">
        <v>173</v>
      </c>
      <c r="BM515" s="256" t="s">
        <v>757</v>
      </c>
    </row>
    <row r="516" spans="1:51" s="14" customFormat="1" ht="12">
      <c r="A516" s="14"/>
      <c r="B516" s="270"/>
      <c r="C516" s="271"/>
      <c r="D516" s="260" t="s">
        <v>175</v>
      </c>
      <c r="E516" s="272" t="s">
        <v>1</v>
      </c>
      <c r="F516" s="273" t="s">
        <v>758</v>
      </c>
      <c r="G516" s="271"/>
      <c r="H516" s="272" t="s">
        <v>1</v>
      </c>
      <c r="I516" s="274"/>
      <c r="J516" s="271"/>
      <c r="K516" s="271"/>
      <c r="L516" s="275"/>
      <c r="M516" s="276"/>
      <c r="N516" s="277"/>
      <c r="O516" s="277"/>
      <c r="P516" s="277"/>
      <c r="Q516" s="277"/>
      <c r="R516" s="277"/>
      <c r="S516" s="277"/>
      <c r="T516" s="278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9" t="s">
        <v>175</v>
      </c>
      <c r="AU516" s="279" t="s">
        <v>88</v>
      </c>
      <c r="AV516" s="14" t="s">
        <v>86</v>
      </c>
      <c r="AW516" s="14" t="s">
        <v>34</v>
      </c>
      <c r="AX516" s="14" t="s">
        <v>78</v>
      </c>
      <c r="AY516" s="279" t="s">
        <v>166</v>
      </c>
    </row>
    <row r="517" spans="1:51" s="13" customFormat="1" ht="12">
      <c r="A517" s="13"/>
      <c r="B517" s="258"/>
      <c r="C517" s="259"/>
      <c r="D517" s="260" t="s">
        <v>175</v>
      </c>
      <c r="E517" s="261" t="s">
        <v>1</v>
      </c>
      <c r="F517" s="262" t="s">
        <v>759</v>
      </c>
      <c r="G517" s="259"/>
      <c r="H517" s="263">
        <v>20.6</v>
      </c>
      <c r="I517" s="264"/>
      <c r="J517" s="259"/>
      <c r="K517" s="259"/>
      <c r="L517" s="265"/>
      <c r="M517" s="266"/>
      <c r="N517" s="267"/>
      <c r="O517" s="267"/>
      <c r="P517" s="267"/>
      <c r="Q517" s="267"/>
      <c r="R517" s="267"/>
      <c r="S517" s="267"/>
      <c r="T517" s="26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9" t="s">
        <v>175</v>
      </c>
      <c r="AU517" s="269" t="s">
        <v>88</v>
      </c>
      <c r="AV517" s="13" t="s">
        <v>88</v>
      </c>
      <c r="AW517" s="13" t="s">
        <v>34</v>
      </c>
      <c r="AX517" s="13" t="s">
        <v>78</v>
      </c>
      <c r="AY517" s="269" t="s">
        <v>166</v>
      </c>
    </row>
    <row r="518" spans="1:51" s="14" customFormat="1" ht="12">
      <c r="A518" s="14"/>
      <c r="B518" s="270"/>
      <c r="C518" s="271"/>
      <c r="D518" s="260" t="s">
        <v>175</v>
      </c>
      <c r="E518" s="272" t="s">
        <v>1</v>
      </c>
      <c r="F518" s="273" t="s">
        <v>760</v>
      </c>
      <c r="G518" s="271"/>
      <c r="H518" s="272" t="s">
        <v>1</v>
      </c>
      <c r="I518" s="274"/>
      <c r="J518" s="271"/>
      <c r="K518" s="271"/>
      <c r="L518" s="275"/>
      <c r="M518" s="276"/>
      <c r="N518" s="277"/>
      <c r="O518" s="277"/>
      <c r="P518" s="277"/>
      <c r="Q518" s="277"/>
      <c r="R518" s="277"/>
      <c r="S518" s="277"/>
      <c r="T518" s="278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9" t="s">
        <v>175</v>
      </c>
      <c r="AU518" s="279" t="s">
        <v>88</v>
      </c>
      <c r="AV518" s="14" t="s">
        <v>86</v>
      </c>
      <c r="AW518" s="14" t="s">
        <v>34</v>
      </c>
      <c r="AX518" s="14" t="s">
        <v>78</v>
      </c>
      <c r="AY518" s="279" t="s">
        <v>166</v>
      </c>
    </row>
    <row r="519" spans="1:51" s="13" customFormat="1" ht="12">
      <c r="A519" s="13"/>
      <c r="B519" s="258"/>
      <c r="C519" s="259"/>
      <c r="D519" s="260" t="s">
        <v>175</v>
      </c>
      <c r="E519" s="261" t="s">
        <v>1</v>
      </c>
      <c r="F519" s="262" t="s">
        <v>761</v>
      </c>
      <c r="G519" s="259"/>
      <c r="H519" s="263">
        <v>64.44</v>
      </c>
      <c r="I519" s="264"/>
      <c r="J519" s="259"/>
      <c r="K519" s="259"/>
      <c r="L519" s="265"/>
      <c r="M519" s="266"/>
      <c r="N519" s="267"/>
      <c r="O519" s="267"/>
      <c r="P519" s="267"/>
      <c r="Q519" s="267"/>
      <c r="R519" s="267"/>
      <c r="S519" s="267"/>
      <c r="T519" s="26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9" t="s">
        <v>175</v>
      </c>
      <c r="AU519" s="269" t="s">
        <v>88</v>
      </c>
      <c r="AV519" s="13" t="s">
        <v>88</v>
      </c>
      <c r="AW519" s="13" t="s">
        <v>34</v>
      </c>
      <c r="AX519" s="13" t="s">
        <v>78</v>
      </c>
      <c r="AY519" s="269" t="s">
        <v>166</v>
      </c>
    </row>
    <row r="520" spans="1:51" s="15" customFormat="1" ht="12">
      <c r="A520" s="15"/>
      <c r="B520" s="280"/>
      <c r="C520" s="281"/>
      <c r="D520" s="260" t="s">
        <v>175</v>
      </c>
      <c r="E520" s="282" t="s">
        <v>1</v>
      </c>
      <c r="F520" s="283" t="s">
        <v>214</v>
      </c>
      <c r="G520" s="281"/>
      <c r="H520" s="284">
        <v>85.03999999999999</v>
      </c>
      <c r="I520" s="285"/>
      <c r="J520" s="281"/>
      <c r="K520" s="281"/>
      <c r="L520" s="286"/>
      <c r="M520" s="287"/>
      <c r="N520" s="288"/>
      <c r="O520" s="288"/>
      <c r="P520" s="288"/>
      <c r="Q520" s="288"/>
      <c r="R520" s="288"/>
      <c r="S520" s="288"/>
      <c r="T520" s="289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90" t="s">
        <v>175</v>
      </c>
      <c r="AU520" s="290" t="s">
        <v>88</v>
      </c>
      <c r="AV520" s="15" t="s">
        <v>173</v>
      </c>
      <c r="AW520" s="15" t="s">
        <v>34</v>
      </c>
      <c r="AX520" s="15" t="s">
        <v>86</v>
      </c>
      <c r="AY520" s="290" t="s">
        <v>166</v>
      </c>
    </row>
    <row r="521" spans="1:65" s="2" customFormat="1" ht="21.75" customHeight="1">
      <c r="A521" s="39"/>
      <c r="B521" s="40"/>
      <c r="C521" s="291" t="s">
        <v>762</v>
      </c>
      <c r="D521" s="291" t="s">
        <v>254</v>
      </c>
      <c r="E521" s="292" t="s">
        <v>763</v>
      </c>
      <c r="F521" s="293" t="s">
        <v>764</v>
      </c>
      <c r="G521" s="294" t="s">
        <v>185</v>
      </c>
      <c r="H521" s="295">
        <v>21.012</v>
      </c>
      <c r="I521" s="296"/>
      <c r="J521" s="297">
        <f>ROUND(I521*H521,2)</f>
        <v>0</v>
      </c>
      <c r="K521" s="293" t="s">
        <v>172</v>
      </c>
      <c r="L521" s="298"/>
      <c r="M521" s="299" t="s">
        <v>1</v>
      </c>
      <c r="N521" s="300" t="s">
        <v>43</v>
      </c>
      <c r="O521" s="92"/>
      <c r="P521" s="254">
        <f>O521*H521</f>
        <v>0</v>
      </c>
      <c r="Q521" s="254">
        <v>0.0036</v>
      </c>
      <c r="R521" s="254">
        <f>Q521*H521</f>
        <v>0.0756432</v>
      </c>
      <c r="S521" s="254">
        <v>0</v>
      </c>
      <c r="T521" s="25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56" t="s">
        <v>220</v>
      </c>
      <c r="AT521" s="256" t="s">
        <v>254</v>
      </c>
      <c r="AU521" s="256" t="s">
        <v>88</v>
      </c>
      <c r="AY521" s="18" t="s">
        <v>166</v>
      </c>
      <c r="BE521" s="257">
        <f>IF(N521="základní",J521,0)</f>
        <v>0</v>
      </c>
      <c r="BF521" s="257">
        <f>IF(N521="snížená",J521,0)</f>
        <v>0</v>
      </c>
      <c r="BG521" s="257">
        <f>IF(N521="zákl. přenesená",J521,0)</f>
        <v>0</v>
      </c>
      <c r="BH521" s="257">
        <f>IF(N521="sníž. přenesená",J521,0)</f>
        <v>0</v>
      </c>
      <c r="BI521" s="257">
        <f>IF(N521="nulová",J521,0)</f>
        <v>0</v>
      </c>
      <c r="BJ521" s="18" t="s">
        <v>86</v>
      </c>
      <c r="BK521" s="257">
        <f>ROUND(I521*H521,2)</f>
        <v>0</v>
      </c>
      <c r="BL521" s="18" t="s">
        <v>173</v>
      </c>
      <c r="BM521" s="256" t="s">
        <v>765</v>
      </c>
    </row>
    <row r="522" spans="1:51" s="14" customFormat="1" ht="12">
      <c r="A522" s="14"/>
      <c r="B522" s="270"/>
      <c r="C522" s="271"/>
      <c r="D522" s="260" t="s">
        <v>175</v>
      </c>
      <c r="E522" s="272" t="s">
        <v>1</v>
      </c>
      <c r="F522" s="273" t="s">
        <v>758</v>
      </c>
      <c r="G522" s="271"/>
      <c r="H522" s="272" t="s">
        <v>1</v>
      </c>
      <c r="I522" s="274"/>
      <c r="J522" s="271"/>
      <c r="K522" s="271"/>
      <c r="L522" s="275"/>
      <c r="M522" s="276"/>
      <c r="N522" s="277"/>
      <c r="O522" s="277"/>
      <c r="P522" s="277"/>
      <c r="Q522" s="277"/>
      <c r="R522" s="277"/>
      <c r="S522" s="277"/>
      <c r="T522" s="278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9" t="s">
        <v>175</v>
      </c>
      <c r="AU522" s="279" t="s">
        <v>88</v>
      </c>
      <c r="AV522" s="14" t="s">
        <v>86</v>
      </c>
      <c r="AW522" s="14" t="s">
        <v>34</v>
      </c>
      <c r="AX522" s="14" t="s">
        <v>78</v>
      </c>
      <c r="AY522" s="279" t="s">
        <v>166</v>
      </c>
    </row>
    <row r="523" spans="1:51" s="13" customFormat="1" ht="12">
      <c r="A523" s="13"/>
      <c r="B523" s="258"/>
      <c r="C523" s="259"/>
      <c r="D523" s="260" t="s">
        <v>175</v>
      </c>
      <c r="E523" s="261" t="s">
        <v>1</v>
      </c>
      <c r="F523" s="262" t="s">
        <v>759</v>
      </c>
      <c r="G523" s="259"/>
      <c r="H523" s="263">
        <v>20.6</v>
      </c>
      <c r="I523" s="264"/>
      <c r="J523" s="259"/>
      <c r="K523" s="259"/>
      <c r="L523" s="265"/>
      <c r="M523" s="266"/>
      <c r="N523" s="267"/>
      <c r="O523" s="267"/>
      <c r="P523" s="267"/>
      <c r="Q523" s="267"/>
      <c r="R523" s="267"/>
      <c r="S523" s="267"/>
      <c r="T523" s="26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9" t="s">
        <v>175</v>
      </c>
      <c r="AU523" s="269" t="s">
        <v>88</v>
      </c>
      <c r="AV523" s="13" t="s">
        <v>88</v>
      </c>
      <c r="AW523" s="13" t="s">
        <v>34</v>
      </c>
      <c r="AX523" s="13" t="s">
        <v>78</v>
      </c>
      <c r="AY523" s="269" t="s">
        <v>166</v>
      </c>
    </row>
    <row r="524" spans="1:51" s="15" customFormat="1" ht="12">
      <c r="A524" s="15"/>
      <c r="B524" s="280"/>
      <c r="C524" s="281"/>
      <c r="D524" s="260" t="s">
        <v>175</v>
      </c>
      <c r="E524" s="282" t="s">
        <v>1</v>
      </c>
      <c r="F524" s="283" t="s">
        <v>214</v>
      </c>
      <c r="G524" s="281"/>
      <c r="H524" s="284">
        <v>20.6</v>
      </c>
      <c r="I524" s="285"/>
      <c r="J524" s="281"/>
      <c r="K524" s="281"/>
      <c r="L524" s="286"/>
      <c r="M524" s="287"/>
      <c r="N524" s="288"/>
      <c r="O524" s="288"/>
      <c r="P524" s="288"/>
      <c r="Q524" s="288"/>
      <c r="R524" s="288"/>
      <c r="S524" s="288"/>
      <c r="T524" s="289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90" t="s">
        <v>175</v>
      </c>
      <c r="AU524" s="290" t="s">
        <v>88</v>
      </c>
      <c r="AV524" s="15" t="s">
        <v>173</v>
      </c>
      <c r="AW524" s="15" t="s">
        <v>34</v>
      </c>
      <c r="AX524" s="15" t="s">
        <v>86</v>
      </c>
      <c r="AY524" s="290" t="s">
        <v>166</v>
      </c>
    </row>
    <row r="525" spans="1:51" s="13" customFormat="1" ht="12">
      <c r="A525" s="13"/>
      <c r="B525" s="258"/>
      <c r="C525" s="259"/>
      <c r="D525" s="260" t="s">
        <v>175</v>
      </c>
      <c r="E525" s="259"/>
      <c r="F525" s="262" t="s">
        <v>766</v>
      </c>
      <c r="G525" s="259"/>
      <c r="H525" s="263">
        <v>21.012</v>
      </c>
      <c r="I525" s="264"/>
      <c r="J525" s="259"/>
      <c r="K525" s="259"/>
      <c r="L525" s="265"/>
      <c r="M525" s="266"/>
      <c r="N525" s="267"/>
      <c r="O525" s="267"/>
      <c r="P525" s="267"/>
      <c r="Q525" s="267"/>
      <c r="R525" s="267"/>
      <c r="S525" s="267"/>
      <c r="T525" s="26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9" t="s">
        <v>175</v>
      </c>
      <c r="AU525" s="269" t="s">
        <v>88</v>
      </c>
      <c r="AV525" s="13" t="s">
        <v>88</v>
      </c>
      <c r="AW525" s="13" t="s">
        <v>4</v>
      </c>
      <c r="AX525" s="13" t="s">
        <v>86</v>
      </c>
      <c r="AY525" s="269" t="s">
        <v>166</v>
      </c>
    </row>
    <row r="526" spans="1:65" s="2" customFormat="1" ht="16.5" customHeight="1">
      <c r="A526" s="39"/>
      <c r="B526" s="40"/>
      <c r="C526" s="291" t="s">
        <v>767</v>
      </c>
      <c r="D526" s="291" t="s">
        <v>254</v>
      </c>
      <c r="E526" s="292" t="s">
        <v>768</v>
      </c>
      <c r="F526" s="293" t="s">
        <v>769</v>
      </c>
      <c r="G526" s="294" t="s">
        <v>185</v>
      </c>
      <c r="H526" s="295">
        <v>65.729</v>
      </c>
      <c r="I526" s="296"/>
      <c r="J526" s="297">
        <f>ROUND(I526*H526,2)</f>
        <v>0</v>
      </c>
      <c r="K526" s="293" t="s">
        <v>172</v>
      </c>
      <c r="L526" s="298"/>
      <c r="M526" s="299" t="s">
        <v>1</v>
      </c>
      <c r="N526" s="300" t="s">
        <v>43</v>
      </c>
      <c r="O526" s="92"/>
      <c r="P526" s="254">
        <f>O526*H526</f>
        <v>0</v>
      </c>
      <c r="Q526" s="254">
        <v>0.0023</v>
      </c>
      <c r="R526" s="254">
        <f>Q526*H526</f>
        <v>0.1511767</v>
      </c>
      <c r="S526" s="254">
        <v>0</v>
      </c>
      <c r="T526" s="25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56" t="s">
        <v>220</v>
      </c>
      <c r="AT526" s="256" t="s">
        <v>254</v>
      </c>
      <c r="AU526" s="256" t="s">
        <v>88</v>
      </c>
      <c r="AY526" s="18" t="s">
        <v>166</v>
      </c>
      <c r="BE526" s="257">
        <f>IF(N526="základní",J526,0)</f>
        <v>0</v>
      </c>
      <c r="BF526" s="257">
        <f>IF(N526="snížená",J526,0)</f>
        <v>0</v>
      </c>
      <c r="BG526" s="257">
        <f>IF(N526="zákl. přenesená",J526,0)</f>
        <v>0</v>
      </c>
      <c r="BH526" s="257">
        <f>IF(N526="sníž. přenesená",J526,0)</f>
        <v>0</v>
      </c>
      <c r="BI526" s="257">
        <f>IF(N526="nulová",J526,0)</f>
        <v>0</v>
      </c>
      <c r="BJ526" s="18" t="s">
        <v>86</v>
      </c>
      <c r="BK526" s="257">
        <f>ROUND(I526*H526,2)</f>
        <v>0</v>
      </c>
      <c r="BL526" s="18" t="s">
        <v>173</v>
      </c>
      <c r="BM526" s="256" t="s">
        <v>770</v>
      </c>
    </row>
    <row r="527" spans="1:51" s="14" customFormat="1" ht="12">
      <c r="A527" s="14"/>
      <c r="B527" s="270"/>
      <c r="C527" s="271"/>
      <c r="D527" s="260" t="s">
        <v>175</v>
      </c>
      <c r="E527" s="272" t="s">
        <v>1</v>
      </c>
      <c r="F527" s="273" t="s">
        <v>760</v>
      </c>
      <c r="G527" s="271"/>
      <c r="H527" s="272" t="s">
        <v>1</v>
      </c>
      <c r="I527" s="274"/>
      <c r="J527" s="271"/>
      <c r="K527" s="271"/>
      <c r="L527" s="275"/>
      <c r="M527" s="276"/>
      <c r="N527" s="277"/>
      <c r="O527" s="277"/>
      <c r="P527" s="277"/>
      <c r="Q527" s="277"/>
      <c r="R527" s="277"/>
      <c r="S527" s="277"/>
      <c r="T527" s="27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9" t="s">
        <v>175</v>
      </c>
      <c r="AU527" s="279" t="s">
        <v>88</v>
      </c>
      <c r="AV527" s="14" t="s">
        <v>86</v>
      </c>
      <c r="AW527" s="14" t="s">
        <v>34</v>
      </c>
      <c r="AX527" s="14" t="s">
        <v>78</v>
      </c>
      <c r="AY527" s="279" t="s">
        <v>166</v>
      </c>
    </row>
    <row r="528" spans="1:51" s="13" customFormat="1" ht="12">
      <c r="A528" s="13"/>
      <c r="B528" s="258"/>
      <c r="C528" s="259"/>
      <c r="D528" s="260" t="s">
        <v>175</v>
      </c>
      <c r="E528" s="261" t="s">
        <v>1</v>
      </c>
      <c r="F528" s="262" t="s">
        <v>761</v>
      </c>
      <c r="G528" s="259"/>
      <c r="H528" s="263">
        <v>64.44</v>
      </c>
      <c r="I528" s="264"/>
      <c r="J528" s="259"/>
      <c r="K528" s="259"/>
      <c r="L528" s="265"/>
      <c r="M528" s="266"/>
      <c r="N528" s="267"/>
      <c r="O528" s="267"/>
      <c r="P528" s="267"/>
      <c r="Q528" s="267"/>
      <c r="R528" s="267"/>
      <c r="S528" s="267"/>
      <c r="T528" s="26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9" t="s">
        <v>175</v>
      </c>
      <c r="AU528" s="269" t="s">
        <v>88</v>
      </c>
      <c r="AV528" s="13" t="s">
        <v>88</v>
      </c>
      <c r="AW528" s="13" t="s">
        <v>34</v>
      </c>
      <c r="AX528" s="13" t="s">
        <v>78</v>
      </c>
      <c r="AY528" s="269" t="s">
        <v>166</v>
      </c>
    </row>
    <row r="529" spans="1:51" s="15" customFormat="1" ht="12">
      <c r="A529" s="15"/>
      <c r="B529" s="280"/>
      <c r="C529" s="281"/>
      <c r="D529" s="260" t="s">
        <v>175</v>
      </c>
      <c r="E529" s="282" t="s">
        <v>1</v>
      </c>
      <c r="F529" s="283" t="s">
        <v>214</v>
      </c>
      <c r="G529" s="281"/>
      <c r="H529" s="284">
        <v>64.44</v>
      </c>
      <c r="I529" s="285"/>
      <c r="J529" s="281"/>
      <c r="K529" s="281"/>
      <c r="L529" s="286"/>
      <c r="M529" s="287"/>
      <c r="N529" s="288"/>
      <c r="O529" s="288"/>
      <c r="P529" s="288"/>
      <c r="Q529" s="288"/>
      <c r="R529" s="288"/>
      <c r="S529" s="288"/>
      <c r="T529" s="289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90" t="s">
        <v>175</v>
      </c>
      <c r="AU529" s="290" t="s">
        <v>88</v>
      </c>
      <c r="AV529" s="15" t="s">
        <v>173</v>
      </c>
      <c r="AW529" s="15" t="s">
        <v>34</v>
      </c>
      <c r="AX529" s="15" t="s">
        <v>86</v>
      </c>
      <c r="AY529" s="290" t="s">
        <v>166</v>
      </c>
    </row>
    <row r="530" spans="1:51" s="13" customFormat="1" ht="12">
      <c r="A530" s="13"/>
      <c r="B530" s="258"/>
      <c r="C530" s="259"/>
      <c r="D530" s="260" t="s">
        <v>175</v>
      </c>
      <c r="E530" s="259"/>
      <c r="F530" s="262" t="s">
        <v>771</v>
      </c>
      <c r="G530" s="259"/>
      <c r="H530" s="263">
        <v>65.729</v>
      </c>
      <c r="I530" s="264"/>
      <c r="J530" s="259"/>
      <c r="K530" s="259"/>
      <c r="L530" s="265"/>
      <c r="M530" s="266"/>
      <c r="N530" s="267"/>
      <c r="O530" s="267"/>
      <c r="P530" s="267"/>
      <c r="Q530" s="267"/>
      <c r="R530" s="267"/>
      <c r="S530" s="267"/>
      <c r="T530" s="26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9" t="s">
        <v>175</v>
      </c>
      <c r="AU530" s="269" t="s">
        <v>88</v>
      </c>
      <c r="AV530" s="13" t="s">
        <v>88</v>
      </c>
      <c r="AW530" s="13" t="s">
        <v>4</v>
      </c>
      <c r="AX530" s="13" t="s">
        <v>86</v>
      </c>
      <c r="AY530" s="269" t="s">
        <v>166</v>
      </c>
    </row>
    <row r="531" spans="1:65" s="2" customFormat="1" ht="33" customHeight="1">
      <c r="A531" s="39"/>
      <c r="B531" s="40"/>
      <c r="C531" s="245" t="s">
        <v>772</v>
      </c>
      <c r="D531" s="245" t="s">
        <v>168</v>
      </c>
      <c r="E531" s="246" t="s">
        <v>773</v>
      </c>
      <c r="F531" s="247" t="s">
        <v>774</v>
      </c>
      <c r="G531" s="248" t="s">
        <v>185</v>
      </c>
      <c r="H531" s="249">
        <v>250.66</v>
      </c>
      <c r="I531" s="250"/>
      <c r="J531" s="251">
        <f>ROUND(I531*H531,2)</f>
        <v>0</v>
      </c>
      <c r="K531" s="247" t="s">
        <v>172</v>
      </c>
      <c r="L531" s="45"/>
      <c r="M531" s="252" t="s">
        <v>1</v>
      </c>
      <c r="N531" s="253" t="s">
        <v>43</v>
      </c>
      <c r="O531" s="92"/>
      <c r="P531" s="254">
        <f>O531*H531</f>
        <v>0</v>
      </c>
      <c r="Q531" s="254">
        <v>0.00868</v>
      </c>
      <c r="R531" s="254">
        <f>Q531*H531</f>
        <v>2.1757288</v>
      </c>
      <c r="S531" s="254">
        <v>0</v>
      </c>
      <c r="T531" s="255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56" t="s">
        <v>173</v>
      </c>
      <c r="AT531" s="256" t="s">
        <v>168</v>
      </c>
      <c r="AU531" s="256" t="s">
        <v>88</v>
      </c>
      <c r="AY531" s="18" t="s">
        <v>166</v>
      </c>
      <c r="BE531" s="257">
        <f>IF(N531="základní",J531,0)</f>
        <v>0</v>
      </c>
      <c r="BF531" s="257">
        <f>IF(N531="snížená",J531,0)</f>
        <v>0</v>
      </c>
      <c r="BG531" s="257">
        <f>IF(N531="zákl. přenesená",J531,0)</f>
        <v>0</v>
      </c>
      <c r="BH531" s="257">
        <f>IF(N531="sníž. přenesená",J531,0)</f>
        <v>0</v>
      </c>
      <c r="BI531" s="257">
        <f>IF(N531="nulová",J531,0)</f>
        <v>0</v>
      </c>
      <c r="BJ531" s="18" t="s">
        <v>86</v>
      </c>
      <c r="BK531" s="257">
        <f>ROUND(I531*H531,2)</f>
        <v>0</v>
      </c>
      <c r="BL531" s="18" t="s">
        <v>173</v>
      </c>
      <c r="BM531" s="256" t="s">
        <v>775</v>
      </c>
    </row>
    <row r="532" spans="1:51" s="14" customFormat="1" ht="12">
      <c r="A532" s="14"/>
      <c r="B532" s="270"/>
      <c r="C532" s="271"/>
      <c r="D532" s="260" t="s">
        <v>175</v>
      </c>
      <c r="E532" s="272" t="s">
        <v>1</v>
      </c>
      <c r="F532" s="273" t="s">
        <v>475</v>
      </c>
      <c r="G532" s="271"/>
      <c r="H532" s="272" t="s">
        <v>1</v>
      </c>
      <c r="I532" s="274"/>
      <c r="J532" s="271"/>
      <c r="K532" s="271"/>
      <c r="L532" s="275"/>
      <c r="M532" s="276"/>
      <c r="N532" s="277"/>
      <c r="O532" s="277"/>
      <c r="P532" s="277"/>
      <c r="Q532" s="277"/>
      <c r="R532" s="277"/>
      <c r="S532" s="277"/>
      <c r="T532" s="278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9" t="s">
        <v>175</v>
      </c>
      <c r="AU532" s="279" t="s">
        <v>88</v>
      </c>
      <c r="AV532" s="14" t="s">
        <v>86</v>
      </c>
      <c r="AW532" s="14" t="s">
        <v>34</v>
      </c>
      <c r="AX532" s="14" t="s">
        <v>78</v>
      </c>
      <c r="AY532" s="279" t="s">
        <v>166</v>
      </c>
    </row>
    <row r="533" spans="1:51" s="13" customFormat="1" ht="12">
      <c r="A533" s="13"/>
      <c r="B533" s="258"/>
      <c r="C533" s="259"/>
      <c r="D533" s="260" t="s">
        <v>175</v>
      </c>
      <c r="E533" s="261" t="s">
        <v>1</v>
      </c>
      <c r="F533" s="262" t="s">
        <v>776</v>
      </c>
      <c r="G533" s="259"/>
      <c r="H533" s="263">
        <v>210.23</v>
      </c>
      <c r="I533" s="264"/>
      <c r="J533" s="259"/>
      <c r="K533" s="259"/>
      <c r="L533" s="265"/>
      <c r="M533" s="266"/>
      <c r="N533" s="267"/>
      <c r="O533" s="267"/>
      <c r="P533" s="267"/>
      <c r="Q533" s="267"/>
      <c r="R533" s="267"/>
      <c r="S533" s="267"/>
      <c r="T533" s="26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9" t="s">
        <v>175</v>
      </c>
      <c r="AU533" s="269" t="s">
        <v>88</v>
      </c>
      <c r="AV533" s="13" t="s">
        <v>88</v>
      </c>
      <c r="AW533" s="13" t="s">
        <v>34</v>
      </c>
      <c r="AX533" s="13" t="s">
        <v>78</v>
      </c>
      <c r="AY533" s="269" t="s">
        <v>166</v>
      </c>
    </row>
    <row r="534" spans="1:51" s="16" customFormat="1" ht="12">
      <c r="A534" s="16"/>
      <c r="B534" s="301"/>
      <c r="C534" s="302"/>
      <c r="D534" s="260" t="s">
        <v>175</v>
      </c>
      <c r="E534" s="303" t="s">
        <v>1</v>
      </c>
      <c r="F534" s="304" t="s">
        <v>457</v>
      </c>
      <c r="G534" s="302"/>
      <c r="H534" s="305">
        <v>210.23</v>
      </c>
      <c r="I534" s="306"/>
      <c r="J534" s="302"/>
      <c r="K534" s="302"/>
      <c r="L534" s="307"/>
      <c r="M534" s="308"/>
      <c r="N534" s="309"/>
      <c r="O534" s="309"/>
      <c r="P534" s="309"/>
      <c r="Q534" s="309"/>
      <c r="R534" s="309"/>
      <c r="S534" s="309"/>
      <c r="T534" s="310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T534" s="311" t="s">
        <v>175</v>
      </c>
      <c r="AU534" s="311" t="s">
        <v>88</v>
      </c>
      <c r="AV534" s="16" t="s">
        <v>105</v>
      </c>
      <c r="AW534" s="16" t="s">
        <v>34</v>
      </c>
      <c r="AX534" s="16" t="s">
        <v>78</v>
      </c>
      <c r="AY534" s="311" t="s">
        <v>166</v>
      </c>
    </row>
    <row r="535" spans="1:51" s="14" customFormat="1" ht="12">
      <c r="A535" s="14"/>
      <c r="B535" s="270"/>
      <c r="C535" s="271"/>
      <c r="D535" s="260" t="s">
        <v>175</v>
      </c>
      <c r="E535" s="272" t="s">
        <v>1</v>
      </c>
      <c r="F535" s="273" t="s">
        <v>777</v>
      </c>
      <c r="G535" s="271"/>
      <c r="H535" s="272" t="s">
        <v>1</v>
      </c>
      <c r="I535" s="274"/>
      <c r="J535" s="271"/>
      <c r="K535" s="271"/>
      <c r="L535" s="275"/>
      <c r="M535" s="276"/>
      <c r="N535" s="277"/>
      <c r="O535" s="277"/>
      <c r="P535" s="277"/>
      <c r="Q535" s="277"/>
      <c r="R535" s="277"/>
      <c r="S535" s="277"/>
      <c r="T535" s="27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9" t="s">
        <v>175</v>
      </c>
      <c r="AU535" s="279" t="s">
        <v>88</v>
      </c>
      <c r="AV535" s="14" t="s">
        <v>86</v>
      </c>
      <c r="AW535" s="14" t="s">
        <v>34</v>
      </c>
      <c r="AX535" s="14" t="s">
        <v>78</v>
      </c>
      <c r="AY535" s="279" t="s">
        <v>166</v>
      </c>
    </row>
    <row r="536" spans="1:51" s="13" customFormat="1" ht="12">
      <c r="A536" s="13"/>
      <c r="B536" s="258"/>
      <c r="C536" s="259"/>
      <c r="D536" s="260" t="s">
        <v>175</v>
      </c>
      <c r="E536" s="261" t="s">
        <v>1</v>
      </c>
      <c r="F536" s="262" t="s">
        <v>778</v>
      </c>
      <c r="G536" s="259"/>
      <c r="H536" s="263">
        <v>40.43</v>
      </c>
      <c r="I536" s="264"/>
      <c r="J536" s="259"/>
      <c r="K536" s="259"/>
      <c r="L536" s="265"/>
      <c r="M536" s="266"/>
      <c r="N536" s="267"/>
      <c r="O536" s="267"/>
      <c r="P536" s="267"/>
      <c r="Q536" s="267"/>
      <c r="R536" s="267"/>
      <c r="S536" s="267"/>
      <c r="T536" s="26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9" t="s">
        <v>175</v>
      </c>
      <c r="AU536" s="269" t="s">
        <v>88</v>
      </c>
      <c r="AV536" s="13" t="s">
        <v>88</v>
      </c>
      <c r="AW536" s="13" t="s">
        <v>34</v>
      </c>
      <c r="AX536" s="13" t="s">
        <v>78</v>
      </c>
      <c r="AY536" s="269" t="s">
        <v>166</v>
      </c>
    </row>
    <row r="537" spans="1:51" s="16" customFormat="1" ht="12">
      <c r="A537" s="16"/>
      <c r="B537" s="301"/>
      <c r="C537" s="302"/>
      <c r="D537" s="260" t="s">
        <v>175</v>
      </c>
      <c r="E537" s="303" t="s">
        <v>1</v>
      </c>
      <c r="F537" s="304" t="s">
        <v>457</v>
      </c>
      <c r="G537" s="302"/>
      <c r="H537" s="305">
        <v>40.43</v>
      </c>
      <c r="I537" s="306"/>
      <c r="J537" s="302"/>
      <c r="K537" s="302"/>
      <c r="L537" s="307"/>
      <c r="M537" s="308"/>
      <c r="N537" s="309"/>
      <c r="O537" s="309"/>
      <c r="P537" s="309"/>
      <c r="Q537" s="309"/>
      <c r="R537" s="309"/>
      <c r="S537" s="309"/>
      <c r="T537" s="310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T537" s="311" t="s">
        <v>175</v>
      </c>
      <c r="AU537" s="311" t="s">
        <v>88</v>
      </c>
      <c r="AV537" s="16" t="s">
        <v>105</v>
      </c>
      <c r="AW537" s="16" t="s">
        <v>34</v>
      </c>
      <c r="AX537" s="16" t="s">
        <v>78</v>
      </c>
      <c r="AY537" s="311" t="s">
        <v>166</v>
      </c>
    </row>
    <row r="538" spans="1:51" s="15" customFormat="1" ht="12">
      <c r="A538" s="15"/>
      <c r="B538" s="280"/>
      <c r="C538" s="281"/>
      <c r="D538" s="260" t="s">
        <v>175</v>
      </c>
      <c r="E538" s="282" t="s">
        <v>1</v>
      </c>
      <c r="F538" s="283" t="s">
        <v>214</v>
      </c>
      <c r="G538" s="281"/>
      <c r="H538" s="284">
        <v>250.66</v>
      </c>
      <c r="I538" s="285"/>
      <c r="J538" s="281"/>
      <c r="K538" s="281"/>
      <c r="L538" s="286"/>
      <c r="M538" s="287"/>
      <c r="N538" s="288"/>
      <c r="O538" s="288"/>
      <c r="P538" s="288"/>
      <c r="Q538" s="288"/>
      <c r="R538" s="288"/>
      <c r="S538" s="288"/>
      <c r="T538" s="289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90" t="s">
        <v>175</v>
      </c>
      <c r="AU538" s="290" t="s">
        <v>88</v>
      </c>
      <c r="AV538" s="15" t="s">
        <v>173</v>
      </c>
      <c r="AW538" s="15" t="s">
        <v>34</v>
      </c>
      <c r="AX538" s="15" t="s">
        <v>86</v>
      </c>
      <c r="AY538" s="290" t="s">
        <v>166</v>
      </c>
    </row>
    <row r="539" spans="1:65" s="2" customFormat="1" ht="16.5" customHeight="1">
      <c r="A539" s="39"/>
      <c r="B539" s="40"/>
      <c r="C539" s="291" t="s">
        <v>779</v>
      </c>
      <c r="D539" s="291" t="s">
        <v>254</v>
      </c>
      <c r="E539" s="292" t="s">
        <v>780</v>
      </c>
      <c r="F539" s="293" t="s">
        <v>781</v>
      </c>
      <c r="G539" s="294" t="s">
        <v>185</v>
      </c>
      <c r="H539" s="295">
        <v>255.673</v>
      </c>
      <c r="I539" s="296"/>
      <c r="J539" s="297">
        <f>ROUND(I539*H539,2)</f>
        <v>0</v>
      </c>
      <c r="K539" s="293" t="s">
        <v>172</v>
      </c>
      <c r="L539" s="298"/>
      <c r="M539" s="299" t="s">
        <v>1</v>
      </c>
      <c r="N539" s="300" t="s">
        <v>43</v>
      </c>
      <c r="O539" s="92"/>
      <c r="P539" s="254">
        <f>O539*H539</f>
        <v>0</v>
      </c>
      <c r="Q539" s="254">
        <v>0.00414</v>
      </c>
      <c r="R539" s="254">
        <f>Q539*H539</f>
        <v>1.0584862199999998</v>
      </c>
      <c r="S539" s="254">
        <v>0</v>
      </c>
      <c r="T539" s="255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56" t="s">
        <v>220</v>
      </c>
      <c r="AT539" s="256" t="s">
        <v>254</v>
      </c>
      <c r="AU539" s="256" t="s">
        <v>88</v>
      </c>
      <c r="AY539" s="18" t="s">
        <v>166</v>
      </c>
      <c r="BE539" s="257">
        <f>IF(N539="základní",J539,0)</f>
        <v>0</v>
      </c>
      <c r="BF539" s="257">
        <f>IF(N539="snížená",J539,0)</f>
        <v>0</v>
      </c>
      <c r="BG539" s="257">
        <f>IF(N539="zákl. přenesená",J539,0)</f>
        <v>0</v>
      </c>
      <c r="BH539" s="257">
        <f>IF(N539="sníž. přenesená",J539,0)</f>
        <v>0</v>
      </c>
      <c r="BI539" s="257">
        <f>IF(N539="nulová",J539,0)</f>
        <v>0</v>
      </c>
      <c r="BJ539" s="18" t="s">
        <v>86</v>
      </c>
      <c r="BK539" s="257">
        <f>ROUND(I539*H539,2)</f>
        <v>0</v>
      </c>
      <c r="BL539" s="18" t="s">
        <v>173</v>
      </c>
      <c r="BM539" s="256" t="s">
        <v>782</v>
      </c>
    </row>
    <row r="540" spans="1:51" s="13" customFormat="1" ht="12">
      <c r="A540" s="13"/>
      <c r="B540" s="258"/>
      <c r="C540" s="259"/>
      <c r="D540" s="260" t="s">
        <v>175</v>
      </c>
      <c r="E540" s="259"/>
      <c r="F540" s="262" t="s">
        <v>783</v>
      </c>
      <c r="G540" s="259"/>
      <c r="H540" s="263">
        <v>255.673</v>
      </c>
      <c r="I540" s="264"/>
      <c r="J540" s="259"/>
      <c r="K540" s="259"/>
      <c r="L540" s="265"/>
      <c r="M540" s="266"/>
      <c r="N540" s="267"/>
      <c r="O540" s="267"/>
      <c r="P540" s="267"/>
      <c r="Q540" s="267"/>
      <c r="R540" s="267"/>
      <c r="S540" s="267"/>
      <c r="T540" s="26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9" t="s">
        <v>175</v>
      </c>
      <c r="AU540" s="269" t="s">
        <v>88</v>
      </c>
      <c r="AV540" s="13" t="s">
        <v>88</v>
      </c>
      <c r="AW540" s="13" t="s">
        <v>4</v>
      </c>
      <c r="AX540" s="13" t="s">
        <v>86</v>
      </c>
      <c r="AY540" s="269" t="s">
        <v>166</v>
      </c>
    </row>
    <row r="541" spans="1:65" s="2" customFormat="1" ht="16.5" customHeight="1">
      <c r="A541" s="39"/>
      <c r="B541" s="40"/>
      <c r="C541" s="245" t="s">
        <v>784</v>
      </c>
      <c r="D541" s="245" t="s">
        <v>168</v>
      </c>
      <c r="E541" s="246" t="s">
        <v>785</v>
      </c>
      <c r="F541" s="247" t="s">
        <v>786</v>
      </c>
      <c r="G541" s="248" t="s">
        <v>171</v>
      </c>
      <c r="H541" s="249">
        <v>6</v>
      </c>
      <c r="I541" s="250"/>
      <c r="J541" s="251">
        <f>ROUND(I541*H541,2)</f>
        <v>0</v>
      </c>
      <c r="K541" s="247" t="s">
        <v>1</v>
      </c>
      <c r="L541" s="45"/>
      <c r="M541" s="252" t="s">
        <v>1</v>
      </c>
      <c r="N541" s="253" t="s">
        <v>43</v>
      </c>
      <c r="O541" s="92"/>
      <c r="P541" s="254">
        <f>O541*H541</f>
        <v>0</v>
      </c>
      <c r="Q541" s="254">
        <v>0</v>
      </c>
      <c r="R541" s="254">
        <f>Q541*H541</f>
        <v>0</v>
      </c>
      <c r="S541" s="254">
        <v>0</v>
      </c>
      <c r="T541" s="255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56" t="s">
        <v>173</v>
      </c>
      <c r="AT541" s="256" t="s">
        <v>168</v>
      </c>
      <c r="AU541" s="256" t="s">
        <v>88</v>
      </c>
      <c r="AY541" s="18" t="s">
        <v>166</v>
      </c>
      <c r="BE541" s="257">
        <f>IF(N541="základní",J541,0)</f>
        <v>0</v>
      </c>
      <c r="BF541" s="257">
        <f>IF(N541="snížená",J541,0)</f>
        <v>0</v>
      </c>
      <c r="BG541" s="257">
        <f>IF(N541="zákl. přenesená",J541,0)</f>
        <v>0</v>
      </c>
      <c r="BH541" s="257">
        <f>IF(N541="sníž. přenesená",J541,0)</f>
        <v>0</v>
      </c>
      <c r="BI541" s="257">
        <f>IF(N541="nulová",J541,0)</f>
        <v>0</v>
      </c>
      <c r="BJ541" s="18" t="s">
        <v>86</v>
      </c>
      <c r="BK541" s="257">
        <f>ROUND(I541*H541,2)</f>
        <v>0</v>
      </c>
      <c r="BL541" s="18" t="s">
        <v>173</v>
      </c>
      <c r="BM541" s="256" t="s">
        <v>787</v>
      </c>
    </row>
    <row r="542" spans="1:51" s="13" customFormat="1" ht="12">
      <c r="A542" s="13"/>
      <c r="B542" s="258"/>
      <c r="C542" s="259"/>
      <c r="D542" s="260" t="s">
        <v>175</v>
      </c>
      <c r="E542" s="261" t="s">
        <v>1</v>
      </c>
      <c r="F542" s="262" t="s">
        <v>788</v>
      </c>
      <c r="G542" s="259"/>
      <c r="H542" s="263">
        <v>6</v>
      </c>
      <c r="I542" s="264"/>
      <c r="J542" s="259"/>
      <c r="K542" s="259"/>
      <c r="L542" s="265"/>
      <c r="M542" s="266"/>
      <c r="N542" s="267"/>
      <c r="O542" s="267"/>
      <c r="P542" s="267"/>
      <c r="Q542" s="267"/>
      <c r="R542" s="267"/>
      <c r="S542" s="267"/>
      <c r="T542" s="26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9" t="s">
        <v>175</v>
      </c>
      <c r="AU542" s="269" t="s">
        <v>88</v>
      </c>
      <c r="AV542" s="13" t="s">
        <v>88</v>
      </c>
      <c r="AW542" s="13" t="s">
        <v>34</v>
      </c>
      <c r="AX542" s="13" t="s">
        <v>86</v>
      </c>
      <c r="AY542" s="269" t="s">
        <v>166</v>
      </c>
    </row>
    <row r="543" spans="1:65" s="2" customFormat="1" ht="21.75" customHeight="1">
      <c r="A543" s="39"/>
      <c r="B543" s="40"/>
      <c r="C543" s="245" t="s">
        <v>789</v>
      </c>
      <c r="D543" s="245" t="s">
        <v>168</v>
      </c>
      <c r="E543" s="246" t="s">
        <v>790</v>
      </c>
      <c r="F543" s="247" t="s">
        <v>791</v>
      </c>
      <c r="G543" s="248" t="s">
        <v>179</v>
      </c>
      <c r="H543" s="249">
        <v>18.599</v>
      </c>
      <c r="I543" s="250"/>
      <c r="J543" s="251">
        <f>ROUND(I543*H543,2)</f>
        <v>0</v>
      </c>
      <c r="K543" s="247" t="s">
        <v>172</v>
      </c>
      <c r="L543" s="45"/>
      <c r="M543" s="252" t="s">
        <v>1</v>
      </c>
      <c r="N543" s="253" t="s">
        <v>43</v>
      </c>
      <c r="O543" s="92"/>
      <c r="P543" s="254">
        <f>O543*H543</f>
        <v>0</v>
      </c>
      <c r="Q543" s="254">
        <v>2.25634</v>
      </c>
      <c r="R543" s="254">
        <f>Q543*H543</f>
        <v>41.965667659999994</v>
      </c>
      <c r="S543" s="254">
        <v>0</v>
      </c>
      <c r="T543" s="255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56" t="s">
        <v>173</v>
      </c>
      <c r="AT543" s="256" t="s">
        <v>168</v>
      </c>
      <c r="AU543" s="256" t="s">
        <v>88</v>
      </c>
      <c r="AY543" s="18" t="s">
        <v>166</v>
      </c>
      <c r="BE543" s="257">
        <f>IF(N543="základní",J543,0)</f>
        <v>0</v>
      </c>
      <c r="BF543" s="257">
        <f>IF(N543="snížená",J543,0)</f>
        <v>0</v>
      </c>
      <c r="BG543" s="257">
        <f>IF(N543="zákl. přenesená",J543,0)</f>
        <v>0</v>
      </c>
      <c r="BH543" s="257">
        <f>IF(N543="sníž. přenesená",J543,0)</f>
        <v>0</v>
      </c>
      <c r="BI543" s="257">
        <f>IF(N543="nulová",J543,0)</f>
        <v>0</v>
      </c>
      <c r="BJ543" s="18" t="s">
        <v>86</v>
      </c>
      <c r="BK543" s="257">
        <f>ROUND(I543*H543,2)</f>
        <v>0</v>
      </c>
      <c r="BL543" s="18" t="s">
        <v>173</v>
      </c>
      <c r="BM543" s="256" t="s">
        <v>792</v>
      </c>
    </row>
    <row r="544" spans="1:51" s="14" customFormat="1" ht="12">
      <c r="A544" s="14"/>
      <c r="B544" s="270"/>
      <c r="C544" s="271"/>
      <c r="D544" s="260" t="s">
        <v>175</v>
      </c>
      <c r="E544" s="272" t="s">
        <v>1</v>
      </c>
      <c r="F544" s="273" t="s">
        <v>793</v>
      </c>
      <c r="G544" s="271"/>
      <c r="H544" s="272" t="s">
        <v>1</v>
      </c>
      <c r="I544" s="274"/>
      <c r="J544" s="271"/>
      <c r="K544" s="271"/>
      <c r="L544" s="275"/>
      <c r="M544" s="276"/>
      <c r="N544" s="277"/>
      <c r="O544" s="277"/>
      <c r="P544" s="277"/>
      <c r="Q544" s="277"/>
      <c r="R544" s="277"/>
      <c r="S544" s="277"/>
      <c r="T544" s="278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9" t="s">
        <v>175</v>
      </c>
      <c r="AU544" s="279" t="s">
        <v>88</v>
      </c>
      <c r="AV544" s="14" t="s">
        <v>86</v>
      </c>
      <c r="AW544" s="14" t="s">
        <v>34</v>
      </c>
      <c r="AX544" s="14" t="s">
        <v>78</v>
      </c>
      <c r="AY544" s="279" t="s">
        <v>166</v>
      </c>
    </row>
    <row r="545" spans="1:51" s="13" customFormat="1" ht="12">
      <c r="A545" s="13"/>
      <c r="B545" s="258"/>
      <c r="C545" s="259"/>
      <c r="D545" s="260" t="s">
        <v>175</v>
      </c>
      <c r="E545" s="261" t="s">
        <v>1</v>
      </c>
      <c r="F545" s="262" t="s">
        <v>794</v>
      </c>
      <c r="G545" s="259"/>
      <c r="H545" s="263">
        <v>6.532</v>
      </c>
      <c r="I545" s="264"/>
      <c r="J545" s="259"/>
      <c r="K545" s="259"/>
      <c r="L545" s="265"/>
      <c r="M545" s="266"/>
      <c r="N545" s="267"/>
      <c r="O545" s="267"/>
      <c r="P545" s="267"/>
      <c r="Q545" s="267"/>
      <c r="R545" s="267"/>
      <c r="S545" s="267"/>
      <c r="T545" s="26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9" t="s">
        <v>175</v>
      </c>
      <c r="AU545" s="269" t="s">
        <v>88</v>
      </c>
      <c r="AV545" s="13" t="s">
        <v>88</v>
      </c>
      <c r="AW545" s="13" t="s">
        <v>34</v>
      </c>
      <c r="AX545" s="13" t="s">
        <v>78</v>
      </c>
      <c r="AY545" s="269" t="s">
        <v>166</v>
      </c>
    </row>
    <row r="546" spans="1:51" s="13" customFormat="1" ht="12">
      <c r="A546" s="13"/>
      <c r="B546" s="258"/>
      <c r="C546" s="259"/>
      <c r="D546" s="260" t="s">
        <v>175</v>
      </c>
      <c r="E546" s="261" t="s">
        <v>1</v>
      </c>
      <c r="F546" s="262" t="s">
        <v>795</v>
      </c>
      <c r="G546" s="259"/>
      <c r="H546" s="263">
        <v>11.197</v>
      </c>
      <c r="I546" s="264"/>
      <c r="J546" s="259"/>
      <c r="K546" s="259"/>
      <c r="L546" s="265"/>
      <c r="M546" s="266"/>
      <c r="N546" s="267"/>
      <c r="O546" s="267"/>
      <c r="P546" s="267"/>
      <c r="Q546" s="267"/>
      <c r="R546" s="267"/>
      <c r="S546" s="267"/>
      <c r="T546" s="26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9" t="s">
        <v>175</v>
      </c>
      <c r="AU546" s="269" t="s">
        <v>88</v>
      </c>
      <c r="AV546" s="13" t="s">
        <v>88</v>
      </c>
      <c r="AW546" s="13" t="s">
        <v>34</v>
      </c>
      <c r="AX546" s="13" t="s">
        <v>78</v>
      </c>
      <c r="AY546" s="269" t="s">
        <v>166</v>
      </c>
    </row>
    <row r="547" spans="1:51" s="13" customFormat="1" ht="12">
      <c r="A547" s="13"/>
      <c r="B547" s="258"/>
      <c r="C547" s="259"/>
      <c r="D547" s="260" t="s">
        <v>175</v>
      </c>
      <c r="E547" s="261" t="s">
        <v>1</v>
      </c>
      <c r="F547" s="262" t="s">
        <v>796</v>
      </c>
      <c r="G547" s="259"/>
      <c r="H547" s="263">
        <v>0.561</v>
      </c>
      <c r="I547" s="264"/>
      <c r="J547" s="259"/>
      <c r="K547" s="259"/>
      <c r="L547" s="265"/>
      <c r="M547" s="266"/>
      <c r="N547" s="267"/>
      <c r="O547" s="267"/>
      <c r="P547" s="267"/>
      <c r="Q547" s="267"/>
      <c r="R547" s="267"/>
      <c r="S547" s="267"/>
      <c r="T547" s="26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9" t="s">
        <v>175</v>
      </c>
      <c r="AU547" s="269" t="s">
        <v>88</v>
      </c>
      <c r="AV547" s="13" t="s">
        <v>88</v>
      </c>
      <c r="AW547" s="13" t="s">
        <v>34</v>
      </c>
      <c r="AX547" s="13" t="s">
        <v>78</v>
      </c>
      <c r="AY547" s="269" t="s">
        <v>166</v>
      </c>
    </row>
    <row r="548" spans="1:51" s="13" customFormat="1" ht="12">
      <c r="A548" s="13"/>
      <c r="B548" s="258"/>
      <c r="C548" s="259"/>
      <c r="D548" s="260" t="s">
        <v>175</v>
      </c>
      <c r="E548" s="261" t="s">
        <v>1</v>
      </c>
      <c r="F548" s="262" t="s">
        <v>797</v>
      </c>
      <c r="G548" s="259"/>
      <c r="H548" s="263">
        <v>0.309</v>
      </c>
      <c r="I548" s="264"/>
      <c r="J548" s="259"/>
      <c r="K548" s="259"/>
      <c r="L548" s="265"/>
      <c r="M548" s="266"/>
      <c r="N548" s="267"/>
      <c r="O548" s="267"/>
      <c r="P548" s="267"/>
      <c r="Q548" s="267"/>
      <c r="R548" s="267"/>
      <c r="S548" s="267"/>
      <c r="T548" s="26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9" t="s">
        <v>175</v>
      </c>
      <c r="AU548" s="269" t="s">
        <v>88</v>
      </c>
      <c r="AV548" s="13" t="s">
        <v>88</v>
      </c>
      <c r="AW548" s="13" t="s">
        <v>34</v>
      </c>
      <c r="AX548" s="13" t="s">
        <v>78</v>
      </c>
      <c r="AY548" s="269" t="s">
        <v>166</v>
      </c>
    </row>
    <row r="549" spans="1:51" s="15" customFormat="1" ht="12">
      <c r="A549" s="15"/>
      <c r="B549" s="280"/>
      <c r="C549" s="281"/>
      <c r="D549" s="260" t="s">
        <v>175</v>
      </c>
      <c r="E549" s="282" t="s">
        <v>1</v>
      </c>
      <c r="F549" s="283" t="s">
        <v>214</v>
      </c>
      <c r="G549" s="281"/>
      <c r="H549" s="284">
        <v>18.599</v>
      </c>
      <c r="I549" s="285"/>
      <c r="J549" s="281"/>
      <c r="K549" s="281"/>
      <c r="L549" s="286"/>
      <c r="M549" s="287"/>
      <c r="N549" s="288"/>
      <c r="O549" s="288"/>
      <c r="P549" s="288"/>
      <c r="Q549" s="288"/>
      <c r="R549" s="288"/>
      <c r="S549" s="288"/>
      <c r="T549" s="289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90" t="s">
        <v>175</v>
      </c>
      <c r="AU549" s="290" t="s">
        <v>88</v>
      </c>
      <c r="AV549" s="15" t="s">
        <v>173</v>
      </c>
      <c r="AW549" s="15" t="s">
        <v>34</v>
      </c>
      <c r="AX549" s="15" t="s">
        <v>86</v>
      </c>
      <c r="AY549" s="290" t="s">
        <v>166</v>
      </c>
    </row>
    <row r="550" spans="1:65" s="2" customFormat="1" ht="21.75" customHeight="1">
      <c r="A550" s="39"/>
      <c r="B550" s="40"/>
      <c r="C550" s="245" t="s">
        <v>798</v>
      </c>
      <c r="D550" s="245" t="s">
        <v>168</v>
      </c>
      <c r="E550" s="246" t="s">
        <v>799</v>
      </c>
      <c r="F550" s="247" t="s">
        <v>800</v>
      </c>
      <c r="G550" s="248" t="s">
        <v>179</v>
      </c>
      <c r="H550" s="249">
        <v>18.599</v>
      </c>
      <c r="I550" s="250"/>
      <c r="J550" s="251">
        <f>ROUND(I550*H550,2)</f>
        <v>0</v>
      </c>
      <c r="K550" s="247" t="s">
        <v>172</v>
      </c>
      <c r="L550" s="45"/>
      <c r="M550" s="252" t="s">
        <v>1</v>
      </c>
      <c r="N550" s="253" t="s">
        <v>43</v>
      </c>
      <c r="O550" s="92"/>
      <c r="P550" s="254">
        <f>O550*H550</f>
        <v>0</v>
      </c>
      <c r="Q550" s="254">
        <v>0</v>
      </c>
      <c r="R550" s="254">
        <f>Q550*H550</f>
        <v>0</v>
      </c>
      <c r="S550" s="254">
        <v>0</v>
      </c>
      <c r="T550" s="255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56" t="s">
        <v>173</v>
      </c>
      <c r="AT550" s="256" t="s">
        <v>168</v>
      </c>
      <c r="AU550" s="256" t="s">
        <v>88</v>
      </c>
      <c r="AY550" s="18" t="s">
        <v>166</v>
      </c>
      <c r="BE550" s="257">
        <f>IF(N550="základní",J550,0)</f>
        <v>0</v>
      </c>
      <c r="BF550" s="257">
        <f>IF(N550="snížená",J550,0)</f>
        <v>0</v>
      </c>
      <c r="BG550" s="257">
        <f>IF(N550="zákl. přenesená",J550,0)</f>
        <v>0</v>
      </c>
      <c r="BH550" s="257">
        <f>IF(N550="sníž. přenesená",J550,0)</f>
        <v>0</v>
      </c>
      <c r="BI550" s="257">
        <f>IF(N550="nulová",J550,0)</f>
        <v>0</v>
      </c>
      <c r="BJ550" s="18" t="s">
        <v>86</v>
      </c>
      <c r="BK550" s="257">
        <f>ROUND(I550*H550,2)</f>
        <v>0</v>
      </c>
      <c r="BL550" s="18" t="s">
        <v>173</v>
      </c>
      <c r="BM550" s="256" t="s">
        <v>801</v>
      </c>
    </row>
    <row r="551" spans="1:65" s="2" customFormat="1" ht="21.75" customHeight="1">
      <c r="A551" s="39"/>
      <c r="B551" s="40"/>
      <c r="C551" s="245" t="s">
        <v>802</v>
      </c>
      <c r="D551" s="245" t="s">
        <v>168</v>
      </c>
      <c r="E551" s="246" t="s">
        <v>803</v>
      </c>
      <c r="F551" s="247" t="s">
        <v>804</v>
      </c>
      <c r="G551" s="248" t="s">
        <v>179</v>
      </c>
      <c r="H551" s="249">
        <v>18.599</v>
      </c>
      <c r="I551" s="250"/>
      <c r="J551" s="251">
        <f>ROUND(I551*H551,2)</f>
        <v>0</v>
      </c>
      <c r="K551" s="247" t="s">
        <v>172</v>
      </c>
      <c r="L551" s="45"/>
      <c r="M551" s="252" t="s">
        <v>1</v>
      </c>
      <c r="N551" s="253" t="s">
        <v>43</v>
      </c>
      <c r="O551" s="92"/>
      <c r="P551" s="254">
        <f>O551*H551</f>
        <v>0</v>
      </c>
      <c r="Q551" s="254">
        <v>0</v>
      </c>
      <c r="R551" s="254">
        <f>Q551*H551</f>
        <v>0</v>
      </c>
      <c r="S551" s="254">
        <v>0</v>
      </c>
      <c r="T551" s="25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56" t="s">
        <v>173</v>
      </c>
      <c r="AT551" s="256" t="s">
        <v>168</v>
      </c>
      <c r="AU551" s="256" t="s">
        <v>88</v>
      </c>
      <c r="AY551" s="18" t="s">
        <v>166</v>
      </c>
      <c r="BE551" s="257">
        <f>IF(N551="základní",J551,0)</f>
        <v>0</v>
      </c>
      <c r="BF551" s="257">
        <f>IF(N551="snížená",J551,0)</f>
        <v>0</v>
      </c>
      <c r="BG551" s="257">
        <f>IF(N551="zákl. přenesená",J551,0)</f>
        <v>0</v>
      </c>
      <c r="BH551" s="257">
        <f>IF(N551="sníž. přenesená",J551,0)</f>
        <v>0</v>
      </c>
      <c r="BI551" s="257">
        <f>IF(N551="nulová",J551,0)</f>
        <v>0</v>
      </c>
      <c r="BJ551" s="18" t="s">
        <v>86</v>
      </c>
      <c r="BK551" s="257">
        <f>ROUND(I551*H551,2)</f>
        <v>0</v>
      </c>
      <c r="BL551" s="18" t="s">
        <v>173</v>
      </c>
      <c r="BM551" s="256" t="s">
        <v>805</v>
      </c>
    </row>
    <row r="552" spans="1:65" s="2" customFormat="1" ht="16.5" customHeight="1">
      <c r="A552" s="39"/>
      <c r="B552" s="40"/>
      <c r="C552" s="245" t="s">
        <v>806</v>
      </c>
      <c r="D552" s="245" t="s">
        <v>168</v>
      </c>
      <c r="E552" s="246" t="s">
        <v>807</v>
      </c>
      <c r="F552" s="247" t="s">
        <v>808</v>
      </c>
      <c r="G552" s="248" t="s">
        <v>242</v>
      </c>
      <c r="H552" s="249">
        <v>0.815</v>
      </c>
      <c r="I552" s="250"/>
      <c r="J552" s="251">
        <f>ROUND(I552*H552,2)</f>
        <v>0</v>
      </c>
      <c r="K552" s="247" t="s">
        <v>172</v>
      </c>
      <c r="L552" s="45"/>
      <c r="M552" s="252" t="s">
        <v>1</v>
      </c>
      <c r="N552" s="253" t="s">
        <v>43</v>
      </c>
      <c r="O552" s="92"/>
      <c r="P552" s="254">
        <f>O552*H552</f>
        <v>0</v>
      </c>
      <c r="Q552" s="254">
        <v>1.06277</v>
      </c>
      <c r="R552" s="254">
        <f>Q552*H552</f>
        <v>0.8661575499999999</v>
      </c>
      <c r="S552" s="254">
        <v>0</v>
      </c>
      <c r="T552" s="255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56" t="s">
        <v>173</v>
      </c>
      <c r="AT552" s="256" t="s">
        <v>168</v>
      </c>
      <c r="AU552" s="256" t="s">
        <v>88</v>
      </c>
      <c r="AY552" s="18" t="s">
        <v>166</v>
      </c>
      <c r="BE552" s="257">
        <f>IF(N552="základní",J552,0)</f>
        <v>0</v>
      </c>
      <c r="BF552" s="257">
        <f>IF(N552="snížená",J552,0)</f>
        <v>0</v>
      </c>
      <c r="BG552" s="257">
        <f>IF(N552="zákl. přenesená",J552,0)</f>
        <v>0</v>
      </c>
      <c r="BH552" s="257">
        <f>IF(N552="sníž. přenesená",J552,0)</f>
        <v>0</v>
      </c>
      <c r="BI552" s="257">
        <f>IF(N552="nulová",J552,0)</f>
        <v>0</v>
      </c>
      <c r="BJ552" s="18" t="s">
        <v>86</v>
      </c>
      <c r="BK552" s="257">
        <f>ROUND(I552*H552,2)</f>
        <v>0</v>
      </c>
      <c r="BL552" s="18" t="s">
        <v>173</v>
      </c>
      <c r="BM552" s="256" t="s">
        <v>809</v>
      </c>
    </row>
    <row r="553" spans="1:51" s="13" customFormat="1" ht="12">
      <c r="A553" s="13"/>
      <c r="B553" s="258"/>
      <c r="C553" s="259"/>
      <c r="D553" s="260" t="s">
        <v>175</v>
      </c>
      <c r="E553" s="261" t="s">
        <v>1</v>
      </c>
      <c r="F553" s="262" t="s">
        <v>810</v>
      </c>
      <c r="G553" s="259"/>
      <c r="H553" s="263">
        <v>0.286</v>
      </c>
      <c r="I553" s="264"/>
      <c r="J553" s="259"/>
      <c r="K553" s="259"/>
      <c r="L553" s="265"/>
      <c r="M553" s="266"/>
      <c r="N553" s="267"/>
      <c r="O553" s="267"/>
      <c r="P553" s="267"/>
      <c r="Q553" s="267"/>
      <c r="R553" s="267"/>
      <c r="S553" s="267"/>
      <c r="T553" s="26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9" t="s">
        <v>175</v>
      </c>
      <c r="AU553" s="269" t="s">
        <v>88</v>
      </c>
      <c r="AV553" s="13" t="s">
        <v>88</v>
      </c>
      <c r="AW553" s="13" t="s">
        <v>34</v>
      </c>
      <c r="AX553" s="13" t="s">
        <v>78</v>
      </c>
      <c r="AY553" s="269" t="s">
        <v>166</v>
      </c>
    </row>
    <row r="554" spans="1:51" s="13" customFormat="1" ht="12">
      <c r="A554" s="13"/>
      <c r="B554" s="258"/>
      <c r="C554" s="259"/>
      <c r="D554" s="260" t="s">
        <v>175</v>
      </c>
      <c r="E554" s="261" t="s">
        <v>1</v>
      </c>
      <c r="F554" s="262" t="s">
        <v>811</v>
      </c>
      <c r="G554" s="259"/>
      <c r="H554" s="263">
        <v>0.49</v>
      </c>
      <c r="I554" s="264"/>
      <c r="J554" s="259"/>
      <c r="K554" s="259"/>
      <c r="L554" s="265"/>
      <c r="M554" s="266"/>
      <c r="N554" s="267"/>
      <c r="O554" s="267"/>
      <c r="P554" s="267"/>
      <c r="Q554" s="267"/>
      <c r="R554" s="267"/>
      <c r="S554" s="267"/>
      <c r="T554" s="26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9" t="s">
        <v>175</v>
      </c>
      <c r="AU554" s="269" t="s">
        <v>88</v>
      </c>
      <c r="AV554" s="13" t="s">
        <v>88</v>
      </c>
      <c r="AW554" s="13" t="s">
        <v>34</v>
      </c>
      <c r="AX554" s="13" t="s">
        <v>78</v>
      </c>
      <c r="AY554" s="269" t="s">
        <v>166</v>
      </c>
    </row>
    <row r="555" spans="1:51" s="13" customFormat="1" ht="12">
      <c r="A555" s="13"/>
      <c r="B555" s="258"/>
      <c r="C555" s="259"/>
      <c r="D555" s="260" t="s">
        <v>175</v>
      </c>
      <c r="E555" s="261" t="s">
        <v>1</v>
      </c>
      <c r="F555" s="262" t="s">
        <v>812</v>
      </c>
      <c r="G555" s="259"/>
      <c r="H555" s="263">
        <v>0.025</v>
      </c>
      <c r="I555" s="264"/>
      <c r="J555" s="259"/>
      <c r="K555" s="259"/>
      <c r="L555" s="265"/>
      <c r="M555" s="266"/>
      <c r="N555" s="267"/>
      <c r="O555" s="267"/>
      <c r="P555" s="267"/>
      <c r="Q555" s="267"/>
      <c r="R555" s="267"/>
      <c r="S555" s="267"/>
      <c r="T555" s="26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9" t="s">
        <v>175</v>
      </c>
      <c r="AU555" s="269" t="s">
        <v>88</v>
      </c>
      <c r="AV555" s="13" t="s">
        <v>88</v>
      </c>
      <c r="AW555" s="13" t="s">
        <v>34</v>
      </c>
      <c r="AX555" s="13" t="s">
        <v>78</v>
      </c>
      <c r="AY555" s="269" t="s">
        <v>166</v>
      </c>
    </row>
    <row r="556" spans="1:51" s="13" customFormat="1" ht="12">
      <c r="A556" s="13"/>
      <c r="B556" s="258"/>
      <c r="C556" s="259"/>
      <c r="D556" s="260" t="s">
        <v>175</v>
      </c>
      <c r="E556" s="261" t="s">
        <v>1</v>
      </c>
      <c r="F556" s="262" t="s">
        <v>813</v>
      </c>
      <c r="G556" s="259"/>
      <c r="H556" s="263">
        <v>0.014</v>
      </c>
      <c r="I556" s="264"/>
      <c r="J556" s="259"/>
      <c r="K556" s="259"/>
      <c r="L556" s="265"/>
      <c r="M556" s="266"/>
      <c r="N556" s="267"/>
      <c r="O556" s="267"/>
      <c r="P556" s="267"/>
      <c r="Q556" s="267"/>
      <c r="R556" s="267"/>
      <c r="S556" s="267"/>
      <c r="T556" s="26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9" t="s">
        <v>175</v>
      </c>
      <c r="AU556" s="269" t="s">
        <v>88</v>
      </c>
      <c r="AV556" s="13" t="s">
        <v>88</v>
      </c>
      <c r="AW556" s="13" t="s">
        <v>34</v>
      </c>
      <c r="AX556" s="13" t="s">
        <v>78</v>
      </c>
      <c r="AY556" s="269" t="s">
        <v>166</v>
      </c>
    </row>
    <row r="557" spans="1:51" s="15" customFormat="1" ht="12">
      <c r="A557" s="15"/>
      <c r="B557" s="280"/>
      <c r="C557" s="281"/>
      <c r="D557" s="260" t="s">
        <v>175</v>
      </c>
      <c r="E557" s="282" t="s">
        <v>1</v>
      </c>
      <c r="F557" s="283" t="s">
        <v>214</v>
      </c>
      <c r="G557" s="281"/>
      <c r="H557" s="284">
        <v>0.8150000000000001</v>
      </c>
      <c r="I557" s="285"/>
      <c r="J557" s="281"/>
      <c r="K557" s="281"/>
      <c r="L557" s="286"/>
      <c r="M557" s="287"/>
      <c r="N557" s="288"/>
      <c r="O557" s="288"/>
      <c r="P557" s="288"/>
      <c r="Q557" s="288"/>
      <c r="R557" s="288"/>
      <c r="S557" s="288"/>
      <c r="T557" s="289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90" t="s">
        <v>175</v>
      </c>
      <c r="AU557" s="290" t="s">
        <v>88</v>
      </c>
      <c r="AV557" s="15" t="s">
        <v>173</v>
      </c>
      <c r="AW557" s="15" t="s">
        <v>34</v>
      </c>
      <c r="AX557" s="15" t="s">
        <v>86</v>
      </c>
      <c r="AY557" s="290" t="s">
        <v>166</v>
      </c>
    </row>
    <row r="558" spans="1:65" s="2" customFormat="1" ht="21.75" customHeight="1">
      <c r="A558" s="39"/>
      <c r="B558" s="40"/>
      <c r="C558" s="245" t="s">
        <v>814</v>
      </c>
      <c r="D558" s="245" t="s">
        <v>168</v>
      </c>
      <c r="E558" s="246" t="s">
        <v>815</v>
      </c>
      <c r="F558" s="247" t="s">
        <v>816</v>
      </c>
      <c r="G558" s="248" t="s">
        <v>546</v>
      </c>
      <c r="H558" s="249">
        <v>2</v>
      </c>
      <c r="I558" s="250"/>
      <c r="J558" s="251">
        <f>ROUND(I558*H558,2)</f>
        <v>0</v>
      </c>
      <c r="K558" s="247" t="s">
        <v>1</v>
      </c>
      <c r="L558" s="45"/>
      <c r="M558" s="252" t="s">
        <v>1</v>
      </c>
      <c r="N558" s="253" t="s">
        <v>43</v>
      </c>
      <c r="O558" s="92"/>
      <c r="P558" s="254">
        <f>O558*H558</f>
        <v>0</v>
      </c>
      <c r="Q558" s="254">
        <v>0.26141</v>
      </c>
      <c r="R558" s="254">
        <f>Q558*H558</f>
        <v>0.52282</v>
      </c>
      <c r="S558" s="254">
        <v>0</v>
      </c>
      <c r="T558" s="255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56" t="s">
        <v>173</v>
      </c>
      <c r="AT558" s="256" t="s">
        <v>168</v>
      </c>
      <c r="AU558" s="256" t="s">
        <v>88</v>
      </c>
      <c r="AY558" s="18" t="s">
        <v>166</v>
      </c>
      <c r="BE558" s="257">
        <f>IF(N558="základní",J558,0)</f>
        <v>0</v>
      </c>
      <c r="BF558" s="257">
        <f>IF(N558="snížená",J558,0)</f>
        <v>0</v>
      </c>
      <c r="BG558" s="257">
        <f>IF(N558="zákl. přenesená",J558,0)</f>
        <v>0</v>
      </c>
      <c r="BH558" s="257">
        <f>IF(N558="sníž. přenesená",J558,0)</f>
        <v>0</v>
      </c>
      <c r="BI558" s="257">
        <f>IF(N558="nulová",J558,0)</f>
        <v>0</v>
      </c>
      <c r="BJ558" s="18" t="s">
        <v>86</v>
      </c>
      <c r="BK558" s="257">
        <f>ROUND(I558*H558,2)</f>
        <v>0</v>
      </c>
      <c r="BL558" s="18" t="s">
        <v>173</v>
      </c>
      <c r="BM558" s="256" t="s">
        <v>817</v>
      </c>
    </row>
    <row r="559" spans="1:51" s="14" customFormat="1" ht="12">
      <c r="A559" s="14"/>
      <c r="B559" s="270"/>
      <c r="C559" s="271"/>
      <c r="D559" s="260" t="s">
        <v>175</v>
      </c>
      <c r="E559" s="272" t="s">
        <v>1</v>
      </c>
      <c r="F559" s="273" t="s">
        <v>818</v>
      </c>
      <c r="G559" s="271"/>
      <c r="H559" s="272" t="s">
        <v>1</v>
      </c>
      <c r="I559" s="274"/>
      <c r="J559" s="271"/>
      <c r="K559" s="271"/>
      <c r="L559" s="275"/>
      <c r="M559" s="276"/>
      <c r="N559" s="277"/>
      <c r="O559" s="277"/>
      <c r="P559" s="277"/>
      <c r="Q559" s="277"/>
      <c r="R559" s="277"/>
      <c r="S559" s="277"/>
      <c r="T559" s="27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9" t="s">
        <v>175</v>
      </c>
      <c r="AU559" s="279" t="s">
        <v>88</v>
      </c>
      <c r="AV559" s="14" t="s">
        <v>86</v>
      </c>
      <c r="AW559" s="14" t="s">
        <v>34</v>
      </c>
      <c r="AX559" s="14" t="s">
        <v>78</v>
      </c>
      <c r="AY559" s="279" t="s">
        <v>166</v>
      </c>
    </row>
    <row r="560" spans="1:51" s="13" customFormat="1" ht="12">
      <c r="A560" s="13"/>
      <c r="B560" s="258"/>
      <c r="C560" s="259"/>
      <c r="D560" s="260" t="s">
        <v>175</v>
      </c>
      <c r="E560" s="261" t="s">
        <v>1</v>
      </c>
      <c r="F560" s="262" t="s">
        <v>88</v>
      </c>
      <c r="G560" s="259"/>
      <c r="H560" s="263">
        <v>2</v>
      </c>
      <c r="I560" s="264"/>
      <c r="J560" s="259"/>
      <c r="K560" s="259"/>
      <c r="L560" s="265"/>
      <c r="M560" s="266"/>
      <c r="N560" s="267"/>
      <c r="O560" s="267"/>
      <c r="P560" s="267"/>
      <c r="Q560" s="267"/>
      <c r="R560" s="267"/>
      <c r="S560" s="267"/>
      <c r="T560" s="26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9" t="s">
        <v>175</v>
      </c>
      <c r="AU560" s="269" t="s">
        <v>88</v>
      </c>
      <c r="AV560" s="13" t="s">
        <v>88</v>
      </c>
      <c r="AW560" s="13" t="s">
        <v>34</v>
      </c>
      <c r="AX560" s="13" t="s">
        <v>86</v>
      </c>
      <c r="AY560" s="269" t="s">
        <v>166</v>
      </c>
    </row>
    <row r="561" spans="1:65" s="2" customFormat="1" ht="16.5" customHeight="1">
      <c r="A561" s="39"/>
      <c r="B561" s="40"/>
      <c r="C561" s="245" t="s">
        <v>819</v>
      </c>
      <c r="D561" s="245" t="s">
        <v>168</v>
      </c>
      <c r="E561" s="246" t="s">
        <v>820</v>
      </c>
      <c r="F561" s="247" t="s">
        <v>821</v>
      </c>
      <c r="G561" s="248" t="s">
        <v>546</v>
      </c>
      <c r="H561" s="249">
        <v>20</v>
      </c>
      <c r="I561" s="250"/>
      <c r="J561" s="251">
        <f>ROUND(I561*H561,2)</f>
        <v>0</v>
      </c>
      <c r="K561" s="247" t="s">
        <v>1</v>
      </c>
      <c r="L561" s="45"/>
      <c r="M561" s="252" t="s">
        <v>1</v>
      </c>
      <c r="N561" s="253" t="s">
        <v>43</v>
      </c>
      <c r="O561" s="92"/>
      <c r="P561" s="254">
        <f>O561*H561</f>
        <v>0</v>
      </c>
      <c r="Q561" s="254">
        <v>0.28362</v>
      </c>
      <c r="R561" s="254">
        <f>Q561*H561</f>
        <v>5.6724</v>
      </c>
      <c r="S561" s="254">
        <v>0</v>
      </c>
      <c r="T561" s="255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56" t="s">
        <v>173</v>
      </c>
      <c r="AT561" s="256" t="s">
        <v>168</v>
      </c>
      <c r="AU561" s="256" t="s">
        <v>88</v>
      </c>
      <c r="AY561" s="18" t="s">
        <v>166</v>
      </c>
      <c r="BE561" s="257">
        <f>IF(N561="základní",J561,0)</f>
        <v>0</v>
      </c>
      <c r="BF561" s="257">
        <f>IF(N561="snížená",J561,0)</f>
        <v>0</v>
      </c>
      <c r="BG561" s="257">
        <f>IF(N561="zákl. přenesená",J561,0)</f>
        <v>0</v>
      </c>
      <c r="BH561" s="257">
        <f>IF(N561="sníž. přenesená",J561,0)</f>
        <v>0</v>
      </c>
      <c r="BI561" s="257">
        <f>IF(N561="nulová",J561,0)</f>
        <v>0</v>
      </c>
      <c r="BJ561" s="18" t="s">
        <v>86</v>
      </c>
      <c r="BK561" s="257">
        <f>ROUND(I561*H561,2)</f>
        <v>0</v>
      </c>
      <c r="BL561" s="18" t="s">
        <v>173</v>
      </c>
      <c r="BM561" s="256" t="s">
        <v>822</v>
      </c>
    </row>
    <row r="562" spans="1:51" s="14" customFormat="1" ht="12">
      <c r="A562" s="14"/>
      <c r="B562" s="270"/>
      <c r="C562" s="271"/>
      <c r="D562" s="260" t="s">
        <v>175</v>
      </c>
      <c r="E562" s="272" t="s">
        <v>1</v>
      </c>
      <c r="F562" s="273" t="s">
        <v>823</v>
      </c>
      <c r="G562" s="271"/>
      <c r="H562" s="272" t="s">
        <v>1</v>
      </c>
      <c r="I562" s="274"/>
      <c r="J562" s="271"/>
      <c r="K562" s="271"/>
      <c r="L562" s="275"/>
      <c r="M562" s="276"/>
      <c r="N562" s="277"/>
      <c r="O562" s="277"/>
      <c r="P562" s="277"/>
      <c r="Q562" s="277"/>
      <c r="R562" s="277"/>
      <c r="S562" s="277"/>
      <c r="T562" s="27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9" t="s">
        <v>175</v>
      </c>
      <c r="AU562" s="279" t="s">
        <v>88</v>
      </c>
      <c r="AV562" s="14" t="s">
        <v>86</v>
      </c>
      <c r="AW562" s="14" t="s">
        <v>34</v>
      </c>
      <c r="AX562" s="14" t="s">
        <v>78</v>
      </c>
      <c r="AY562" s="279" t="s">
        <v>166</v>
      </c>
    </row>
    <row r="563" spans="1:51" s="13" customFormat="1" ht="12">
      <c r="A563" s="13"/>
      <c r="B563" s="258"/>
      <c r="C563" s="259"/>
      <c r="D563" s="260" t="s">
        <v>175</v>
      </c>
      <c r="E563" s="261" t="s">
        <v>1</v>
      </c>
      <c r="F563" s="262" t="s">
        <v>279</v>
      </c>
      <c r="G563" s="259"/>
      <c r="H563" s="263">
        <v>20</v>
      </c>
      <c r="I563" s="264"/>
      <c r="J563" s="259"/>
      <c r="K563" s="259"/>
      <c r="L563" s="265"/>
      <c r="M563" s="266"/>
      <c r="N563" s="267"/>
      <c r="O563" s="267"/>
      <c r="P563" s="267"/>
      <c r="Q563" s="267"/>
      <c r="R563" s="267"/>
      <c r="S563" s="267"/>
      <c r="T563" s="26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9" t="s">
        <v>175</v>
      </c>
      <c r="AU563" s="269" t="s">
        <v>88</v>
      </c>
      <c r="AV563" s="13" t="s">
        <v>88</v>
      </c>
      <c r="AW563" s="13" t="s">
        <v>34</v>
      </c>
      <c r="AX563" s="13" t="s">
        <v>86</v>
      </c>
      <c r="AY563" s="269" t="s">
        <v>166</v>
      </c>
    </row>
    <row r="564" spans="1:63" s="12" customFormat="1" ht="22.8" customHeight="1">
      <c r="A564" s="12"/>
      <c r="B564" s="229"/>
      <c r="C564" s="230"/>
      <c r="D564" s="231" t="s">
        <v>77</v>
      </c>
      <c r="E564" s="243" t="s">
        <v>225</v>
      </c>
      <c r="F564" s="243" t="s">
        <v>824</v>
      </c>
      <c r="G564" s="230"/>
      <c r="H564" s="230"/>
      <c r="I564" s="233"/>
      <c r="J564" s="244">
        <f>BK564</f>
        <v>0</v>
      </c>
      <c r="K564" s="230"/>
      <c r="L564" s="235"/>
      <c r="M564" s="236"/>
      <c r="N564" s="237"/>
      <c r="O564" s="237"/>
      <c r="P564" s="238">
        <f>SUM(P565:P640)</f>
        <v>0</v>
      </c>
      <c r="Q564" s="237"/>
      <c r="R564" s="238">
        <f>SUM(R565:R640)</f>
        <v>4.728869919999999</v>
      </c>
      <c r="S564" s="237"/>
      <c r="T564" s="239">
        <f>SUM(T565:T640)</f>
        <v>9.503208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40" t="s">
        <v>86</v>
      </c>
      <c r="AT564" s="241" t="s">
        <v>77</v>
      </c>
      <c r="AU564" s="241" t="s">
        <v>86</v>
      </c>
      <c r="AY564" s="240" t="s">
        <v>166</v>
      </c>
      <c r="BK564" s="242">
        <f>SUM(BK565:BK640)</f>
        <v>0</v>
      </c>
    </row>
    <row r="565" spans="1:65" s="2" customFormat="1" ht="21.75" customHeight="1">
      <c r="A565" s="39"/>
      <c r="B565" s="40"/>
      <c r="C565" s="245" t="s">
        <v>825</v>
      </c>
      <c r="D565" s="245" t="s">
        <v>168</v>
      </c>
      <c r="E565" s="246" t="s">
        <v>826</v>
      </c>
      <c r="F565" s="247" t="s">
        <v>827</v>
      </c>
      <c r="G565" s="248" t="s">
        <v>185</v>
      </c>
      <c r="H565" s="249">
        <v>519.063</v>
      </c>
      <c r="I565" s="250"/>
      <c r="J565" s="251">
        <f>ROUND(I565*H565,2)</f>
        <v>0</v>
      </c>
      <c r="K565" s="247" t="s">
        <v>172</v>
      </c>
      <c r="L565" s="45"/>
      <c r="M565" s="252" t="s">
        <v>1</v>
      </c>
      <c r="N565" s="253" t="s">
        <v>43</v>
      </c>
      <c r="O565" s="92"/>
      <c r="P565" s="254">
        <f>O565*H565</f>
        <v>0</v>
      </c>
      <c r="Q565" s="254">
        <v>0</v>
      </c>
      <c r="R565" s="254">
        <f>Q565*H565</f>
        <v>0</v>
      </c>
      <c r="S565" s="254">
        <v>0</v>
      </c>
      <c r="T565" s="25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56" t="s">
        <v>173</v>
      </c>
      <c r="AT565" s="256" t="s">
        <v>168</v>
      </c>
      <c r="AU565" s="256" t="s">
        <v>88</v>
      </c>
      <c r="AY565" s="18" t="s">
        <v>166</v>
      </c>
      <c r="BE565" s="257">
        <f>IF(N565="základní",J565,0)</f>
        <v>0</v>
      </c>
      <c r="BF565" s="257">
        <f>IF(N565="snížená",J565,0)</f>
        <v>0</v>
      </c>
      <c r="BG565" s="257">
        <f>IF(N565="zákl. přenesená",J565,0)</f>
        <v>0</v>
      </c>
      <c r="BH565" s="257">
        <f>IF(N565="sníž. přenesená",J565,0)</f>
        <v>0</v>
      </c>
      <c r="BI565" s="257">
        <f>IF(N565="nulová",J565,0)</f>
        <v>0</v>
      </c>
      <c r="BJ565" s="18" t="s">
        <v>86</v>
      </c>
      <c r="BK565" s="257">
        <f>ROUND(I565*H565,2)</f>
        <v>0</v>
      </c>
      <c r="BL565" s="18" t="s">
        <v>173</v>
      </c>
      <c r="BM565" s="256" t="s">
        <v>828</v>
      </c>
    </row>
    <row r="566" spans="1:51" s="13" customFormat="1" ht="12">
      <c r="A566" s="13"/>
      <c r="B566" s="258"/>
      <c r="C566" s="259"/>
      <c r="D566" s="260" t="s">
        <v>175</v>
      </c>
      <c r="E566" s="261" t="s">
        <v>1</v>
      </c>
      <c r="F566" s="262" t="s">
        <v>829</v>
      </c>
      <c r="G566" s="259"/>
      <c r="H566" s="263">
        <v>83.6</v>
      </c>
      <c r="I566" s="264"/>
      <c r="J566" s="259"/>
      <c r="K566" s="259"/>
      <c r="L566" s="265"/>
      <c r="M566" s="266"/>
      <c r="N566" s="267"/>
      <c r="O566" s="267"/>
      <c r="P566" s="267"/>
      <c r="Q566" s="267"/>
      <c r="R566" s="267"/>
      <c r="S566" s="267"/>
      <c r="T566" s="26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9" t="s">
        <v>175</v>
      </c>
      <c r="AU566" s="269" t="s">
        <v>88</v>
      </c>
      <c r="AV566" s="13" t="s">
        <v>88</v>
      </c>
      <c r="AW566" s="13" t="s">
        <v>34</v>
      </c>
      <c r="AX566" s="13" t="s">
        <v>78</v>
      </c>
      <c r="AY566" s="269" t="s">
        <v>166</v>
      </c>
    </row>
    <row r="567" spans="1:51" s="13" customFormat="1" ht="12">
      <c r="A567" s="13"/>
      <c r="B567" s="258"/>
      <c r="C567" s="259"/>
      <c r="D567" s="260" t="s">
        <v>175</v>
      </c>
      <c r="E567" s="261" t="s">
        <v>1</v>
      </c>
      <c r="F567" s="262" t="s">
        <v>830</v>
      </c>
      <c r="G567" s="259"/>
      <c r="H567" s="263">
        <v>435.463</v>
      </c>
      <c r="I567" s="264"/>
      <c r="J567" s="259"/>
      <c r="K567" s="259"/>
      <c r="L567" s="265"/>
      <c r="M567" s="266"/>
      <c r="N567" s="267"/>
      <c r="O567" s="267"/>
      <c r="P567" s="267"/>
      <c r="Q567" s="267"/>
      <c r="R567" s="267"/>
      <c r="S567" s="267"/>
      <c r="T567" s="26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9" t="s">
        <v>175</v>
      </c>
      <c r="AU567" s="269" t="s">
        <v>88</v>
      </c>
      <c r="AV567" s="13" t="s">
        <v>88</v>
      </c>
      <c r="AW567" s="13" t="s">
        <v>34</v>
      </c>
      <c r="AX567" s="13" t="s">
        <v>78</v>
      </c>
      <c r="AY567" s="269" t="s">
        <v>166</v>
      </c>
    </row>
    <row r="568" spans="1:51" s="15" customFormat="1" ht="12">
      <c r="A568" s="15"/>
      <c r="B568" s="280"/>
      <c r="C568" s="281"/>
      <c r="D568" s="260" t="s">
        <v>175</v>
      </c>
      <c r="E568" s="282" t="s">
        <v>1</v>
      </c>
      <c r="F568" s="283" t="s">
        <v>214</v>
      </c>
      <c r="G568" s="281"/>
      <c r="H568" s="284">
        <v>519.063</v>
      </c>
      <c r="I568" s="285"/>
      <c r="J568" s="281"/>
      <c r="K568" s="281"/>
      <c r="L568" s="286"/>
      <c r="M568" s="287"/>
      <c r="N568" s="288"/>
      <c r="O568" s="288"/>
      <c r="P568" s="288"/>
      <c r="Q568" s="288"/>
      <c r="R568" s="288"/>
      <c r="S568" s="288"/>
      <c r="T568" s="289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90" t="s">
        <v>175</v>
      </c>
      <c r="AU568" s="290" t="s">
        <v>88</v>
      </c>
      <c r="AV568" s="15" t="s">
        <v>173</v>
      </c>
      <c r="AW568" s="15" t="s">
        <v>34</v>
      </c>
      <c r="AX568" s="15" t="s">
        <v>86</v>
      </c>
      <c r="AY568" s="290" t="s">
        <v>166</v>
      </c>
    </row>
    <row r="569" spans="1:65" s="2" customFormat="1" ht="21.75" customHeight="1">
      <c r="A569" s="39"/>
      <c r="B569" s="40"/>
      <c r="C569" s="245" t="s">
        <v>831</v>
      </c>
      <c r="D569" s="245" t="s">
        <v>168</v>
      </c>
      <c r="E569" s="246" t="s">
        <v>832</v>
      </c>
      <c r="F569" s="247" t="s">
        <v>833</v>
      </c>
      <c r="G569" s="248" t="s">
        <v>185</v>
      </c>
      <c r="H569" s="249">
        <v>7785.945</v>
      </c>
      <c r="I569" s="250"/>
      <c r="J569" s="251">
        <f>ROUND(I569*H569,2)</f>
        <v>0</v>
      </c>
      <c r="K569" s="247" t="s">
        <v>172</v>
      </c>
      <c r="L569" s="45"/>
      <c r="M569" s="252" t="s">
        <v>1</v>
      </c>
      <c r="N569" s="253" t="s">
        <v>43</v>
      </c>
      <c r="O569" s="92"/>
      <c r="P569" s="254">
        <f>O569*H569</f>
        <v>0</v>
      </c>
      <c r="Q569" s="254">
        <v>0</v>
      </c>
      <c r="R569" s="254">
        <f>Q569*H569</f>
        <v>0</v>
      </c>
      <c r="S569" s="254">
        <v>0</v>
      </c>
      <c r="T569" s="255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56" t="s">
        <v>173</v>
      </c>
      <c r="AT569" s="256" t="s">
        <v>168</v>
      </c>
      <c r="AU569" s="256" t="s">
        <v>88</v>
      </c>
      <c r="AY569" s="18" t="s">
        <v>166</v>
      </c>
      <c r="BE569" s="257">
        <f>IF(N569="základní",J569,0)</f>
        <v>0</v>
      </c>
      <c r="BF569" s="257">
        <f>IF(N569="snížená",J569,0)</f>
        <v>0</v>
      </c>
      <c r="BG569" s="257">
        <f>IF(N569="zákl. přenesená",J569,0)</f>
        <v>0</v>
      </c>
      <c r="BH569" s="257">
        <f>IF(N569="sníž. přenesená",J569,0)</f>
        <v>0</v>
      </c>
      <c r="BI569" s="257">
        <f>IF(N569="nulová",J569,0)</f>
        <v>0</v>
      </c>
      <c r="BJ569" s="18" t="s">
        <v>86</v>
      </c>
      <c r="BK569" s="257">
        <f>ROUND(I569*H569,2)</f>
        <v>0</v>
      </c>
      <c r="BL569" s="18" t="s">
        <v>173</v>
      </c>
      <c r="BM569" s="256" t="s">
        <v>834</v>
      </c>
    </row>
    <row r="570" spans="1:51" s="13" customFormat="1" ht="12">
      <c r="A570" s="13"/>
      <c r="B570" s="258"/>
      <c r="C570" s="259"/>
      <c r="D570" s="260" t="s">
        <v>175</v>
      </c>
      <c r="E570" s="261" t="s">
        <v>1</v>
      </c>
      <c r="F570" s="262" t="s">
        <v>835</v>
      </c>
      <c r="G570" s="259"/>
      <c r="H570" s="263">
        <v>1254</v>
      </c>
      <c r="I570" s="264"/>
      <c r="J570" s="259"/>
      <c r="K570" s="259"/>
      <c r="L570" s="265"/>
      <c r="M570" s="266"/>
      <c r="N570" s="267"/>
      <c r="O570" s="267"/>
      <c r="P570" s="267"/>
      <c r="Q570" s="267"/>
      <c r="R570" s="267"/>
      <c r="S570" s="267"/>
      <c r="T570" s="26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9" t="s">
        <v>175</v>
      </c>
      <c r="AU570" s="269" t="s">
        <v>88</v>
      </c>
      <c r="AV570" s="13" t="s">
        <v>88</v>
      </c>
      <c r="AW570" s="13" t="s">
        <v>34</v>
      </c>
      <c r="AX570" s="13" t="s">
        <v>78</v>
      </c>
      <c r="AY570" s="269" t="s">
        <v>166</v>
      </c>
    </row>
    <row r="571" spans="1:51" s="13" customFormat="1" ht="12">
      <c r="A571" s="13"/>
      <c r="B571" s="258"/>
      <c r="C571" s="259"/>
      <c r="D571" s="260" t="s">
        <v>175</v>
      </c>
      <c r="E571" s="261" t="s">
        <v>1</v>
      </c>
      <c r="F571" s="262" t="s">
        <v>836</v>
      </c>
      <c r="G571" s="259"/>
      <c r="H571" s="263">
        <v>6531.945</v>
      </c>
      <c r="I571" s="264"/>
      <c r="J571" s="259"/>
      <c r="K571" s="259"/>
      <c r="L571" s="265"/>
      <c r="M571" s="266"/>
      <c r="N571" s="267"/>
      <c r="O571" s="267"/>
      <c r="P571" s="267"/>
      <c r="Q571" s="267"/>
      <c r="R571" s="267"/>
      <c r="S571" s="267"/>
      <c r="T571" s="26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9" t="s">
        <v>175</v>
      </c>
      <c r="AU571" s="269" t="s">
        <v>88</v>
      </c>
      <c r="AV571" s="13" t="s">
        <v>88</v>
      </c>
      <c r="AW571" s="13" t="s">
        <v>34</v>
      </c>
      <c r="AX571" s="13" t="s">
        <v>78</v>
      </c>
      <c r="AY571" s="269" t="s">
        <v>166</v>
      </c>
    </row>
    <row r="572" spans="1:51" s="15" customFormat="1" ht="12">
      <c r="A572" s="15"/>
      <c r="B572" s="280"/>
      <c r="C572" s="281"/>
      <c r="D572" s="260" t="s">
        <v>175</v>
      </c>
      <c r="E572" s="282" t="s">
        <v>1</v>
      </c>
      <c r="F572" s="283" t="s">
        <v>214</v>
      </c>
      <c r="G572" s="281"/>
      <c r="H572" s="284">
        <v>7785.945</v>
      </c>
      <c r="I572" s="285"/>
      <c r="J572" s="281"/>
      <c r="K572" s="281"/>
      <c r="L572" s="286"/>
      <c r="M572" s="287"/>
      <c r="N572" s="288"/>
      <c r="O572" s="288"/>
      <c r="P572" s="288"/>
      <c r="Q572" s="288"/>
      <c r="R572" s="288"/>
      <c r="S572" s="288"/>
      <c r="T572" s="289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90" t="s">
        <v>175</v>
      </c>
      <c r="AU572" s="290" t="s">
        <v>88</v>
      </c>
      <c r="AV572" s="15" t="s">
        <v>173</v>
      </c>
      <c r="AW572" s="15" t="s">
        <v>34</v>
      </c>
      <c r="AX572" s="15" t="s">
        <v>86</v>
      </c>
      <c r="AY572" s="290" t="s">
        <v>166</v>
      </c>
    </row>
    <row r="573" spans="1:65" s="2" customFormat="1" ht="21.75" customHeight="1">
      <c r="A573" s="39"/>
      <c r="B573" s="40"/>
      <c r="C573" s="245" t="s">
        <v>837</v>
      </c>
      <c r="D573" s="245" t="s">
        <v>168</v>
      </c>
      <c r="E573" s="246" t="s">
        <v>838</v>
      </c>
      <c r="F573" s="247" t="s">
        <v>839</v>
      </c>
      <c r="G573" s="248" t="s">
        <v>185</v>
      </c>
      <c r="H573" s="249">
        <v>519.063</v>
      </c>
      <c r="I573" s="250"/>
      <c r="J573" s="251">
        <f>ROUND(I573*H573,2)</f>
        <v>0</v>
      </c>
      <c r="K573" s="247" t="s">
        <v>172</v>
      </c>
      <c r="L573" s="45"/>
      <c r="M573" s="252" t="s">
        <v>1</v>
      </c>
      <c r="N573" s="253" t="s">
        <v>43</v>
      </c>
      <c r="O573" s="92"/>
      <c r="P573" s="254">
        <f>O573*H573</f>
        <v>0</v>
      </c>
      <c r="Q573" s="254">
        <v>0</v>
      </c>
      <c r="R573" s="254">
        <f>Q573*H573</f>
        <v>0</v>
      </c>
      <c r="S573" s="254">
        <v>0</v>
      </c>
      <c r="T573" s="25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56" t="s">
        <v>173</v>
      </c>
      <c r="AT573" s="256" t="s">
        <v>168</v>
      </c>
      <c r="AU573" s="256" t="s">
        <v>88</v>
      </c>
      <c r="AY573" s="18" t="s">
        <v>166</v>
      </c>
      <c r="BE573" s="257">
        <f>IF(N573="základní",J573,0)</f>
        <v>0</v>
      </c>
      <c r="BF573" s="257">
        <f>IF(N573="snížená",J573,0)</f>
        <v>0</v>
      </c>
      <c r="BG573" s="257">
        <f>IF(N573="zákl. přenesená",J573,0)</f>
        <v>0</v>
      </c>
      <c r="BH573" s="257">
        <f>IF(N573="sníž. přenesená",J573,0)</f>
        <v>0</v>
      </c>
      <c r="BI573" s="257">
        <f>IF(N573="nulová",J573,0)</f>
        <v>0</v>
      </c>
      <c r="BJ573" s="18" t="s">
        <v>86</v>
      </c>
      <c r="BK573" s="257">
        <f>ROUND(I573*H573,2)</f>
        <v>0</v>
      </c>
      <c r="BL573" s="18" t="s">
        <v>173</v>
      </c>
      <c r="BM573" s="256" t="s">
        <v>840</v>
      </c>
    </row>
    <row r="574" spans="1:51" s="13" customFormat="1" ht="12">
      <c r="A574" s="13"/>
      <c r="B574" s="258"/>
      <c r="C574" s="259"/>
      <c r="D574" s="260" t="s">
        <v>175</v>
      </c>
      <c r="E574" s="261" t="s">
        <v>1</v>
      </c>
      <c r="F574" s="262" t="s">
        <v>829</v>
      </c>
      <c r="G574" s="259"/>
      <c r="H574" s="263">
        <v>83.6</v>
      </c>
      <c r="I574" s="264"/>
      <c r="J574" s="259"/>
      <c r="K574" s="259"/>
      <c r="L574" s="265"/>
      <c r="M574" s="266"/>
      <c r="N574" s="267"/>
      <c r="O574" s="267"/>
      <c r="P574" s="267"/>
      <c r="Q574" s="267"/>
      <c r="R574" s="267"/>
      <c r="S574" s="267"/>
      <c r="T574" s="26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9" t="s">
        <v>175</v>
      </c>
      <c r="AU574" s="269" t="s">
        <v>88</v>
      </c>
      <c r="AV574" s="13" t="s">
        <v>88</v>
      </c>
      <c r="AW574" s="13" t="s">
        <v>34</v>
      </c>
      <c r="AX574" s="13" t="s">
        <v>78</v>
      </c>
      <c r="AY574" s="269" t="s">
        <v>166</v>
      </c>
    </row>
    <row r="575" spans="1:51" s="13" customFormat="1" ht="12">
      <c r="A575" s="13"/>
      <c r="B575" s="258"/>
      <c r="C575" s="259"/>
      <c r="D575" s="260" t="s">
        <v>175</v>
      </c>
      <c r="E575" s="261" t="s">
        <v>1</v>
      </c>
      <c r="F575" s="262" t="s">
        <v>830</v>
      </c>
      <c r="G575" s="259"/>
      <c r="H575" s="263">
        <v>435.463</v>
      </c>
      <c r="I575" s="264"/>
      <c r="J575" s="259"/>
      <c r="K575" s="259"/>
      <c r="L575" s="265"/>
      <c r="M575" s="266"/>
      <c r="N575" s="267"/>
      <c r="O575" s="267"/>
      <c r="P575" s="267"/>
      <c r="Q575" s="267"/>
      <c r="R575" s="267"/>
      <c r="S575" s="267"/>
      <c r="T575" s="26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9" t="s">
        <v>175</v>
      </c>
      <c r="AU575" s="269" t="s">
        <v>88</v>
      </c>
      <c r="AV575" s="13" t="s">
        <v>88</v>
      </c>
      <c r="AW575" s="13" t="s">
        <v>34</v>
      </c>
      <c r="AX575" s="13" t="s">
        <v>78</v>
      </c>
      <c r="AY575" s="269" t="s">
        <v>166</v>
      </c>
    </row>
    <row r="576" spans="1:51" s="15" customFormat="1" ht="12">
      <c r="A576" s="15"/>
      <c r="B576" s="280"/>
      <c r="C576" s="281"/>
      <c r="D576" s="260" t="s">
        <v>175</v>
      </c>
      <c r="E576" s="282" t="s">
        <v>1</v>
      </c>
      <c r="F576" s="283" t="s">
        <v>214</v>
      </c>
      <c r="G576" s="281"/>
      <c r="H576" s="284">
        <v>519.063</v>
      </c>
      <c r="I576" s="285"/>
      <c r="J576" s="281"/>
      <c r="K576" s="281"/>
      <c r="L576" s="286"/>
      <c r="M576" s="287"/>
      <c r="N576" s="288"/>
      <c r="O576" s="288"/>
      <c r="P576" s="288"/>
      <c r="Q576" s="288"/>
      <c r="R576" s="288"/>
      <c r="S576" s="288"/>
      <c r="T576" s="289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90" t="s">
        <v>175</v>
      </c>
      <c r="AU576" s="290" t="s">
        <v>88</v>
      </c>
      <c r="AV576" s="15" t="s">
        <v>173</v>
      </c>
      <c r="AW576" s="15" t="s">
        <v>34</v>
      </c>
      <c r="AX576" s="15" t="s">
        <v>86</v>
      </c>
      <c r="AY576" s="290" t="s">
        <v>166</v>
      </c>
    </row>
    <row r="577" spans="1:65" s="2" customFormat="1" ht="21.75" customHeight="1">
      <c r="A577" s="39"/>
      <c r="B577" s="40"/>
      <c r="C577" s="245" t="s">
        <v>841</v>
      </c>
      <c r="D577" s="245" t="s">
        <v>168</v>
      </c>
      <c r="E577" s="246" t="s">
        <v>842</v>
      </c>
      <c r="F577" s="247" t="s">
        <v>843</v>
      </c>
      <c r="G577" s="248" t="s">
        <v>185</v>
      </c>
      <c r="H577" s="249">
        <v>285.64</v>
      </c>
      <c r="I577" s="250"/>
      <c r="J577" s="251">
        <f>ROUND(I577*H577,2)</f>
        <v>0</v>
      </c>
      <c r="K577" s="247" t="s">
        <v>172</v>
      </c>
      <c r="L577" s="45"/>
      <c r="M577" s="252" t="s">
        <v>1</v>
      </c>
      <c r="N577" s="253" t="s">
        <v>43</v>
      </c>
      <c r="O577" s="92"/>
      <c r="P577" s="254">
        <f>O577*H577</f>
        <v>0</v>
      </c>
      <c r="Q577" s="254">
        <v>4E-05</v>
      </c>
      <c r="R577" s="254">
        <f>Q577*H577</f>
        <v>0.011425600000000001</v>
      </c>
      <c r="S577" s="254">
        <v>0</v>
      </c>
      <c r="T577" s="255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56" t="s">
        <v>173</v>
      </c>
      <c r="AT577" s="256" t="s">
        <v>168</v>
      </c>
      <c r="AU577" s="256" t="s">
        <v>88</v>
      </c>
      <c r="AY577" s="18" t="s">
        <v>166</v>
      </c>
      <c r="BE577" s="257">
        <f>IF(N577="základní",J577,0)</f>
        <v>0</v>
      </c>
      <c r="BF577" s="257">
        <f>IF(N577="snížená",J577,0)</f>
        <v>0</v>
      </c>
      <c r="BG577" s="257">
        <f>IF(N577="zákl. přenesená",J577,0)</f>
        <v>0</v>
      </c>
      <c r="BH577" s="257">
        <f>IF(N577="sníž. přenesená",J577,0)</f>
        <v>0</v>
      </c>
      <c r="BI577" s="257">
        <f>IF(N577="nulová",J577,0)</f>
        <v>0</v>
      </c>
      <c r="BJ577" s="18" t="s">
        <v>86</v>
      </c>
      <c r="BK577" s="257">
        <f>ROUND(I577*H577,2)</f>
        <v>0</v>
      </c>
      <c r="BL577" s="18" t="s">
        <v>173</v>
      </c>
      <c r="BM577" s="256" t="s">
        <v>844</v>
      </c>
    </row>
    <row r="578" spans="1:51" s="13" customFormat="1" ht="12">
      <c r="A578" s="13"/>
      <c r="B578" s="258"/>
      <c r="C578" s="259"/>
      <c r="D578" s="260" t="s">
        <v>175</v>
      </c>
      <c r="E578" s="261" t="s">
        <v>1</v>
      </c>
      <c r="F578" s="262" t="s">
        <v>845</v>
      </c>
      <c r="G578" s="259"/>
      <c r="H578" s="263">
        <v>72.58</v>
      </c>
      <c r="I578" s="264"/>
      <c r="J578" s="259"/>
      <c r="K578" s="259"/>
      <c r="L578" s="265"/>
      <c r="M578" s="266"/>
      <c r="N578" s="267"/>
      <c r="O578" s="267"/>
      <c r="P578" s="267"/>
      <c r="Q578" s="267"/>
      <c r="R578" s="267"/>
      <c r="S578" s="267"/>
      <c r="T578" s="26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9" t="s">
        <v>175</v>
      </c>
      <c r="AU578" s="269" t="s">
        <v>88</v>
      </c>
      <c r="AV578" s="13" t="s">
        <v>88</v>
      </c>
      <c r="AW578" s="13" t="s">
        <v>34</v>
      </c>
      <c r="AX578" s="13" t="s">
        <v>78</v>
      </c>
      <c r="AY578" s="269" t="s">
        <v>166</v>
      </c>
    </row>
    <row r="579" spans="1:51" s="13" customFormat="1" ht="12">
      <c r="A579" s="13"/>
      <c r="B579" s="258"/>
      <c r="C579" s="259"/>
      <c r="D579" s="260" t="s">
        <v>175</v>
      </c>
      <c r="E579" s="261" t="s">
        <v>1</v>
      </c>
      <c r="F579" s="262" t="s">
        <v>846</v>
      </c>
      <c r="G579" s="259"/>
      <c r="H579" s="263">
        <v>124.41</v>
      </c>
      <c r="I579" s="264"/>
      <c r="J579" s="259"/>
      <c r="K579" s="259"/>
      <c r="L579" s="265"/>
      <c r="M579" s="266"/>
      <c r="N579" s="267"/>
      <c r="O579" s="267"/>
      <c r="P579" s="267"/>
      <c r="Q579" s="267"/>
      <c r="R579" s="267"/>
      <c r="S579" s="267"/>
      <c r="T579" s="26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9" t="s">
        <v>175</v>
      </c>
      <c r="AU579" s="269" t="s">
        <v>88</v>
      </c>
      <c r="AV579" s="13" t="s">
        <v>88</v>
      </c>
      <c r="AW579" s="13" t="s">
        <v>34</v>
      </c>
      <c r="AX579" s="13" t="s">
        <v>78</v>
      </c>
      <c r="AY579" s="269" t="s">
        <v>166</v>
      </c>
    </row>
    <row r="580" spans="1:51" s="13" customFormat="1" ht="12">
      <c r="A580" s="13"/>
      <c r="B580" s="258"/>
      <c r="C580" s="259"/>
      <c r="D580" s="260" t="s">
        <v>175</v>
      </c>
      <c r="E580" s="261" t="s">
        <v>1</v>
      </c>
      <c r="F580" s="262" t="s">
        <v>847</v>
      </c>
      <c r="G580" s="259"/>
      <c r="H580" s="263">
        <v>6.23</v>
      </c>
      <c r="I580" s="264"/>
      <c r="J580" s="259"/>
      <c r="K580" s="259"/>
      <c r="L580" s="265"/>
      <c r="M580" s="266"/>
      <c r="N580" s="267"/>
      <c r="O580" s="267"/>
      <c r="P580" s="267"/>
      <c r="Q580" s="267"/>
      <c r="R580" s="267"/>
      <c r="S580" s="267"/>
      <c r="T580" s="26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9" t="s">
        <v>175</v>
      </c>
      <c r="AU580" s="269" t="s">
        <v>88</v>
      </c>
      <c r="AV580" s="13" t="s">
        <v>88</v>
      </c>
      <c r="AW580" s="13" t="s">
        <v>34</v>
      </c>
      <c r="AX580" s="13" t="s">
        <v>78</v>
      </c>
      <c r="AY580" s="269" t="s">
        <v>166</v>
      </c>
    </row>
    <row r="581" spans="1:51" s="13" customFormat="1" ht="12">
      <c r="A581" s="13"/>
      <c r="B581" s="258"/>
      <c r="C581" s="259"/>
      <c r="D581" s="260" t="s">
        <v>175</v>
      </c>
      <c r="E581" s="261" t="s">
        <v>1</v>
      </c>
      <c r="F581" s="262" t="s">
        <v>848</v>
      </c>
      <c r="G581" s="259"/>
      <c r="H581" s="263">
        <v>3.42</v>
      </c>
      <c r="I581" s="264"/>
      <c r="J581" s="259"/>
      <c r="K581" s="259"/>
      <c r="L581" s="265"/>
      <c r="M581" s="266"/>
      <c r="N581" s="267"/>
      <c r="O581" s="267"/>
      <c r="P581" s="267"/>
      <c r="Q581" s="267"/>
      <c r="R581" s="267"/>
      <c r="S581" s="267"/>
      <c r="T581" s="26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9" t="s">
        <v>175</v>
      </c>
      <c r="AU581" s="269" t="s">
        <v>88</v>
      </c>
      <c r="AV581" s="13" t="s">
        <v>88</v>
      </c>
      <c r="AW581" s="13" t="s">
        <v>34</v>
      </c>
      <c r="AX581" s="13" t="s">
        <v>78</v>
      </c>
      <c r="AY581" s="269" t="s">
        <v>166</v>
      </c>
    </row>
    <row r="582" spans="1:51" s="13" customFormat="1" ht="12">
      <c r="A582" s="13"/>
      <c r="B582" s="258"/>
      <c r="C582" s="259"/>
      <c r="D582" s="260" t="s">
        <v>175</v>
      </c>
      <c r="E582" s="261" t="s">
        <v>1</v>
      </c>
      <c r="F582" s="262" t="s">
        <v>849</v>
      </c>
      <c r="G582" s="259"/>
      <c r="H582" s="263">
        <v>5.2</v>
      </c>
      <c r="I582" s="264"/>
      <c r="J582" s="259"/>
      <c r="K582" s="259"/>
      <c r="L582" s="265"/>
      <c r="M582" s="266"/>
      <c r="N582" s="267"/>
      <c r="O582" s="267"/>
      <c r="P582" s="267"/>
      <c r="Q582" s="267"/>
      <c r="R582" s="267"/>
      <c r="S582" s="267"/>
      <c r="T582" s="26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9" t="s">
        <v>175</v>
      </c>
      <c r="AU582" s="269" t="s">
        <v>88</v>
      </c>
      <c r="AV582" s="13" t="s">
        <v>88</v>
      </c>
      <c r="AW582" s="13" t="s">
        <v>34</v>
      </c>
      <c r="AX582" s="13" t="s">
        <v>78</v>
      </c>
      <c r="AY582" s="269" t="s">
        <v>166</v>
      </c>
    </row>
    <row r="583" spans="1:51" s="13" customFormat="1" ht="12">
      <c r="A583" s="13"/>
      <c r="B583" s="258"/>
      <c r="C583" s="259"/>
      <c r="D583" s="260" t="s">
        <v>175</v>
      </c>
      <c r="E583" s="261" t="s">
        <v>1</v>
      </c>
      <c r="F583" s="262" t="s">
        <v>850</v>
      </c>
      <c r="G583" s="259"/>
      <c r="H583" s="263">
        <v>73.8</v>
      </c>
      <c r="I583" s="264"/>
      <c r="J583" s="259"/>
      <c r="K583" s="259"/>
      <c r="L583" s="265"/>
      <c r="M583" s="266"/>
      <c r="N583" s="267"/>
      <c r="O583" s="267"/>
      <c r="P583" s="267"/>
      <c r="Q583" s="267"/>
      <c r="R583" s="267"/>
      <c r="S583" s="267"/>
      <c r="T583" s="26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9" t="s">
        <v>175</v>
      </c>
      <c r="AU583" s="269" t="s">
        <v>88</v>
      </c>
      <c r="AV583" s="13" t="s">
        <v>88</v>
      </c>
      <c r="AW583" s="13" t="s">
        <v>34</v>
      </c>
      <c r="AX583" s="13" t="s">
        <v>78</v>
      </c>
      <c r="AY583" s="269" t="s">
        <v>166</v>
      </c>
    </row>
    <row r="584" spans="1:51" s="15" customFormat="1" ht="12">
      <c r="A584" s="15"/>
      <c r="B584" s="280"/>
      <c r="C584" s="281"/>
      <c r="D584" s="260" t="s">
        <v>175</v>
      </c>
      <c r="E584" s="282" t="s">
        <v>1</v>
      </c>
      <c r="F584" s="283" t="s">
        <v>214</v>
      </c>
      <c r="G584" s="281"/>
      <c r="H584" s="284">
        <v>285.64</v>
      </c>
      <c r="I584" s="285"/>
      <c r="J584" s="281"/>
      <c r="K584" s="281"/>
      <c r="L584" s="286"/>
      <c r="M584" s="287"/>
      <c r="N584" s="288"/>
      <c r="O584" s="288"/>
      <c r="P584" s="288"/>
      <c r="Q584" s="288"/>
      <c r="R584" s="288"/>
      <c r="S584" s="288"/>
      <c r="T584" s="289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90" t="s">
        <v>175</v>
      </c>
      <c r="AU584" s="290" t="s">
        <v>88</v>
      </c>
      <c r="AV584" s="15" t="s">
        <v>173</v>
      </c>
      <c r="AW584" s="15" t="s">
        <v>34</v>
      </c>
      <c r="AX584" s="15" t="s">
        <v>86</v>
      </c>
      <c r="AY584" s="290" t="s">
        <v>166</v>
      </c>
    </row>
    <row r="585" spans="1:65" s="2" customFormat="1" ht="21.75" customHeight="1">
      <c r="A585" s="39"/>
      <c r="B585" s="40"/>
      <c r="C585" s="245" t="s">
        <v>851</v>
      </c>
      <c r="D585" s="245" t="s">
        <v>168</v>
      </c>
      <c r="E585" s="246" t="s">
        <v>852</v>
      </c>
      <c r="F585" s="247" t="s">
        <v>853</v>
      </c>
      <c r="G585" s="248" t="s">
        <v>546</v>
      </c>
      <c r="H585" s="249">
        <v>18</v>
      </c>
      <c r="I585" s="250"/>
      <c r="J585" s="251">
        <f>ROUND(I585*H585,2)</f>
        <v>0</v>
      </c>
      <c r="K585" s="247" t="s">
        <v>1</v>
      </c>
      <c r="L585" s="45"/>
      <c r="M585" s="252" t="s">
        <v>1</v>
      </c>
      <c r="N585" s="253" t="s">
        <v>43</v>
      </c>
      <c r="O585" s="92"/>
      <c r="P585" s="254">
        <f>O585*H585</f>
        <v>0</v>
      </c>
      <c r="Q585" s="254">
        <v>0</v>
      </c>
      <c r="R585" s="254">
        <f>Q585*H585</f>
        <v>0</v>
      </c>
      <c r="S585" s="254">
        <v>0</v>
      </c>
      <c r="T585" s="255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56" t="s">
        <v>173</v>
      </c>
      <c r="AT585" s="256" t="s">
        <v>168</v>
      </c>
      <c r="AU585" s="256" t="s">
        <v>88</v>
      </c>
      <c r="AY585" s="18" t="s">
        <v>166</v>
      </c>
      <c r="BE585" s="257">
        <f>IF(N585="základní",J585,0)</f>
        <v>0</v>
      </c>
      <c r="BF585" s="257">
        <f>IF(N585="snížená",J585,0)</f>
        <v>0</v>
      </c>
      <c r="BG585" s="257">
        <f>IF(N585="zákl. přenesená",J585,0)</f>
        <v>0</v>
      </c>
      <c r="BH585" s="257">
        <f>IF(N585="sníž. přenesená",J585,0)</f>
        <v>0</v>
      </c>
      <c r="BI585" s="257">
        <f>IF(N585="nulová",J585,0)</f>
        <v>0</v>
      </c>
      <c r="BJ585" s="18" t="s">
        <v>86</v>
      </c>
      <c r="BK585" s="257">
        <f>ROUND(I585*H585,2)</f>
        <v>0</v>
      </c>
      <c r="BL585" s="18" t="s">
        <v>173</v>
      </c>
      <c r="BM585" s="256" t="s">
        <v>854</v>
      </c>
    </row>
    <row r="586" spans="1:65" s="2" customFormat="1" ht="21.75" customHeight="1">
      <c r="A586" s="39"/>
      <c r="B586" s="40"/>
      <c r="C586" s="245" t="s">
        <v>855</v>
      </c>
      <c r="D586" s="245" t="s">
        <v>168</v>
      </c>
      <c r="E586" s="246" t="s">
        <v>856</v>
      </c>
      <c r="F586" s="247" t="s">
        <v>857</v>
      </c>
      <c r="G586" s="248" t="s">
        <v>546</v>
      </c>
      <c r="H586" s="249">
        <v>1</v>
      </c>
      <c r="I586" s="250"/>
      <c r="J586" s="251">
        <f>ROUND(I586*H586,2)</f>
        <v>0</v>
      </c>
      <c r="K586" s="247" t="s">
        <v>1</v>
      </c>
      <c r="L586" s="45"/>
      <c r="M586" s="252" t="s">
        <v>1</v>
      </c>
      <c r="N586" s="253" t="s">
        <v>43</v>
      </c>
      <c r="O586" s="92"/>
      <c r="P586" s="254">
        <f>O586*H586</f>
        <v>0</v>
      </c>
      <c r="Q586" s="254">
        <v>0</v>
      </c>
      <c r="R586" s="254">
        <f>Q586*H586</f>
        <v>0</v>
      </c>
      <c r="S586" s="254">
        <v>0</v>
      </c>
      <c r="T586" s="255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56" t="s">
        <v>173</v>
      </c>
      <c r="AT586" s="256" t="s">
        <v>168</v>
      </c>
      <c r="AU586" s="256" t="s">
        <v>88</v>
      </c>
      <c r="AY586" s="18" t="s">
        <v>166</v>
      </c>
      <c r="BE586" s="257">
        <f>IF(N586="základní",J586,0)</f>
        <v>0</v>
      </c>
      <c r="BF586" s="257">
        <f>IF(N586="snížená",J586,0)</f>
        <v>0</v>
      </c>
      <c r="BG586" s="257">
        <f>IF(N586="zákl. přenesená",J586,0)</f>
        <v>0</v>
      </c>
      <c r="BH586" s="257">
        <f>IF(N586="sníž. přenesená",J586,0)</f>
        <v>0</v>
      </c>
      <c r="BI586" s="257">
        <f>IF(N586="nulová",J586,0)</f>
        <v>0</v>
      </c>
      <c r="BJ586" s="18" t="s">
        <v>86</v>
      </c>
      <c r="BK586" s="257">
        <f>ROUND(I586*H586,2)</f>
        <v>0</v>
      </c>
      <c r="BL586" s="18" t="s">
        <v>173</v>
      </c>
      <c r="BM586" s="256" t="s">
        <v>858</v>
      </c>
    </row>
    <row r="587" spans="1:65" s="2" customFormat="1" ht="21.75" customHeight="1">
      <c r="A587" s="39"/>
      <c r="B587" s="40"/>
      <c r="C587" s="245" t="s">
        <v>859</v>
      </c>
      <c r="D587" s="245" t="s">
        <v>168</v>
      </c>
      <c r="E587" s="246" t="s">
        <v>860</v>
      </c>
      <c r="F587" s="247" t="s">
        <v>861</v>
      </c>
      <c r="G587" s="248" t="s">
        <v>242</v>
      </c>
      <c r="H587" s="249">
        <v>1.585</v>
      </c>
      <c r="I587" s="250"/>
      <c r="J587" s="251">
        <f>ROUND(I587*H587,2)</f>
        <v>0</v>
      </c>
      <c r="K587" s="247" t="s">
        <v>172</v>
      </c>
      <c r="L587" s="45"/>
      <c r="M587" s="252" t="s">
        <v>1</v>
      </c>
      <c r="N587" s="253" t="s">
        <v>43</v>
      </c>
      <c r="O587" s="92"/>
      <c r="P587" s="254">
        <f>O587*H587</f>
        <v>0</v>
      </c>
      <c r="Q587" s="254">
        <v>0</v>
      </c>
      <c r="R587" s="254">
        <f>Q587*H587</f>
        <v>0</v>
      </c>
      <c r="S587" s="254">
        <v>0</v>
      </c>
      <c r="T587" s="255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56" t="s">
        <v>173</v>
      </c>
      <c r="AT587" s="256" t="s">
        <v>168</v>
      </c>
      <c r="AU587" s="256" t="s">
        <v>88</v>
      </c>
      <c r="AY587" s="18" t="s">
        <v>166</v>
      </c>
      <c r="BE587" s="257">
        <f>IF(N587="základní",J587,0)</f>
        <v>0</v>
      </c>
      <c r="BF587" s="257">
        <f>IF(N587="snížená",J587,0)</f>
        <v>0</v>
      </c>
      <c r="BG587" s="257">
        <f>IF(N587="zákl. přenesená",J587,0)</f>
        <v>0</v>
      </c>
      <c r="BH587" s="257">
        <f>IF(N587="sníž. přenesená",J587,0)</f>
        <v>0</v>
      </c>
      <c r="BI587" s="257">
        <f>IF(N587="nulová",J587,0)</f>
        <v>0</v>
      </c>
      <c r="BJ587" s="18" t="s">
        <v>86</v>
      </c>
      <c r="BK587" s="257">
        <f>ROUND(I587*H587,2)</f>
        <v>0</v>
      </c>
      <c r="BL587" s="18" t="s">
        <v>173</v>
      </c>
      <c r="BM587" s="256" t="s">
        <v>862</v>
      </c>
    </row>
    <row r="588" spans="1:65" s="2" customFormat="1" ht="16.5" customHeight="1">
      <c r="A588" s="39"/>
      <c r="B588" s="40"/>
      <c r="C588" s="291" t="s">
        <v>863</v>
      </c>
      <c r="D588" s="291" t="s">
        <v>254</v>
      </c>
      <c r="E588" s="292" t="s">
        <v>864</v>
      </c>
      <c r="F588" s="293" t="s">
        <v>865</v>
      </c>
      <c r="G588" s="294" t="s">
        <v>242</v>
      </c>
      <c r="H588" s="295">
        <v>1.343</v>
      </c>
      <c r="I588" s="296"/>
      <c r="J588" s="297">
        <f>ROUND(I588*H588,2)</f>
        <v>0</v>
      </c>
      <c r="K588" s="293" t="s">
        <v>172</v>
      </c>
      <c r="L588" s="298"/>
      <c r="M588" s="299" t="s">
        <v>1</v>
      </c>
      <c r="N588" s="300" t="s">
        <v>43</v>
      </c>
      <c r="O588" s="92"/>
      <c r="P588" s="254">
        <f>O588*H588</f>
        <v>0</v>
      </c>
      <c r="Q588" s="254">
        <v>1</v>
      </c>
      <c r="R588" s="254">
        <f>Q588*H588</f>
        <v>1.343</v>
      </c>
      <c r="S588" s="254">
        <v>0</v>
      </c>
      <c r="T588" s="255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56" t="s">
        <v>220</v>
      </c>
      <c r="AT588" s="256" t="s">
        <v>254</v>
      </c>
      <c r="AU588" s="256" t="s">
        <v>88</v>
      </c>
      <c r="AY588" s="18" t="s">
        <v>166</v>
      </c>
      <c r="BE588" s="257">
        <f>IF(N588="základní",J588,0)</f>
        <v>0</v>
      </c>
      <c r="BF588" s="257">
        <f>IF(N588="snížená",J588,0)</f>
        <v>0</v>
      </c>
      <c r="BG588" s="257">
        <f>IF(N588="zákl. přenesená",J588,0)</f>
        <v>0</v>
      </c>
      <c r="BH588" s="257">
        <f>IF(N588="sníž. přenesená",J588,0)</f>
        <v>0</v>
      </c>
      <c r="BI588" s="257">
        <f>IF(N588="nulová",J588,0)</f>
        <v>0</v>
      </c>
      <c r="BJ588" s="18" t="s">
        <v>86</v>
      </c>
      <c r="BK588" s="257">
        <f>ROUND(I588*H588,2)</f>
        <v>0</v>
      </c>
      <c r="BL588" s="18" t="s">
        <v>173</v>
      </c>
      <c r="BM588" s="256" t="s">
        <v>866</v>
      </c>
    </row>
    <row r="589" spans="1:51" s="13" customFormat="1" ht="12">
      <c r="A589" s="13"/>
      <c r="B589" s="258"/>
      <c r="C589" s="259"/>
      <c r="D589" s="260" t="s">
        <v>175</v>
      </c>
      <c r="E589" s="261" t="s">
        <v>1</v>
      </c>
      <c r="F589" s="262" t="s">
        <v>867</v>
      </c>
      <c r="G589" s="259"/>
      <c r="H589" s="263">
        <v>0.325</v>
      </c>
      <c r="I589" s="264"/>
      <c r="J589" s="259"/>
      <c r="K589" s="259"/>
      <c r="L589" s="265"/>
      <c r="M589" s="266"/>
      <c r="N589" s="267"/>
      <c r="O589" s="267"/>
      <c r="P589" s="267"/>
      <c r="Q589" s="267"/>
      <c r="R589" s="267"/>
      <c r="S589" s="267"/>
      <c r="T589" s="26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9" t="s">
        <v>175</v>
      </c>
      <c r="AU589" s="269" t="s">
        <v>88</v>
      </c>
      <c r="AV589" s="13" t="s">
        <v>88</v>
      </c>
      <c r="AW589" s="13" t="s">
        <v>34</v>
      </c>
      <c r="AX589" s="13" t="s">
        <v>78</v>
      </c>
      <c r="AY589" s="269" t="s">
        <v>166</v>
      </c>
    </row>
    <row r="590" spans="1:51" s="13" customFormat="1" ht="12">
      <c r="A590" s="13"/>
      <c r="B590" s="258"/>
      <c r="C590" s="259"/>
      <c r="D590" s="260" t="s">
        <v>175</v>
      </c>
      <c r="E590" s="261" t="s">
        <v>1</v>
      </c>
      <c r="F590" s="262" t="s">
        <v>868</v>
      </c>
      <c r="G590" s="259"/>
      <c r="H590" s="263">
        <v>0.004</v>
      </c>
      <c r="I590" s="264"/>
      <c r="J590" s="259"/>
      <c r="K590" s="259"/>
      <c r="L590" s="265"/>
      <c r="M590" s="266"/>
      <c r="N590" s="267"/>
      <c r="O590" s="267"/>
      <c r="P590" s="267"/>
      <c r="Q590" s="267"/>
      <c r="R590" s="267"/>
      <c r="S590" s="267"/>
      <c r="T590" s="26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9" t="s">
        <v>175</v>
      </c>
      <c r="AU590" s="269" t="s">
        <v>88</v>
      </c>
      <c r="AV590" s="13" t="s">
        <v>88</v>
      </c>
      <c r="AW590" s="13" t="s">
        <v>34</v>
      </c>
      <c r="AX590" s="13" t="s">
        <v>78</v>
      </c>
      <c r="AY590" s="269" t="s">
        <v>166</v>
      </c>
    </row>
    <row r="591" spans="1:51" s="13" customFormat="1" ht="12">
      <c r="A591" s="13"/>
      <c r="B591" s="258"/>
      <c r="C591" s="259"/>
      <c r="D591" s="260" t="s">
        <v>175</v>
      </c>
      <c r="E591" s="261" t="s">
        <v>1</v>
      </c>
      <c r="F591" s="262" t="s">
        <v>869</v>
      </c>
      <c r="G591" s="259"/>
      <c r="H591" s="263">
        <v>0.038</v>
      </c>
      <c r="I591" s="264"/>
      <c r="J591" s="259"/>
      <c r="K591" s="259"/>
      <c r="L591" s="265"/>
      <c r="M591" s="266"/>
      <c r="N591" s="267"/>
      <c r="O591" s="267"/>
      <c r="P591" s="267"/>
      <c r="Q591" s="267"/>
      <c r="R591" s="267"/>
      <c r="S591" s="267"/>
      <c r="T591" s="26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9" t="s">
        <v>175</v>
      </c>
      <c r="AU591" s="269" t="s">
        <v>88</v>
      </c>
      <c r="AV591" s="13" t="s">
        <v>88</v>
      </c>
      <c r="AW591" s="13" t="s">
        <v>34</v>
      </c>
      <c r="AX591" s="13" t="s">
        <v>78</v>
      </c>
      <c r="AY591" s="269" t="s">
        <v>166</v>
      </c>
    </row>
    <row r="592" spans="1:51" s="13" customFormat="1" ht="12">
      <c r="A592" s="13"/>
      <c r="B592" s="258"/>
      <c r="C592" s="259"/>
      <c r="D592" s="260" t="s">
        <v>175</v>
      </c>
      <c r="E592" s="261" t="s">
        <v>1</v>
      </c>
      <c r="F592" s="262" t="s">
        <v>870</v>
      </c>
      <c r="G592" s="259"/>
      <c r="H592" s="263">
        <v>0.004</v>
      </c>
      <c r="I592" s="264"/>
      <c r="J592" s="259"/>
      <c r="K592" s="259"/>
      <c r="L592" s="265"/>
      <c r="M592" s="266"/>
      <c r="N592" s="267"/>
      <c r="O592" s="267"/>
      <c r="P592" s="267"/>
      <c r="Q592" s="267"/>
      <c r="R592" s="267"/>
      <c r="S592" s="267"/>
      <c r="T592" s="26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9" t="s">
        <v>175</v>
      </c>
      <c r="AU592" s="269" t="s">
        <v>88</v>
      </c>
      <c r="AV592" s="13" t="s">
        <v>88</v>
      </c>
      <c r="AW592" s="13" t="s">
        <v>34</v>
      </c>
      <c r="AX592" s="13" t="s">
        <v>78</v>
      </c>
      <c r="AY592" s="269" t="s">
        <v>166</v>
      </c>
    </row>
    <row r="593" spans="1:51" s="13" customFormat="1" ht="12">
      <c r="A593" s="13"/>
      <c r="B593" s="258"/>
      <c r="C593" s="259"/>
      <c r="D593" s="260" t="s">
        <v>175</v>
      </c>
      <c r="E593" s="261" t="s">
        <v>1</v>
      </c>
      <c r="F593" s="262" t="s">
        <v>871</v>
      </c>
      <c r="G593" s="259"/>
      <c r="H593" s="263">
        <v>0.194</v>
      </c>
      <c r="I593" s="264"/>
      <c r="J593" s="259"/>
      <c r="K593" s="259"/>
      <c r="L593" s="265"/>
      <c r="M593" s="266"/>
      <c r="N593" s="267"/>
      <c r="O593" s="267"/>
      <c r="P593" s="267"/>
      <c r="Q593" s="267"/>
      <c r="R593" s="267"/>
      <c r="S593" s="267"/>
      <c r="T593" s="26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9" t="s">
        <v>175</v>
      </c>
      <c r="AU593" s="269" t="s">
        <v>88</v>
      </c>
      <c r="AV593" s="13" t="s">
        <v>88</v>
      </c>
      <c r="AW593" s="13" t="s">
        <v>34</v>
      </c>
      <c r="AX593" s="13" t="s">
        <v>78</v>
      </c>
      <c r="AY593" s="269" t="s">
        <v>166</v>
      </c>
    </row>
    <row r="594" spans="1:51" s="13" customFormat="1" ht="12">
      <c r="A594" s="13"/>
      <c r="B594" s="258"/>
      <c r="C594" s="259"/>
      <c r="D594" s="260" t="s">
        <v>175</v>
      </c>
      <c r="E594" s="261" t="s">
        <v>1</v>
      </c>
      <c r="F594" s="262" t="s">
        <v>872</v>
      </c>
      <c r="G594" s="259"/>
      <c r="H594" s="263">
        <v>0.778</v>
      </c>
      <c r="I594" s="264"/>
      <c r="J594" s="259"/>
      <c r="K594" s="259"/>
      <c r="L594" s="265"/>
      <c r="M594" s="266"/>
      <c r="N594" s="267"/>
      <c r="O594" s="267"/>
      <c r="P594" s="267"/>
      <c r="Q594" s="267"/>
      <c r="R594" s="267"/>
      <c r="S594" s="267"/>
      <c r="T594" s="26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9" t="s">
        <v>175</v>
      </c>
      <c r="AU594" s="269" t="s">
        <v>88</v>
      </c>
      <c r="AV594" s="13" t="s">
        <v>88</v>
      </c>
      <c r="AW594" s="13" t="s">
        <v>34</v>
      </c>
      <c r="AX594" s="13" t="s">
        <v>78</v>
      </c>
      <c r="AY594" s="269" t="s">
        <v>166</v>
      </c>
    </row>
    <row r="595" spans="1:51" s="15" customFormat="1" ht="12">
      <c r="A595" s="15"/>
      <c r="B595" s="280"/>
      <c r="C595" s="281"/>
      <c r="D595" s="260" t="s">
        <v>175</v>
      </c>
      <c r="E595" s="282" t="s">
        <v>1</v>
      </c>
      <c r="F595" s="283" t="s">
        <v>214</v>
      </c>
      <c r="G595" s="281"/>
      <c r="H595" s="284">
        <v>1.343</v>
      </c>
      <c r="I595" s="285"/>
      <c r="J595" s="281"/>
      <c r="K595" s="281"/>
      <c r="L595" s="286"/>
      <c r="M595" s="287"/>
      <c r="N595" s="288"/>
      <c r="O595" s="288"/>
      <c r="P595" s="288"/>
      <c r="Q595" s="288"/>
      <c r="R595" s="288"/>
      <c r="S595" s="288"/>
      <c r="T595" s="289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90" t="s">
        <v>175</v>
      </c>
      <c r="AU595" s="290" t="s">
        <v>88</v>
      </c>
      <c r="AV595" s="15" t="s">
        <v>173</v>
      </c>
      <c r="AW595" s="15" t="s">
        <v>34</v>
      </c>
      <c r="AX595" s="15" t="s">
        <v>86</v>
      </c>
      <c r="AY595" s="290" t="s">
        <v>166</v>
      </c>
    </row>
    <row r="596" spans="1:65" s="2" customFormat="1" ht="16.5" customHeight="1">
      <c r="A596" s="39"/>
      <c r="B596" s="40"/>
      <c r="C596" s="291" t="s">
        <v>873</v>
      </c>
      <c r="D596" s="291" t="s">
        <v>254</v>
      </c>
      <c r="E596" s="292" t="s">
        <v>874</v>
      </c>
      <c r="F596" s="293" t="s">
        <v>875</v>
      </c>
      <c r="G596" s="294" t="s">
        <v>242</v>
      </c>
      <c r="H596" s="295">
        <v>0.042</v>
      </c>
      <c r="I596" s="296"/>
      <c r="J596" s="297">
        <f>ROUND(I596*H596,2)</f>
        <v>0</v>
      </c>
      <c r="K596" s="293" t="s">
        <v>172</v>
      </c>
      <c r="L596" s="298"/>
      <c r="M596" s="299" t="s">
        <v>1</v>
      </c>
      <c r="N596" s="300" t="s">
        <v>43</v>
      </c>
      <c r="O596" s="92"/>
      <c r="P596" s="254">
        <f>O596*H596</f>
        <v>0</v>
      </c>
      <c r="Q596" s="254">
        <v>1</v>
      </c>
      <c r="R596" s="254">
        <f>Q596*H596</f>
        <v>0.042</v>
      </c>
      <c r="S596" s="254">
        <v>0</v>
      </c>
      <c r="T596" s="255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56" t="s">
        <v>220</v>
      </c>
      <c r="AT596" s="256" t="s">
        <v>254</v>
      </c>
      <c r="AU596" s="256" t="s">
        <v>88</v>
      </c>
      <c r="AY596" s="18" t="s">
        <v>166</v>
      </c>
      <c r="BE596" s="257">
        <f>IF(N596="základní",J596,0)</f>
        <v>0</v>
      </c>
      <c r="BF596" s="257">
        <f>IF(N596="snížená",J596,0)</f>
        <v>0</v>
      </c>
      <c r="BG596" s="257">
        <f>IF(N596="zákl. přenesená",J596,0)</f>
        <v>0</v>
      </c>
      <c r="BH596" s="257">
        <f>IF(N596="sníž. přenesená",J596,0)</f>
        <v>0</v>
      </c>
      <c r="BI596" s="257">
        <f>IF(N596="nulová",J596,0)</f>
        <v>0</v>
      </c>
      <c r="BJ596" s="18" t="s">
        <v>86</v>
      </c>
      <c r="BK596" s="257">
        <f>ROUND(I596*H596,2)</f>
        <v>0</v>
      </c>
      <c r="BL596" s="18" t="s">
        <v>173</v>
      </c>
      <c r="BM596" s="256" t="s">
        <v>876</v>
      </c>
    </row>
    <row r="597" spans="1:51" s="13" customFormat="1" ht="12">
      <c r="A597" s="13"/>
      <c r="B597" s="258"/>
      <c r="C597" s="259"/>
      <c r="D597" s="260" t="s">
        <v>175</v>
      </c>
      <c r="E597" s="261" t="s">
        <v>1</v>
      </c>
      <c r="F597" s="262" t="s">
        <v>877</v>
      </c>
      <c r="G597" s="259"/>
      <c r="H597" s="263">
        <v>0.042</v>
      </c>
      <c r="I597" s="264"/>
      <c r="J597" s="259"/>
      <c r="K597" s="259"/>
      <c r="L597" s="265"/>
      <c r="M597" s="266"/>
      <c r="N597" s="267"/>
      <c r="O597" s="267"/>
      <c r="P597" s="267"/>
      <c r="Q597" s="267"/>
      <c r="R597" s="267"/>
      <c r="S597" s="267"/>
      <c r="T597" s="26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9" t="s">
        <v>175</v>
      </c>
      <c r="AU597" s="269" t="s">
        <v>88</v>
      </c>
      <c r="AV597" s="13" t="s">
        <v>88</v>
      </c>
      <c r="AW597" s="13" t="s">
        <v>34</v>
      </c>
      <c r="AX597" s="13" t="s">
        <v>86</v>
      </c>
      <c r="AY597" s="269" t="s">
        <v>166</v>
      </c>
    </row>
    <row r="598" spans="1:65" s="2" customFormat="1" ht="16.5" customHeight="1">
      <c r="A598" s="39"/>
      <c r="B598" s="40"/>
      <c r="C598" s="291" t="s">
        <v>878</v>
      </c>
      <c r="D598" s="291" t="s">
        <v>254</v>
      </c>
      <c r="E598" s="292" t="s">
        <v>879</v>
      </c>
      <c r="F598" s="293" t="s">
        <v>880</v>
      </c>
      <c r="G598" s="294" t="s">
        <v>242</v>
      </c>
      <c r="H598" s="295">
        <v>0.1</v>
      </c>
      <c r="I598" s="296"/>
      <c r="J598" s="297">
        <f>ROUND(I598*H598,2)</f>
        <v>0</v>
      </c>
      <c r="K598" s="293" t="s">
        <v>172</v>
      </c>
      <c r="L598" s="298"/>
      <c r="M598" s="299" t="s">
        <v>1</v>
      </c>
      <c r="N598" s="300" t="s">
        <v>43</v>
      </c>
      <c r="O598" s="92"/>
      <c r="P598" s="254">
        <f>O598*H598</f>
        <v>0</v>
      </c>
      <c r="Q598" s="254">
        <v>1</v>
      </c>
      <c r="R598" s="254">
        <f>Q598*H598</f>
        <v>0.1</v>
      </c>
      <c r="S598" s="254">
        <v>0</v>
      </c>
      <c r="T598" s="255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56" t="s">
        <v>220</v>
      </c>
      <c r="AT598" s="256" t="s">
        <v>254</v>
      </c>
      <c r="AU598" s="256" t="s">
        <v>88</v>
      </c>
      <c r="AY598" s="18" t="s">
        <v>166</v>
      </c>
      <c r="BE598" s="257">
        <f>IF(N598="základní",J598,0)</f>
        <v>0</v>
      </c>
      <c r="BF598" s="257">
        <f>IF(N598="snížená",J598,0)</f>
        <v>0</v>
      </c>
      <c r="BG598" s="257">
        <f>IF(N598="zákl. přenesená",J598,0)</f>
        <v>0</v>
      </c>
      <c r="BH598" s="257">
        <f>IF(N598="sníž. přenesená",J598,0)</f>
        <v>0</v>
      </c>
      <c r="BI598" s="257">
        <f>IF(N598="nulová",J598,0)</f>
        <v>0</v>
      </c>
      <c r="BJ598" s="18" t="s">
        <v>86</v>
      </c>
      <c r="BK598" s="257">
        <f>ROUND(I598*H598,2)</f>
        <v>0</v>
      </c>
      <c r="BL598" s="18" t="s">
        <v>173</v>
      </c>
      <c r="BM598" s="256" t="s">
        <v>881</v>
      </c>
    </row>
    <row r="599" spans="1:51" s="13" customFormat="1" ht="12">
      <c r="A599" s="13"/>
      <c r="B599" s="258"/>
      <c r="C599" s="259"/>
      <c r="D599" s="260" t="s">
        <v>175</v>
      </c>
      <c r="E599" s="261" t="s">
        <v>1</v>
      </c>
      <c r="F599" s="262" t="s">
        <v>882</v>
      </c>
      <c r="G599" s="259"/>
      <c r="H599" s="263">
        <v>0.1</v>
      </c>
      <c r="I599" s="264"/>
      <c r="J599" s="259"/>
      <c r="K599" s="259"/>
      <c r="L599" s="265"/>
      <c r="M599" s="266"/>
      <c r="N599" s="267"/>
      <c r="O599" s="267"/>
      <c r="P599" s="267"/>
      <c r="Q599" s="267"/>
      <c r="R599" s="267"/>
      <c r="S599" s="267"/>
      <c r="T599" s="26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9" t="s">
        <v>175</v>
      </c>
      <c r="AU599" s="269" t="s">
        <v>88</v>
      </c>
      <c r="AV599" s="13" t="s">
        <v>88</v>
      </c>
      <c r="AW599" s="13" t="s">
        <v>34</v>
      </c>
      <c r="AX599" s="13" t="s">
        <v>86</v>
      </c>
      <c r="AY599" s="269" t="s">
        <v>166</v>
      </c>
    </row>
    <row r="600" spans="1:65" s="2" customFormat="1" ht="16.5" customHeight="1">
      <c r="A600" s="39"/>
      <c r="B600" s="40"/>
      <c r="C600" s="291" t="s">
        <v>883</v>
      </c>
      <c r="D600" s="291" t="s">
        <v>254</v>
      </c>
      <c r="E600" s="292" t="s">
        <v>884</v>
      </c>
      <c r="F600" s="293" t="s">
        <v>885</v>
      </c>
      <c r="G600" s="294" t="s">
        <v>242</v>
      </c>
      <c r="H600" s="295">
        <v>0.1</v>
      </c>
      <c r="I600" s="296"/>
      <c r="J600" s="297">
        <f>ROUND(I600*H600,2)</f>
        <v>0</v>
      </c>
      <c r="K600" s="293" t="s">
        <v>172</v>
      </c>
      <c r="L600" s="298"/>
      <c r="M600" s="299" t="s">
        <v>1</v>
      </c>
      <c r="N600" s="300" t="s">
        <v>43</v>
      </c>
      <c r="O600" s="92"/>
      <c r="P600" s="254">
        <f>O600*H600</f>
        <v>0</v>
      </c>
      <c r="Q600" s="254">
        <v>1</v>
      </c>
      <c r="R600" s="254">
        <f>Q600*H600</f>
        <v>0.1</v>
      </c>
      <c r="S600" s="254">
        <v>0</v>
      </c>
      <c r="T600" s="255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56" t="s">
        <v>220</v>
      </c>
      <c r="AT600" s="256" t="s">
        <v>254</v>
      </c>
      <c r="AU600" s="256" t="s">
        <v>88</v>
      </c>
      <c r="AY600" s="18" t="s">
        <v>166</v>
      </c>
      <c r="BE600" s="257">
        <f>IF(N600="základní",J600,0)</f>
        <v>0</v>
      </c>
      <c r="BF600" s="257">
        <f>IF(N600="snížená",J600,0)</f>
        <v>0</v>
      </c>
      <c r="BG600" s="257">
        <f>IF(N600="zákl. přenesená",J600,0)</f>
        <v>0</v>
      </c>
      <c r="BH600" s="257">
        <f>IF(N600="sníž. přenesená",J600,0)</f>
        <v>0</v>
      </c>
      <c r="BI600" s="257">
        <f>IF(N600="nulová",J600,0)</f>
        <v>0</v>
      </c>
      <c r="BJ600" s="18" t="s">
        <v>86</v>
      </c>
      <c r="BK600" s="257">
        <f>ROUND(I600*H600,2)</f>
        <v>0</v>
      </c>
      <c r="BL600" s="18" t="s">
        <v>173</v>
      </c>
      <c r="BM600" s="256" t="s">
        <v>886</v>
      </c>
    </row>
    <row r="601" spans="1:51" s="13" customFormat="1" ht="12">
      <c r="A601" s="13"/>
      <c r="B601" s="258"/>
      <c r="C601" s="259"/>
      <c r="D601" s="260" t="s">
        <v>175</v>
      </c>
      <c r="E601" s="261" t="s">
        <v>1</v>
      </c>
      <c r="F601" s="262" t="s">
        <v>887</v>
      </c>
      <c r="G601" s="259"/>
      <c r="H601" s="263">
        <v>0.1</v>
      </c>
      <c r="I601" s="264"/>
      <c r="J601" s="259"/>
      <c r="K601" s="259"/>
      <c r="L601" s="265"/>
      <c r="M601" s="266"/>
      <c r="N601" s="267"/>
      <c r="O601" s="267"/>
      <c r="P601" s="267"/>
      <c r="Q601" s="267"/>
      <c r="R601" s="267"/>
      <c r="S601" s="267"/>
      <c r="T601" s="26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9" t="s">
        <v>175</v>
      </c>
      <c r="AU601" s="269" t="s">
        <v>88</v>
      </c>
      <c r="AV601" s="13" t="s">
        <v>88</v>
      </c>
      <c r="AW601" s="13" t="s">
        <v>34</v>
      </c>
      <c r="AX601" s="13" t="s">
        <v>86</v>
      </c>
      <c r="AY601" s="269" t="s">
        <v>166</v>
      </c>
    </row>
    <row r="602" spans="1:65" s="2" customFormat="1" ht="21.75" customHeight="1">
      <c r="A602" s="39"/>
      <c r="B602" s="40"/>
      <c r="C602" s="245" t="s">
        <v>888</v>
      </c>
      <c r="D602" s="245" t="s">
        <v>168</v>
      </c>
      <c r="E602" s="246" t="s">
        <v>889</v>
      </c>
      <c r="F602" s="247" t="s">
        <v>890</v>
      </c>
      <c r="G602" s="248" t="s">
        <v>242</v>
      </c>
      <c r="H602" s="249">
        <v>3.132</v>
      </c>
      <c r="I602" s="250"/>
      <c r="J602" s="251">
        <f>ROUND(I602*H602,2)</f>
        <v>0</v>
      </c>
      <c r="K602" s="247" t="s">
        <v>172</v>
      </c>
      <c r="L602" s="45"/>
      <c r="M602" s="252" t="s">
        <v>1</v>
      </c>
      <c r="N602" s="253" t="s">
        <v>43</v>
      </c>
      <c r="O602" s="92"/>
      <c r="P602" s="254">
        <f>O602*H602</f>
        <v>0</v>
      </c>
      <c r="Q602" s="254">
        <v>0</v>
      </c>
      <c r="R602" s="254">
        <f>Q602*H602</f>
        <v>0</v>
      </c>
      <c r="S602" s="254">
        <v>0</v>
      </c>
      <c r="T602" s="255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56" t="s">
        <v>173</v>
      </c>
      <c r="AT602" s="256" t="s">
        <v>168</v>
      </c>
      <c r="AU602" s="256" t="s">
        <v>88</v>
      </c>
      <c r="AY602" s="18" t="s">
        <v>166</v>
      </c>
      <c r="BE602" s="257">
        <f>IF(N602="základní",J602,0)</f>
        <v>0</v>
      </c>
      <c r="BF602" s="257">
        <f>IF(N602="snížená",J602,0)</f>
        <v>0</v>
      </c>
      <c r="BG602" s="257">
        <f>IF(N602="zákl. přenesená",J602,0)</f>
        <v>0</v>
      </c>
      <c r="BH602" s="257">
        <f>IF(N602="sníž. přenesená",J602,0)</f>
        <v>0</v>
      </c>
      <c r="BI602" s="257">
        <f>IF(N602="nulová",J602,0)</f>
        <v>0</v>
      </c>
      <c r="BJ602" s="18" t="s">
        <v>86</v>
      </c>
      <c r="BK602" s="257">
        <f>ROUND(I602*H602,2)</f>
        <v>0</v>
      </c>
      <c r="BL602" s="18" t="s">
        <v>173</v>
      </c>
      <c r="BM602" s="256" t="s">
        <v>891</v>
      </c>
    </row>
    <row r="603" spans="1:65" s="2" customFormat="1" ht="16.5" customHeight="1">
      <c r="A603" s="39"/>
      <c r="B603" s="40"/>
      <c r="C603" s="291" t="s">
        <v>892</v>
      </c>
      <c r="D603" s="291" t="s">
        <v>254</v>
      </c>
      <c r="E603" s="292" t="s">
        <v>893</v>
      </c>
      <c r="F603" s="293" t="s">
        <v>894</v>
      </c>
      <c r="G603" s="294" t="s">
        <v>242</v>
      </c>
      <c r="H603" s="295">
        <v>1.68</v>
      </c>
      <c r="I603" s="296"/>
      <c r="J603" s="297">
        <f>ROUND(I603*H603,2)</f>
        <v>0</v>
      </c>
      <c r="K603" s="293" t="s">
        <v>172</v>
      </c>
      <c r="L603" s="298"/>
      <c r="M603" s="299" t="s">
        <v>1</v>
      </c>
      <c r="N603" s="300" t="s">
        <v>43</v>
      </c>
      <c r="O603" s="92"/>
      <c r="P603" s="254">
        <f>O603*H603</f>
        <v>0</v>
      </c>
      <c r="Q603" s="254">
        <v>1</v>
      </c>
      <c r="R603" s="254">
        <f>Q603*H603</f>
        <v>1.68</v>
      </c>
      <c r="S603" s="254">
        <v>0</v>
      </c>
      <c r="T603" s="255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56" t="s">
        <v>220</v>
      </c>
      <c r="AT603" s="256" t="s">
        <v>254</v>
      </c>
      <c r="AU603" s="256" t="s">
        <v>88</v>
      </c>
      <c r="AY603" s="18" t="s">
        <v>166</v>
      </c>
      <c r="BE603" s="257">
        <f>IF(N603="základní",J603,0)</f>
        <v>0</v>
      </c>
      <c r="BF603" s="257">
        <f>IF(N603="snížená",J603,0)</f>
        <v>0</v>
      </c>
      <c r="BG603" s="257">
        <f>IF(N603="zákl. přenesená",J603,0)</f>
        <v>0</v>
      </c>
      <c r="BH603" s="257">
        <f>IF(N603="sníž. přenesená",J603,0)</f>
        <v>0</v>
      </c>
      <c r="BI603" s="257">
        <f>IF(N603="nulová",J603,0)</f>
        <v>0</v>
      </c>
      <c r="BJ603" s="18" t="s">
        <v>86</v>
      </c>
      <c r="BK603" s="257">
        <f>ROUND(I603*H603,2)</f>
        <v>0</v>
      </c>
      <c r="BL603" s="18" t="s">
        <v>173</v>
      </c>
      <c r="BM603" s="256" t="s">
        <v>895</v>
      </c>
    </row>
    <row r="604" spans="1:51" s="13" customFormat="1" ht="12">
      <c r="A604" s="13"/>
      <c r="B604" s="258"/>
      <c r="C604" s="259"/>
      <c r="D604" s="260" t="s">
        <v>175</v>
      </c>
      <c r="E604" s="261" t="s">
        <v>1</v>
      </c>
      <c r="F604" s="262" t="s">
        <v>896</v>
      </c>
      <c r="G604" s="259"/>
      <c r="H604" s="263">
        <v>0.815</v>
      </c>
      <c r="I604" s="264"/>
      <c r="J604" s="259"/>
      <c r="K604" s="259"/>
      <c r="L604" s="265"/>
      <c r="M604" s="266"/>
      <c r="N604" s="267"/>
      <c r="O604" s="267"/>
      <c r="P604" s="267"/>
      <c r="Q604" s="267"/>
      <c r="R604" s="267"/>
      <c r="S604" s="267"/>
      <c r="T604" s="26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9" t="s">
        <v>175</v>
      </c>
      <c r="AU604" s="269" t="s">
        <v>88</v>
      </c>
      <c r="AV604" s="13" t="s">
        <v>88</v>
      </c>
      <c r="AW604" s="13" t="s">
        <v>34</v>
      </c>
      <c r="AX604" s="13" t="s">
        <v>78</v>
      </c>
      <c r="AY604" s="269" t="s">
        <v>166</v>
      </c>
    </row>
    <row r="605" spans="1:51" s="13" customFormat="1" ht="12">
      <c r="A605" s="13"/>
      <c r="B605" s="258"/>
      <c r="C605" s="259"/>
      <c r="D605" s="260" t="s">
        <v>175</v>
      </c>
      <c r="E605" s="261" t="s">
        <v>1</v>
      </c>
      <c r="F605" s="262" t="s">
        <v>897</v>
      </c>
      <c r="G605" s="259"/>
      <c r="H605" s="263">
        <v>0.072</v>
      </c>
      <c r="I605" s="264"/>
      <c r="J605" s="259"/>
      <c r="K605" s="259"/>
      <c r="L605" s="265"/>
      <c r="M605" s="266"/>
      <c r="N605" s="267"/>
      <c r="O605" s="267"/>
      <c r="P605" s="267"/>
      <c r="Q605" s="267"/>
      <c r="R605" s="267"/>
      <c r="S605" s="267"/>
      <c r="T605" s="26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9" t="s">
        <v>175</v>
      </c>
      <c r="AU605" s="269" t="s">
        <v>88</v>
      </c>
      <c r="AV605" s="13" t="s">
        <v>88</v>
      </c>
      <c r="AW605" s="13" t="s">
        <v>34</v>
      </c>
      <c r="AX605" s="13" t="s">
        <v>78</v>
      </c>
      <c r="AY605" s="269" t="s">
        <v>166</v>
      </c>
    </row>
    <row r="606" spans="1:51" s="13" customFormat="1" ht="12">
      <c r="A606" s="13"/>
      <c r="B606" s="258"/>
      <c r="C606" s="259"/>
      <c r="D606" s="260" t="s">
        <v>175</v>
      </c>
      <c r="E606" s="261" t="s">
        <v>1</v>
      </c>
      <c r="F606" s="262" t="s">
        <v>898</v>
      </c>
      <c r="G606" s="259"/>
      <c r="H606" s="263">
        <v>0.073</v>
      </c>
      <c r="I606" s="264"/>
      <c r="J606" s="259"/>
      <c r="K606" s="259"/>
      <c r="L606" s="265"/>
      <c r="M606" s="266"/>
      <c r="N606" s="267"/>
      <c r="O606" s="267"/>
      <c r="P606" s="267"/>
      <c r="Q606" s="267"/>
      <c r="R606" s="267"/>
      <c r="S606" s="267"/>
      <c r="T606" s="26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9" t="s">
        <v>175</v>
      </c>
      <c r="AU606" s="269" t="s">
        <v>88</v>
      </c>
      <c r="AV606" s="13" t="s">
        <v>88</v>
      </c>
      <c r="AW606" s="13" t="s">
        <v>34</v>
      </c>
      <c r="AX606" s="13" t="s">
        <v>78</v>
      </c>
      <c r="AY606" s="269" t="s">
        <v>166</v>
      </c>
    </row>
    <row r="607" spans="1:51" s="13" customFormat="1" ht="12">
      <c r="A607" s="13"/>
      <c r="B607" s="258"/>
      <c r="C607" s="259"/>
      <c r="D607" s="260" t="s">
        <v>175</v>
      </c>
      <c r="E607" s="261" t="s">
        <v>1</v>
      </c>
      <c r="F607" s="262" t="s">
        <v>899</v>
      </c>
      <c r="G607" s="259"/>
      <c r="H607" s="263">
        <v>0.72</v>
      </c>
      <c r="I607" s="264"/>
      <c r="J607" s="259"/>
      <c r="K607" s="259"/>
      <c r="L607" s="265"/>
      <c r="M607" s="266"/>
      <c r="N607" s="267"/>
      <c r="O607" s="267"/>
      <c r="P607" s="267"/>
      <c r="Q607" s="267"/>
      <c r="R607" s="267"/>
      <c r="S607" s="267"/>
      <c r="T607" s="26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9" t="s">
        <v>175</v>
      </c>
      <c r="AU607" s="269" t="s">
        <v>88</v>
      </c>
      <c r="AV607" s="13" t="s">
        <v>88</v>
      </c>
      <c r="AW607" s="13" t="s">
        <v>34</v>
      </c>
      <c r="AX607" s="13" t="s">
        <v>78</v>
      </c>
      <c r="AY607" s="269" t="s">
        <v>166</v>
      </c>
    </row>
    <row r="608" spans="1:51" s="15" customFormat="1" ht="12">
      <c r="A608" s="15"/>
      <c r="B608" s="280"/>
      <c r="C608" s="281"/>
      <c r="D608" s="260" t="s">
        <v>175</v>
      </c>
      <c r="E608" s="282" t="s">
        <v>1</v>
      </c>
      <c r="F608" s="283" t="s">
        <v>214</v>
      </c>
      <c r="G608" s="281"/>
      <c r="H608" s="284">
        <v>1.6799999999999997</v>
      </c>
      <c r="I608" s="285"/>
      <c r="J608" s="281"/>
      <c r="K608" s="281"/>
      <c r="L608" s="286"/>
      <c r="M608" s="287"/>
      <c r="N608" s="288"/>
      <c r="O608" s="288"/>
      <c r="P608" s="288"/>
      <c r="Q608" s="288"/>
      <c r="R608" s="288"/>
      <c r="S608" s="288"/>
      <c r="T608" s="289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90" t="s">
        <v>175</v>
      </c>
      <c r="AU608" s="290" t="s">
        <v>88</v>
      </c>
      <c r="AV608" s="15" t="s">
        <v>173</v>
      </c>
      <c r="AW608" s="15" t="s">
        <v>34</v>
      </c>
      <c r="AX608" s="15" t="s">
        <v>86</v>
      </c>
      <c r="AY608" s="290" t="s">
        <v>166</v>
      </c>
    </row>
    <row r="609" spans="1:65" s="2" customFormat="1" ht="16.5" customHeight="1">
      <c r="A609" s="39"/>
      <c r="B609" s="40"/>
      <c r="C609" s="291" t="s">
        <v>900</v>
      </c>
      <c r="D609" s="291" t="s">
        <v>254</v>
      </c>
      <c r="E609" s="292" t="s">
        <v>901</v>
      </c>
      <c r="F609" s="293" t="s">
        <v>902</v>
      </c>
      <c r="G609" s="294" t="s">
        <v>242</v>
      </c>
      <c r="H609" s="295">
        <v>1.452</v>
      </c>
      <c r="I609" s="296"/>
      <c r="J609" s="297">
        <f>ROUND(I609*H609,2)</f>
        <v>0</v>
      </c>
      <c r="K609" s="293" t="s">
        <v>172</v>
      </c>
      <c r="L609" s="298"/>
      <c r="M609" s="299" t="s">
        <v>1</v>
      </c>
      <c r="N609" s="300" t="s">
        <v>43</v>
      </c>
      <c r="O609" s="92"/>
      <c r="P609" s="254">
        <f>O609*H609</f>
        <v>0</v>
      </c>
      <c r="Q609" s="254">
        <v>1</v>
      </c>
      <c r="R609" s="254">
        <f>Q609*H609</f>
        <v>1.452</v>
      </c>
      <c r="S609" s="254">
        <v>0</v>
      </c>
      <c r="T609" s="255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56" t="s">
        <v>220</v>
      </c>
      <c r="AT609" s="256" t="s">
        <v>254</v>
      </c>
      <c r="AU609" s="256" t="s">
        <v>88</v>
      </c>
      <c r="AY609" s="18" t="s">
        <v>166</v>
      </c>
      <c r="BE609" s="257">
        <f>IF(N609="základní",J609,0)</f>
        <v>0</v>
      </c>
      <c r="BF609" s="257">
        <f>IF(N609="snížená",J609,0)</f>
        <v>0</v>
      </c>
      <c r="BG609" s="257">
        <f>IF(N609="zákl. přenesená",J609,0)</f>
        <v>0</v>
      </c>
      <c r="BH609" s="257">
        <f>IF(N609="sníž. přenesená",J609,0)</f>
        <v>0</v>
      </c>
      <c r="BI609" s="257">
        <f>IF(N609="nulová",J609,0)</f>
        <v>0</v>
      </c>
      <c r="BJ609" s="18" t="s">
        <v>86</v>
      </c>
      <c r="BK609" s="257">
        <f>ROUND(I609*H609,2)</f>
        <v>0</v>
      </c>
      <c r="BL609" s="18" t="s">
        <v>173</v>
      </c>
      <c r="BM609" s="256" t="s">
        <v>903</v>
      </c>
    </row>
    <row r="610" spans="1:51" s="13" customFormat="1" ht="12">
      <c r="A610" s="13"/>
      <c r="B610" s="258"/>
      <c r="C610" s="259"/>
      <c r="D610" s="260" t="s">
        <v>175</v>
      </c>
      <c r="E610" s="261" t="s">
        <v>1</v>
      </c>
      <c r="F610" s="262" t="s">
        <v>904</v>
      </c>
      <c r="G610" s="259"/>
      <c r="H610" s="263">
        <v>0.736</v>
      </c>
      <c r="I610" s="264"/>
      <c r="J610" s="259"/>
      <c r="K610" s="259"/>
      <c r="L610" s="265"/>
      <c r="M610" s="266"/>
      <c r="N610" s="267"/>
      <c r="O610" s="267"/>
      <c r="P610" s="267"/>
      <c r="Q610" s="267"/>
      <c r="R610" s="267"/>
      <c r="S610" s="267"/>
      <c r="T610" s="26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9" t="s">
        <v>175</v>
      </c>
      <c r="AU610" s="269" t="s">
        <v>88</v>
      </c>
      <c r="AV610" s="13" t="s">
        <v>88</v>
      </c>
      <c r="AW610" s="13" t="s">
        <v>34</v>
      </c>
      <c r="AX610" s="13" t="s">
        <v>78</v>
      </c>
      <c r="AY610" s="269" t="s">
        <v>166</v>
      </c>
    </row>
    <row r="611" spans="1:51" s="13" customFormat="1" ht="12">
      <c r="A611" s="13"/>
      <c r="B611" s="258"/>
      <c r="C611" s="259"/>
      <c r="D611" s="260" t="s">
        <v>175</v>
      </c>
      <c r="E611" s="261" t="s">
        <v>1</v>
      </c>
      <c r="F611" s="262" t="s">
        <v>905</v>
      </c>
      <c r="G611" s="259"/>
      <c r="H611" s="263">
        <v>0.716</v>
      </c>
      <c r="I611" s="264"/>
      <c r="J611" s="259"/>
      <c r="K611" s="259"/>
      <c r="L611" s="265"/>
      <c r="M611" s="266"/>
      <c r="N611" s="267"/>
      <c r="O611" s="267"/>
      <c r="P611" s="267"/>
      <c r="Q611" s="267"/>
      <c r="R611" s="267"/>
      <c r="S611" s="267"/>
      <c r="T611" s="26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9" t="s">
        <v>175</v>
      </c>
      <c r="AU611" s="269" t="s">
        <v>88</v>
      </c>
      <c r="AV611" s="13" t="s">
        <v>88</v>
      </c>
      <c r="AW611" s="13" t="s">
        <v>34</v>
      </c>
      <c r="AX611" s="13" t="s">
        <v>78</v>
      </c>
      <c r="AY611" s="269" t="s">
        <v>166</v>
      </c>
    </row>
    <row r="612" spans="1:51" s="15" customFormat="1" ht="12">
      <c r="A612" s="15"/>
      <c r="B612" s="280"/>
      <c r="C612" s="281"/>
      <c r="D612" s="260" t="s">
        <v>175</v>
      </c>
      <c r="E612" s="282" t="s">
        <v>1</v>
      </c>
      <c r="F612" s="283" t="s">
        <v>214</v>
      </c>
      <c r="G612" s="281"/>
      <c r="H612" s="284">
        <v>1.452</v>
      </c>
      <c r="I612" s="285"/>
      <c r="J612" s="281"/>
      <c r="K612" s="281"/>
      <c r="L612" s="286"/>
      <c r="M612" s="287"/>
      <c r="N612" s="288"/>
      <c r="O612" s="288"/>
      <c r="P612" s="288"/>
      <c r="Q612" s="288"/>
      <c r="R612" s="288"/>
      <c r="S612" s="288"/>
      <c r="T612" s="289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90" t="s">
        <v>175</v>
      </c>
      <c r="AU612" s="290" t="s">
        <v>88</v>
      </c>
      <c r="AV612" s="15" t="s">
        <v>173</v>
      </c>
      <c r="AW612" s="15" t="s">
        <v>34</v>
      </c>
      <c r="AX612" s="15" t="s">
        <v>86</v>
      </c>
      <c r="AY612" s="290" t="s">
        <v>166</v>
      </c>
    </row>
    <row r="613" spans="1:65" s="2" customFormat="1" ht="21.75" customHeight="1">
      <c r="A613" s="39"/>
      <c r="B613" s="40"/>
      <c r="C613" s="245" t="s">
        <v>906</v>
      </c>
      <c r="D613" s="245" t="s">
        <v>168</v>
      </c>
      <c r="E613" s="246" t="s">
        <v>907</v>
      </c>
      <c r="F613" s="247" t="s">
        <v>908</v>
      </c>
      <c r="G613" s="248" t="s">
        <v>242</v>
      </c>
      <c r="H613" s="249">
        <v>4.716</v>
      </c>
      <c r="I613" s="250"/>
      <c r="J613" s="251">
        <f>ROUND(I613*H613,2)</f>
        <v>0</v>
      </c>
      <c r="K613" s="247" t="s">
        <v>172</v>
      </c>
      <c r="L613" s="45"/>
      <c r="M613" s="252" t="s">
        <v>1</v>
      </c>
      <c r="N613" s="253" t="s">
        <v>43</v>
      </c>
      <c r="O613" s="92"/>
      <c r="P613" s="254">
        <f>O613*H613</f>
        <v>0</v>
      </c>
      <c r="Q613" s="254">
        <v>0</v>
      </c>
      <c r="R613" s="254">
        <f>Q613*H613</f>
        <v>0</v>
      </c>
      <c r="S613" s="254">
        <v>0</v>
      </c>
      <c r="T613" s="255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56" t="s">
        <v>173</v>
      </c>
      <c r="AT613" s="256" t="s">
        <v>168</v>
      </c>
      <c r="AU613" s="256" t="s">
        <v>88</v>
      </c>
      <c r="AY613" s="18" t="s">
        <v>166</v>
      </c>
      <c r="BE613" s="257">
        <f>IF(N613="základní",J613,0)</f>
        <v>0</v>
      </c>
      <c r="BF613" s="257">
        <f>IF(N613="snížená",J613,0)</f>
        <v>0</v>
      </c>
      <c r="BG613" s="257">
        <f>IF(N613="zákl. přenesená",J613,0)</f>
        <v>0</v>
      </c>
      <c r="BH613" s="257">
        <f>IF(N613="sníž. přenesená",J613,0)</f>
        <v>0</v>
      </c>
      <c r="BI613" s="257">
        <f>IF(N613="nulová",J613,0)</f>
        <v>0</v>
      </c>
      <c r="BJ613" s="18" t="s">
        <v>86</v>
      </c>
      <c r="BK613" s="257">
        <f>ROUND(I613*H613,2)</f>
        <v>0</v>
      </c>
      <c r="BL613" s="18" t="s">
        <v>173</v>
      </c>
      <c r="BM613" s="256" t="s">
        <v>909</v>
      </c>
    </row>
    <row r="614" spans="1:65" s="2" customFormat="1" ht="16.5" customHeight="1">
      <c r="A614" s="39"/>
      <c r="B614" s="40"/>
      <c r="C614" s="291" t="s">
        <v>910</v>
      </c>
      <c r="D614" s="291" t="s">
        <v>254</v>
      </c>
      <c r="E614" s="292" t="s">
        <v>911</v>
      </c>
      <c r="F614" s="293" t="s">
        <v>912</v>
      </c>
      <c r="G614" s="294" t="s">
        <v>242</v>
      </c>
      <c r="H614" s="295">
        <v>4.716</v>
      </c>
      <c r="I614" s="296"/>
      <c r="J614" s="297">
        <f>ROUND(I614*H614,2)</f>
        <v>0</v>
      </c>
      <c r="K614" s="293" t="s">
        <v>1</v>
      </c>
      <c r="L614" s="298"/>
      <c r="M614" s="299" t="s">
        <v>1</v>
      </c>
      <c r="N614" s="300" t="s">
        <v>43</v>
      </c>
      <c r="O614" s="92"/>
      <c r="P614" s="254">
        <f>O614*H614</f>
        <v>0</v>
      </c>
      <c r="Q614" s="254">
        <v>0</v>
      </c>
      <c r="R614" s="254">
        <f>Q614*H614</f>
        <v>0</v>
      </c>
      <c r="S614" s="254">
        <v>0</v>
      </c>
      <c r="T614" s="255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56" t="s">
        <v>220</v>
      </c>
      <c r="AT614" s="256" t="s">
        <v>254</v>
      </c>
      <c r="AU614" s="256" t="s">
        <v>88</v>
      </c>
      <c r="AY614" s="18" t="s">
        <v>166</v>
      </c>
      <c r="BE614" s="257">
        <f>IF(N614="základní",J614,0)</f>
        <v>0</v>
      </c>
      <c r="BF614" s="257">
        <f>IF(N614="snížená",J614,0)</f>
        <v>0</v>
      </c>
      <c r="BG614" s="257">
        <f>IF(N614="zákl. přenesená",J614,0)</f>
        <v>0</v>
      </c>
      <c r="BH614" s="257">
        <f>IF(N614="sníž. přenesená",J614,0)</f>
        <v>0</v>
      </c>
      <c r="BI614" s="257">
        <f>IF(N614="nulová",J614,0)</f>
        <v>0</v>
      </c>
      <c r="BJ614" s="18" t="s">
        <v>86</v>
      </c>
      <c r="BK614" s="257">
        <f>ROUND(I614*H614,2)</f>
        <v>0</v>
      </c>
      <c r="BL614" s="18" t="s">
        <v>173</v>
      </c>
      <c r="BM614" s="256" t="s">
        <v>913</v>
      </c>
    </row>
    <row r="615" spans="1:65" s="2" customFormat="1" ht="21.75" customHeight="1">
      <c r="A615" s="39"/>
      <c r="B615" s="40"/>
      <c r="C615" s="245" t="s">
        <v>914</v>
      </c>
      <c r="D615" s="245" t="s">
        <v>168</v>
      </c>
      <c r="E615" s="246" t="s">
        <v>915</v>
      </c>
      <c r="F615" s="247" t="s">
        <v>916</v>
      </c>
      <c r="G615" s="248" t="s">
        <v>185</v>
      </c>
      <c r="H615" s="249">
        <v>7</v>
      </c>
      <c r="I615" s="250"/>
      <c r="J615" s="251">
        <f>ROUND(I615*H615,2)</f>
        <v>0</v>
      </c>
      <c r="K615" s="247" t="s">
        <v>172</v>
      </c>
      <c r="L615" s="45"/>
      <c r="M615" s="252" t="s">
        <v>1</v>
      </c>
      <c r="N615" s="253" t="s">
        <v>43</v>
      </c>
      <c r="O615" s="92"/>
      <c r="P615" s="254">
        <f>O615*H615</f>
        <v>0</v>
      </c>
      <c r="Q615" s="254">
        <v>0</v>
      </c>
      <c r="R615" s="254">
        <f>Q615*H615</f>
        <v>0</v>
      </c>
      <c r="S615" s="254">
        <v>0.034</v>
      </c>
      <c r="T615" s="255">
        <f>S615*H615</f>
        <v>0.23800000000000002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56" t="s">
        <v>173</v>
      </c>
      <c r="AT615" s="256" t="s">
        <v>168</v>
      </c>
      <c r="AU615" s="256" t="s">
        <v>88</v>
      </c>
      <c r="AY615" s="18" t="s">
        <v>166</v>
      </c>
      <c r="BE615" s="257">
        <f>IF(N615="základní",J615,0)</f>
        <v>0</v>
      </c>
      <c r="BF615" s="257">
        <f>IF(N615="snížená",J615,0)</f>
        <v>0</v>
      </c>
      <c r="BG615" s="257">
        <f>IF(N615="zákl. přenesená",J615,0)</f>
        <v>0</v>
      </c>
      <c r="BH615" s="257">
        <f>IF(N615="sníž. přenesená",J615,0)</f>
        <v>0</v>
      </c>
      <c r="BI615" s="257">
        <f>IF(N615="nulová",J615,0)</f>
        <v>0</v>
      </c>
      <c r="BJ615" s="18" t="s">
        <v>86</v>
      </c>
      <c r="BK615" s="257">
        <f>ROUND(I615*H615,2)</f>
        <v>0</v>
      </c>
      <c r="BL615" s="18" t="s">
        <v>173</v>
      </c>
      <c r="BM615" s="256" t="s">
        <v>917</v>
      </c>
    </row>
    <row r="616" spans="1:51" s="13" customFormat="1" ht="12">
      <c r="A616" s="13"/>
      <c r="B616" s="258"/>
      <c r="C616" s="259"/>
      <c r="D616" s="260" t="s">
        <v>175</v>
      </c>
      <c r="E616" s="261" t="s">
        <v>1</v>
      </c>
      <c r="F616" s="262" t="s">
        <v>918</v>
      </c>
      <c r="G616" s="259"/>
      <c r="H616" s="263">
        <v>4</v>
      </c>
      <c r="I616" s="264"/>
      <c r="J616" s="259"/>
      <c r="K616" s="259"/>
      <c r="L616" s="265"/>
      <c r="M616" s="266"/>
      <c r="N616" s="267"/>
      <c r="O616" s="267"/>
      <c r="P616" s="267"/>
      <c r="Q616" s="267"/>
      <c r="R616" s="267"/>
      <c r="S616" s="267"/>
      <c r="T616" s="26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9" t="s">
        <v>175</v>
      </c>
      <c r="AU616" s="269" t="s">
        <v>88</v>
      </c>
      <c r="AV616" s="13" t="s">
        <v>88</v>
      </c>
      <c r="AW616" s="13" t="s">
        <v>34</v>
      </c>
      <c r="AX616" s="13" t="s">
        <v>78</v>
      </c>
      <c r="AY616" s="269" t="s">
        <v>166</v>
      </c>
    </row>
    <row r="617" spans="1:51" s="13" customFormat="1" ht="12">
      <c r="A617" s="13"/>
      <c r="B617" s="258"/>
      <c r="C617" s="259"/>
      <c r="D617" s="260" t="s">
        <v>175</v>
      </c>
      <c r="E617" s="261" t="s">
        <v>1</v>
      </c>
      <c r="F617" s="262" t="s">
        <v>919</v>
      </c>
      <c r="G617" s="259"/>
      <c r="H617" s="263">
        <v>3</v>
      </c>
      <c r="I617" s="264"/>
      <c r="J617" s="259"/>
      <c r="K617" s="259"/>
      <c r="L617" s="265"/>
      <c r="M617" s="266"/>
      <c r="N617" s="267"/>
      <c r="O617" s="267"/>
      <c r="P617" s="267"/>
      <c r="Q617" s="267"/>
      <c r="R617" s="267"/>
      <c r="S617" s="267"/>
      <c r="T617" s="26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9" t="s">
        <v>175</v>
      </c>
      <c r="AU617" s="269" t="s">
        <v>88</v>
      </c>
      <c r="AV617" s="13" t="s">
        <v>88</v>
      </c>
      <c r="AW617" s="13" t="s">
        <v>34</v>
      </c>
      <c r="AX617" s="13" t="s">
        <v>78</v>
      </c>
      <c r="AY617" s="269" t="s">
        <v>166</v>
      </c>
    </row>
    <row r="618" spans="1:51" s="15" customFormat="1" ht="12">
      <c r="A618" s="15"/>
      <c r="B618" s="280"/>
      <c r="C618" s="281"/>
      <c r="D618" s="260" t="s">
        <v>175</v>
      </c>
      <c r="E618" s="282" t="s">
        <v>1</v>
      </c>
      <c r="F618" s="283" t="s">
        <v>214</v>
      </c>
      <c r="G618" s="281"/>
      <c r="H618" s="284">
        <v>7</v>
      </c>
      <c r="I618" s="285"/>
      <c r="J618" s="281"/>
      <c r="K618" s="281"/>
      <c r="L618" s="286"/>
      <c r="M618" s="287"/>
      <c r="N618" s="288"/>
      <c r="O618" s="288"/>
      <c r="P618" s="288"/>
      <c r="Q618" s="288"/>
      <c r="R618" s="288"/>
      <c r="S618" s="288"/>
      <c r="T618" s="289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90" t="s">
        <v>175</v>
      </c>
      <c r="AU618" s="290" t="s">
        <v>88</v>
      </c>
      <c r="AV618" s="15" t="s">
        <v>173</v>
      </c>
      <c r="AW618" s="15" t="s">
        <v>34</v>
      </c>
      <c r="AX618" s="15" t="s">
        <v>86</v>
      </c>
      <c r="AY618" s="290" t="s">
        <v>166</v>
      </c>
    </row>
    <row r="619" spans="1:65" s="2" customFormat="1" ht="21.75" customHeight="1">
      <c r="A619" s="39"/>
      <c r="B619" s="40"/>
      <c r="C619" s="245" t="s">
        <v>920</v>
      </c>
      <c r="D619" s="245" t="s">
        <v>168</v>
      </c>
      <c r="E619" s="246" t="s">
        <v>921</v>
      </c>
      <c r="F619" s="247" t="s">
        <v>922</v>
      </c>
      <c r="G619" s="248" t="s">
        <v>185</v>
      </c>
      <c r="H619" s="249">
        <v>4.4</v>
      </c>
      <c r="I619" s="250"/>
      <c r="J619" s="251">
        <f>ROUND(I619*H619,2)</f>
        <v>0</v>
      </c>
      <c r="K619" s="247" t="s">
        <v>172</v>
      </c>
      <c r="L619" s="45"/>
      <c r="M619" s="252" t="s">
        <v>1</v>
      </c>
      <c r="N619" s="253" t="s">
        <v>43</v>
      </c>
      <c r="O619" s="92"/>
      <c r="P619" s="254">
        <f>O619*H619</f>
        <v>0</v>
      </c>
      <c r="Q619" s="254">
        <v>0</v>
      </c>
      <c r="R619" s="254">
        <f>Q619*H619</f>
        <v>0</v>
      </c>
      <c r="S619" s="254">
        <v>0.034</v>
      </c>
      <c r="T619" s="255">
        <f>S619*H619</f>
        <v>0.1496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56" t="s">
        <v>173</v>
      </c>
      <c r="AT619" s="256" t="s">
        <v>168</v>
      </c>
      <c r="AU619" s="256" t="s">
        <v>88</v>
      </c>
      <c r="AY619" s="18" t="s">
        <v>166</v>
      </c>
      <c r="BE619" s="257">
        <f>IF(N619="základní",J619,0)</f>
        <v>0</v>
      </c>
      <c r="BF619" s="257">
        <f>IF(N619="snížená",J619,0)</f>
        <v>0</v>
      </c>
      <c r="BG619" s="257">
        <f>IF(N619="zákl. přenesená",J619,0)</f>
        <v>0</v>
      </c>
      <c r="BH619" s="257">
        <f>IF(N619="sníž. přenesená",J619,0)</f>
        <v>0</v>
      </c>
      <c r="BI619" s="257">
        <f>IF(N619="nulová",J619,0)</f>
        <v>0</v>
      </c>
      <c r="BJ619" s="18" t="s">
        <v>86</v>
      </c>
      <c r="BK619" s="257">
        <f>ROUND(I619*H619,2)</f>
        <v>0</v>
      </c>
      <c r="BL619" s="18" t="s">
        <v>173</v>
      </c>
      <c r="BM619" s="256" t="s">
        <v>923</v>
      </c>
    </row>
    <row r="620" spans="1:51" s="13" customFormat="1" ht="12">
      <c r="A620" s="13"/>
      <c r="B620" s="258"/>
      <c r="C620" s="259"/>
      <c r="D620" s="260" t="s">
        <v>175</v>
      </c>
      <c r="E620" s="261" t="s">
        <v>1</v>
      </c>
      <c r="F620" s="262" t="s">
        <v>924</v>
      </c>
      <c r="G620" s="259"/>
      <c r="H620" s="263">
        <v>4.4</v>
      </c>
      <c r="I620" s="264"/>
      <c r="J620" s="259"/>
      <c r="K620" s="259"/>
      <c r="L620" s="265"/>
      <c r="M620" s="266"/>
      <c r="N620" s="267"/>
      <c r="O620" s="267"/>
      <c r="P620" s="267"/>
      <c r="Q620" s="267"/>
      <c r="R620" s="267"/>
      <c r="S620" s="267"/>
      <c r="T620" s="26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9" t="s">
        <v>175</v>
      </c>
      <c r="AU620" s="269" t="s">
        <v>88</v>
      </c>
      <c r="AV620" s="13" t="s">
        <v>88</v>
      </c>
      <c r="AW620" s="13" t="s">
        <v>34</v>
      </c>
      <c r="AX620" s="13" t="s">
        <v>86</v>
      </c>
      <c r="AY620" s="269" t="s">
        <v>166</v>
      </c>
    </row>
    <row r="621" spans="1:65" s="2" customFormat="1" ht="21.75" customHeight="1">
      <c r="A621" s="39"/>
      <c r="B621" s="40"/>
      <c r="C621" s="245" t="s">
        <v>925</v>
      </c>
      <c r="D621" s="245" t="s">
        <v>168</v>
      </c>
      <c r="E621" s="246" t="s">
        <v>926</v>
      </c>
      <c r="F621" s="247" t="s">
        <v>927</v>
      </c>
      <c r="G621" s="248" t="s">
        <v>179</v>
      </c>
      <c r="H621" s="249">
        <v>0.67</v>
      </c>
      <c r="I621" s="250"/>
      <c r="J621" s="251">
        <f>ROUND(I621*H621,2)</f>
        <v>0</v>
      </c>
      <c r="K621" s="247" t="s">
        <v>172</v>
      </c>
      <c r="L621" s="45"/>
      <c r="M621" s="252" t="s">
        <v>1</v>
      </c>
      <c r="N621" s="253" t="s">
        <v>43</v>
      </c>
      <c r="O621" s="92"/>
      <c r="P621" s="254">
        <f>O621*H621</f>
        <v>0</v>
      </c>
      <c r="Q621" s="254">
        <v>0</v>
      </c>
      <c r="R621" s="254">
        <f>Q621*H621</f>
        <v>0</v>
      </c>
      <c r="S621" s="254">
        <v>1.8</v>
      </c>
      <c r="T621" s="255">
        <f>S621*H621</f>
        <v>1.2060000000000002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56" t="s">
        <v>173</v>
      </c>
      <c r="AT621" s="256" t="s">
        <v>168</v>
      </c>
      <c r="AU621" s="256" t="s">
        <v>88</v>
      </c>
      <c r="AY621" s="18" t="s">
        <v>166</v>
      </c>
      <c r="BE621" s="257">
        <f>IF(N621="základní",J621,0)</f>
        <v>0</v>
      </c>
      <c r="BF621" s="257">
        <f>IF(N621="snížená",J621,0)</f>
        <v>0</v>
      </c>
      <c r="BG621" s="257">
        <f>IF(N621="zákl. přenesená",J621,0)</f>
        <v>0</v>
      </c>
      <c r="BH621" s="257">
        <f>IF(N621="sníž. přenesená",J621,0)</f>
        <v>0</v>
      </c>
      <c r="BI621" s="257">
        <f>IF(N621="nulová",J621,0)</f>
        <v>0</v>
      </c>
      <c r="BJ621" s="18" t="s">
        <v>86</v>
      </c>
      <c r="BK621" s="257">
        <f>ROUND(I621*H621,2)</f>
        <v>0</v>
      </c>
      <c r="BL621" s="18" t="s">
        <v>173</v>
      </c>
      <c r="BM621" s="256" t="s">
        <v>928</v>
      </c>
    </row>
    <row r="622" spans="1:51" s="13" customFormat="1" ht="12">
      <c r="A622" s="13"/>
      <c r="B622" s="258"/>
      <c r="C622" s="259"/>
      <c r="D622" s="260" t="s">
        <v>175</v>
      </c>
      <c r="E622" s="261" t="s">
        <v>1</v>
      </c>
      <c r="F622" s="262" t="s">
        <v>929</v>
      </c>
      <c r="G622" s="259"/>
      <c r="H622" s="263">
        <v>0.35</v>
      </c>
      <c r="I622" s="264"/>
      <c r="J622" s="259"/>
      <c r="K622" s="259"/>
      <c r="L622" s="265"/>
      <c r="M622" s="266"/>
      <c r="N622" s="267"/>
      <c r="O622" s="267"/>
      <c r="P622" s="267"/>
      <c r="Q622" s="267"/>
      <c r="R622" s="267"/>
      <c r="S622" s="267"/>
      <c r="T622" s="268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9" t="s">
        <v>175</v>
      </c>
      <c r="AU622" s="269" t="s">
        <v>88</v>
      </c>
      <c r="AV622" s="13" t="s">
        <v>88</v>
      </c>
      <c r="AW622" s="13" t="s">
        <v>34</v>
      </c>
      <c r="AX622" s="13" t="s">
        <v>78</v>
      </c>
      <c r="AY622" s="269" t="s">
        <v>166</v>
      </c>
    </row>
    <row r="623" spans="1:51" s="13" customFormat="1" ht="12">
      <c r="A623" s="13"/>
      <c r="B623" s="258"/>
      <c r="C623" s="259"/>
      <c r="D623" s="260" t="s">
        <v>175</v>
      </c>
      <c r="E623" s="261" t="s">
        <v>1</v>
      </c>
      <c r="F623" s="262" t="s">
        <v>930</v>
      </c>
      <c r="G623" s="259"/>
      <c r="H623" s="263">
        <v>0.32</v>
      </c>
      <c r="I623" s="264"/>
      <c r="J623" s="259"/>
      <c r="K623" s="259"/>
      <c r="L623" s="265"/>
      <c r="M623" s="266"/>
      <c r="N623" s="267"/>
      <c r="O623" s="267"/>
      <c r="P623" s="267"/>
      <c r="Q623" s="267"/>
      <c r="R623" s="267"/>
      <c r="S623" s="267"/>
      <c r="T623" s="26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69" t="s">
        <v>175</v>
      </c>
      <c r="AU623" s="269" t="s">
        <v>88</v>
      </c>
      <c r="AV623" s="13" t="s">
        <v>88</v>
      </c>
      <c r="AW623" s="13" t="s">
        <v>34</v>
      </c>
      <c r="AX623" s="13" t="s">
        <v>78</v>
      </c>
      <c r="AY623" s="269" t="s">
        <v>166</v>
      </c>
    </row>
    <row r="624" spans="1:51" s="15" customFormat="1" ht="12">
      <c r="A624" s="15"/>
      <c r="B624" s="280"/>
      <c r="C624" s="281"/>
      <c r="D624" s="260" t="s">
        <v>175</v>
      </c>
      <c r="E624" s="282" t="s">
        <v>1</v>
      </c>
      <c r="F624" s="283" t="s">
        <v>214</v>
      </c>
      <c r="G624" s="281"/>
      <c r="H624" s="284">
        <v>0.6699999999999999</v>
      </c>
      <c r="I624" s="285"/>
      <c r="J624" s="281"/>
      <c r="K624" s="281"/>
      <c r="L624" s="286"/>
      <c r="M624" s="287"/>
      <c r="N624" s="288"/>
      <c r="O624" s="288"/>
      <c r="P624" s="288"/>
      <c r="Q624" s="288"/>
      <c r="R624" s="288"/>
      <c r="S624" s="288"/>
      <c r="T624" s="289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90" t="s">
        <v>175</v>
      </c>
      <c r="AU624" s="290" t="s">
        <v>88</v>
      </c>
      <c r="AV624" s="15" t="s">
        <v>173</v>
      </c>
      <c r="AW624" s="15" t="s">
        <v>34</v>
      </c>
      <c r="AX624" s="15" t="s">
        <v>86</v>
      </c>
      <c r="AY624" s="290" t="s">
        <v>166</v>
      </c>
    </row>
    <row r="625" spans="1:65" s="2" customFormat="1" ht="21.75" customHeight="1">
      <c r="A625" s="39"/>
      <c r="B625" s="40"/>
      <c r="C625" s="245" t="s">
        <v>931</v>
      </c>
      <c r="D625" s="245" t="s">
        <v>168</v>
      </c>
      <c r="E625" s="246" t="s">
        <v>932</v>
      </c>
      <c r="F625" s="247" t="s">
        <v>933</v>
      </c>
      <c r="G625" s="248" t="s">
        <v>179</v>
      </c>
      <c r="H625" s="249">
        <v>2.448</v>
      </c>
      <c r="I625" s="250"/>
      <c r="J625" s="251">
        <f>ROUND(I625*H625,2)</f>
        <v>0</v>
      </c>
      <c r="K625" s="247" t="s">
        <v>172</v>
      </c>
      <c r="L625" s="45"/>
      <c r="M625" s="252" t="s">
        <v>1</v>
      </c>
      <c r="N625" s="253" t="s">
        <v>43</v>
      </c>
      <c r="O625" s="92"/>
      <c r="P625" s="254">
        <f>O625*H625</f>
        <v>0</v>
      </c>
      <c r="Q625" s="254">
        <v>0</v>
      </c>
      <c r="R625" s="254">
        <f>Q625*H625</f>
        <v>0</v>
      </c>
      <c r="S625" s="254">
        <v>1.8</v>
      </c>
      <c r="T625" s="255">
        <f>S625*H625</f>
        <v>4.4064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56" t="s">
        <v>173</v>
      </c>
      <c r="AT625" s="256" t="s">
        <v>168</v>
      </c>
      <c r="AU625" s="256" t="s">
        <v>88</v>
      </c>
      <c r="AY625" s="18" t="s">
        <v>166</v>
      </c>
      <c r="BE625" s="257">
        <f>IF(N625="základní",J625,0)</f>
        <v>0</v>
      </c>
      <c r="BF625" s="257">
        <f>IF(N625="snížená",J625,0)</f>
        <v>0</v>
      </c>
      <c r="BG625" s="257">
        <f>IF(N625="zákl. přenesená",J625,0)</f>
        <v>0</v>
      </c>
      <c r="BH625" s="257">
        <f>IF(N625="sníž. přenesená",J625,0)</f>
        <v>0</v>
      </c>
      <c r="BI625" s="257">
        <f>IF(N625="nulová",J625,0)</f>
        <v>0</v>
      </c>
      <c r="BJ625" s="18" t="s">
        <v>86</v>
      </c>
      <c r="BK625" s="257">
        <f>ROUND(I625*H625,2)</f>
        <v>0</v>
      </c>
      <c r="BL625" s="18" t="s">
        <v>173</v>
      </c>
      <c r="BM625" s="256" t="s">
        <v>934</v>
      </c>
    </row>
    <row r="626" spans="1:51" s="13" customFormat="1" ht="12">
      <c r="A626" s="13"/>
      <c r="B626" s="258"/>
      <c r="C626" s="259"/>
      <c r="D626" s="260" t="s">
        <v>175</v>
      </c>
      <c r="E626" s="261" t="s">
        <v>1</v>
      </c>
      <c r="F626" s="262" t="s">
        <v>935</v>
      </c>
      <c r="G626" s="259"/>
      <c r="H626" s="263">
        <v>1.848</v>
      </c>
      <c r="I626" s="264"/>
      <c r="J626" s="259"/>
      <c r="K626" s="259"/>
      <c r="L626" s="265"/>
      <c r="M626" s="266"/>
      <c r="N626" s="267"/>
      <c r="O626" s="267"/>
      <c r="P626" s="267"/>
      <c r="Q626" s="267"/>
      <c r="R626" s="267"/>
      <c r="S626" s="267"/>
      <c r="T626" s="26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9" t="s">
        <v>175</v>
      </c>
      <c r="AU626" s="269" t="s">
        <v>88</v>
      </c>
      <c r="AV626" s="13" t="s">
        <v>88</v>
      </c>
      <c r="AW626" s="13" t="s">
        <v>34</v>
      </c>
      <c r="AX626" s="13" t="s">
        <v>78</v>
      </c>
      <c r="AY626" s="269" t="s">
        <v>166</v>
      </c>
    </row>
    <row r="627" spans="1:51" s="13" customFormat="1" ht="12">
      <c r="A627" s="13"/>
      <c r="B627" s="258"/>
      <c r="C627" s="259"/>
      <c r="D627" s="260" t="s">
        <v>175</v>
      </c>
      <c r="E627" s="261" t="s">
        <v>1</v>
      </c>
      <c r="F627" s="262" t="s">
        <v>936</v>
      </c>
      <c r="G627" s="259"/>
      <c r="H627" s="263">
        <v>0.6</v>
      </c>
      <c r="I627" s="264"/>
      <c r="J627" s="259"/>
      <c r="K627" s="259"/>
      <c r="L627" s="265"/>
      <c r="M627" s="266"/>
      <c r="N627" s="267"/>
      <c r="O627" s="267"/>
      <c r="P627" s="267"/>
      <c r="Q627" s="267"/>
      <c r="R627" s="267"/>
      <c r="S627" s="267"/>
      <c r="T627" s="26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9" t="s">
        <v>175</v>
      </c>
      <c r="AU627" s="269" t="s">
        <v>88</v>
      </c>
      <c r="AV627" s="13" t="s">
        <v>88</v>
      </c>
      <c r="AW627" s="13" t="s">
        <v>34</v>
      </c>
      <c r="AX627" s="13" t="s">
        <v>78</v>
      </c>
      <c r="AY627" s="269" t="s">
        <v>166</v>
      </c>
    </row>
    <row r="628" spans="1:51" s="15" customFormat="1" ht="12">
      <c r="A628" s="15"/>
      <c r="B628" s="280"/>
      <c r="C628" s="281"/>
      <c r="D628" s="260" t="s">
        <v>175</v>
      </c>
      <c r="E628" s="282" t="s">
        <v>1</v>
      </c>
      <c r="F628" s="283" t="s">
        <v>214</v>
      </c>
      <c r="G628" s="281"/>
      <c r="H628" s="284">
        <v>2.448</v>
      </c>
      <c r="I628" s="285"/>
      <c r="J628" s="281"/>
      <c r="K628" s="281"/>
      <c r="L628" s="286"/>
      <c r="M628" s="287"/>
      <c r="N628" s="288"/>
      <c r="O628" s="288"/>
      <c r="P628" s="288"/>
      <c r="Q628" s="288"/>
      <c r="R628" s="288"/>
      <c r="S628" s="288"/>
      <c r="T628" s="289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90" t="s">
        <v>175</v>
      </c>
      <c r="AU628" s="290" t="s">
        <v>88</v>
      </c>
      <c r="AV628" s="15" t="s">
        <v>173</v>
      </c>
      <c r="AW628" s="15" t="s">
        <v>34</v>
      </c>
      <c r="AX628" s="15" t="s">
        <v>86</v>
      </c>
      <c r="AY628" s="290" t="s">
        <v>166</v>
      </c>
    </row>
    <row r="629" spans="1:65" s="2" customFormat="1" ht="21.75" customHeight="1">
      <c r="A629" s="39"/>
      <c r="B629" s="40"/>
      <c r="C629" s="245" t="s">
        <v>937</v>
      </c>
      <c r="D629" s="245" t="s">
        <v>168</v>
      </c>
      <c r="E629" s="246" t="s">
        <v>938</v>
      </c>
      <c r="F629" s="247" t="s">
        <v>939</v>
      </c>
      <c r="G629" s="248" t="s">
        <v>171</v>
      </c>
      <c r="H629" s="249">
        <v>5</v>
      </c>
      <c r="I629" s="250"/>
      <c r="J629" s="251">
        <f>ROUND(I629*H629,2)</f>
        <v>0</v>
      </c>
      <c r="K629" s="247" t="s">
        <v>172</v>
      </c>
      <c r="L629" s="45"/>
      <c r="M629" s="252" t="s">
        <v>1</v>
      </c>
      <c r="N629" s="253" t="s">
        <v>43</v>
      </c>
      <c r="O629" s="92"/>
      <c r="P629" s="254">
        <f>O629*H629</f>
        <v>0</v>
      </c>
      <c r="Q629" s="254">
        <v>0</v>
      </c>
      <c r="R629" s="254">
        <f>Q629*H629</f>
        <v>0</v>
      </c>
      <c r="S629" s="254">
        <v>0.091</v>
      </c>
      <c r="T629" s="255">
        <f>S629*H629</f>
        <v>0.45499999999999996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56" t="s">
        <v>173</v>
      </c>
      <c r="AT629" s="256" t="s">
        <v>168</v>
      </c>
      <c r="AU629" s="256" t="s">
        <v>88</v>
      </c>
      <c r="AY629" s="18" t="s">
        <v>166</v>
      </c>
      <c r="BE629" s="257">
        <f>IF(N629="základní",J629,0)</f>
        <v>0</v>
      </c>
      <c r="BF629" s="257">
        <f>IF(N629="snížená",J629,0)</f>
        <v>0</v>
      </c>
      <c r="BG629" s="257">
        <f>IF(N629="zákl. přenesená",J629,0)</f>
        <v>0</v>
      </c>
      <c r="BH629" s="257">
        <f>IF(N629="sníž. přenesená",J629,0)</f>
        <v>0</v>
      </c>
      <c r="BI629" s="257">
        <f>IF(N629="nulová",J629,0)</f>
        <v>0</v>
      </c>
      <c r="BJ629" s="18" t="s">
        <v>86</v>
      </c>
      <c r="BK629" s="257">
        <f>ROUND(I629*H629,2)</f>
        <v>0</v>
      </c>
      <c r="BL629" s="18" t="s">
        <v>173</v>
      </c>
      <c r="BM629" s="256" t="s">
        <v>940</v>
      </c>
    </row>
    <row r="630" spans="1:51" s="13" customFormat="1" ht="12">
      <c r="A630" s="13"/>
      <c r="B630" s="258"/>
      <c r="C630" s="259"/>
      <c r="D630" s="260" t="s">
        <v>175</v>
      </c>
      <c r="E630" s="261" t="s">
        <v>1</v>
      </c>
      <c r="F630" s="262" t="s">
        <v>941</v>
      </c>
      <c r="G630" s="259"/>
      <c r="H630" s="263">
        <v>5</v>
      </c>
      <c r="I630" s="264"/>
      <c r="J630" s="259"/>
      <c r="K630" s="259"/>
      <c r="L630" s="265"/>
      <c r="M630" s="266"/>
      <c r="N630" s="267"/>
      <c r="O630" s="267"/>
      <c r="P630" s="267"/>
      <c r="Q630" s="267"/>
      <c r="R630" s="267"/>
      <c r="S630" s="267"/>
      <c r="T630" s="26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69" t="s">
        <v>175</v>
      </c>
      <c r="AU630" s="269" t="s">
        <v>88</v>
      </c>
      <c r="AV630" s="13" t="s">
        <v>88</v>
      </c>
      <c r="AW630" s="13" t="s">
        <v>34</v>
      </c>
      <c r="AX630" s="13" t="s">
        <v>78</v>
      </c>
      <c r="AY630" s="269" t="s">
        <v>166</v>
      </c>
    </row>
    <row r="631" spans="1:51" s="15" customFormat="1" ht="12">
      <c r="A631" s="15"/>
      <c r="B631" s="280"/>
      <c r="C631" s="281"/>
      <c r="D631" s="260" t="s">
        <v>175</v>
      </c>
      <c r="E631" s="282" t="s">
        <v>1</v>
      </c>
      <c r="F631" s="283" t="s">
        <v>214</v>
      </c>
      <c r="G631" s="281"/>
      <c r="H631" s="284">
        <v>5</v>
      </c>
      <c r="I631" s="285"/>
      <c r="J631" s="281"/>
      <c r="K631" s="281"/>
      <c r="L631" s="286"/>
      <c r="M631" s="287"/>
      <c r="N631" s="288"/>
      <c r="O631" s="288"/>
      <c r="P631" s="288"/>
      <c r="Q631" s="288"/>
      <c r="R631" s="288"/>
      <c r="S631" s="288"/>
      <c r="T631" s="289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90" t="s">
        <v>175</v>
      </c>
      <c r="AU631" s="290" t="s">
        <v>88</v>
      </c>
      <c r="AV631" s="15" t="s">
        <v>173</v>
      </c>
      <c r="AW631" s="15" t="s">
        <v>34</v>
      </c>
      <c r="AX631" s="15" t="s">
        <v>86</v>
      </c>
      <c r="AY631" s="290" t="s">
        <v>166</v>
      </c>
    </row>
    <row r="632" spans="1:65" s="2" customFormat="1" ht="21.75" customHeight="1">
      <c r="A632" s="39"/>
      <c r="B632" s="40"/>
      <c r="C632" s="245" t="s">
        <v>942</v>
      </c>
      <c r="D632" s="245" t="s">
        <v>168</v>
      </c>
      <c r="E632" s="246" t="s">
        <v>943</v>
      </c>
      <c r="F632" s="247" t="s">
        <v>944</v>
      </c>
      <c r="G632" s="248" t="s">
        <v>171</v>
      </c>
      <c r="H632" s="249">
        <v>3.6</v>
      </c>
      <c r="I632" s="250"/>
      <c r="J632" s="251">
        <f>ROUND(I632*H632,2)</f>
        <v>0</v>
      </c>
      <c r="K632" s="247" t="s">
        <v>172</v>
      </c>
      <c r="L632" s="45"/>
      <c r="M632" s="252" t="s">
        <v>1</v>
      </c>
      <c r="N632" s="253" t="s">
        <v>43</v>
      </c>
      <c r="O632" s="92"/>
      <c r="P632" s="254">
        <f>O632*H632</f>
        <v>0</v>
      </c>
      <c r="Q632" s="254">
        <v>0</v>
      </c>
      <c r="R632" s="254">
        <f>Q632*H632</f>
        <v>0</v>
      </c>
      <c r="S632" s="254">
        <v>0.131</v>
      </c>
      <c r="T632" s="255">
        <f>S632*H632</f>
        <v>0.4716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56" t="s">
        <v>173</v>
      </c>
      <c r="AT632" s="256" t="s">
        <v>168</v>
      </c>
      <c r="AU632" s="256" t="s">
        <v>88</v>
      </c>
      <c r="AY632" s="18" t="s">
        <v>166</v>
      </c>
      <c r="BE632" s="257">
        <f>IF(N632="základní",J632,0)</f>
        <v>0</v>
      </c>
      <c r="BF632" s="257">
        <f>IF(N632="snížená",J632,0)</f>
        <v>0</v>
      </c>
      <c r="BG632" s="257">
        <f>IF(N632="zákl. přenesená",J632,0)</f>
        <v>0</v>
      </c>
      <c r="BH632" s="257">
        <f>IF(N632="sníž. přenesená",J632,0)</f>
        <v>0</v>
      </c>
      <c r="BI632" s="257">
        <f>IF(N632="nulová",J632,0)</f>
        <v>0</v>
      </c>
      <c r="BJ632" s="18" t="s">
        <v>86</v>
      </c>
      <c r="BK632" s="257">
        <f>ROUND(I632*H632,2)</f>
        <v>0</v>
      </c>
      <c r="BL632" s="18" t="s">
        <v>173</v>
      </c>
      <c r="BM632" s="256" t="s">
        <v>945</v>
      </c>
    </row>
    <row r="633" spans="1:51" s="13" customFormat="1" ht="12">
      <c r="A633" s="13"/>
      <c r="B633" s="258"/>
      <c r="C633" s="259"/>
      <c r="D633" s="260" t="s">
        <v>175</v>
      </c>
      <c r="E633" s="261" t="s">
        <v>1</v>
      </c>
      <c r="F633" s="262" t="s">
        <v>946</v>
      </c>
      <c r="G633" s="259"/>
      <c r="H633" s="263">
        <v>3.6</v>
      </c>
      <c r="I633" s="264"/>
      <c r="J633" s="259"/>
      <c r="K633" s="259"/>
      <c r="L633" s="265"/>
      <c r="M633" s="266"/>
      <c r="N633" s="267"/>
      <c r="O633" s="267"/>
      <c r="P633" s="267"/>
      <c r="Q633" s="267"/>
      <c r="R633" s="267"/>
      <c r="S633" s="267"/>
      <c r="T633" s="26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9" t="s">
        <v>175</v>
      </c>
      <c r="AU633" s="269" t="s">
        <v>88</v>
      </c>
      <c r="AV633" s="13" t="s">
        <v>88</v>
      </c>
      <c r="AW633" s="13" t="s">
        <v>34</v>
      </c>
      <c r="AX633" s="13" t="s">
        <v>86</v>
      </c>
      <c r="AY633" s="269" t="s">
        <v>166</v>
      </c>
    </row>
    <row r="634" spans="1:65" s="2" customFormat="1" ht="21.75" customHeight="1">
      <c r="A634" s="39"/>
      <c r="B634" s="40"/>
      <c r="C634" s="245" t="s">
        <v>947</v>
      </c>
      <c r="D634" s="245" t="s">
        <v>168</v>
      </c>
      <c r="E634" s="246" t="s">
        <v>948</v>
      </c>
      <c r="F634" s="247" t="s">
        <v>949</v>
      </c>
      <c r="G634" s="248" t="s">
        <v>171</v>
      </c>
      <c r="H634" s="249">
        <v>18.532</v>
      </c>
      <c r="I634" s="250"/>
      <c r="J634" s="251">
        <f>ROUND(I634*H634,2)</f>
        <v>0</v>
      </c>
      <c r="K634" s="247" t="s">
        <v>172</v>
      </c>
      <c r="L634" s="45"/>
      <c r="M634" s="252" t="s">
        <v>1</v>
      </c>
      <c r="N634" s="253" t="s">
        <v>43</v>
      </c>
      <c r="O634" s="92"/>
      <c r="P634" s="254">
        <f>O634*H634</f>
        <v>0</v>
      </c>
      <c r="Q634" s="254">
        <v>1E-05</v>
      </c>
      <c r="R634" s="254">
        <f>Q634*H634</f>
        <v>0.00018532000000000002</v>
      </c>
      <c r="S634" s="254">
        <v>0.044</v>
      </c>
      <c r="T634" s="255">
        <f>S634*H634</f>
        <v>0.8154079999999999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56" t="s">
        <v>173</v>
      </c>
      <c r="AT634" s="256" t="s">
        <v>168</v>
      </c>
      <c r="AU634" s="256" t="s">
        <v>88</v>
      </c>
      <c r="AY634" s="18" t="s">
        <v>166</v>
      </c>
      <c r="BE634" s="257">
        <f>IF(N634="základní",J634,0)</f>
        <v>0</v>
      </c>
      <c r="BF634" s="257">
        <f>IF(N634="snížená",J634,0)</f>
        <v>0</v>
      </c>
      <c r="BG634" s="257">
        <f>IF(N634="zákl. přenesená",J634,0)</f>
        <v>0</v>
      </c>
      <c r="BH634" s="257">
        <f>IF(N634="sníž. přenesená",J634,0)</f>
        <v>0</v>
      </c>
      <c r="BI634" s="257">
        <f>IF(N634="nulová",J634,0)</f>
        <v>0</v>
      </c>
      <c r="BJ634" s="18" t="s">
        <v>86</v>
      </c>
      <c r="BK634" s="257">
        <f>ROUND(I634*H634,2)</f>
        <v>0</v>
      </c>
      <c r="BL634" s="18" t="s">
        <v>173</v>
      </c>
      <c r="BM634" s="256" t="s">
        <v>950</v>
      </c>
    </row>
    <row r="635" spans="1:51" s="13" customFormat="1" ht="12">
      <c r="A635" s="13"/>
      <c r="B635" s="258"/>
      <c r="C635" s="259"/>
      <c r="D635" s="260" t="s">
        <v>175</v>
      </c>
      <c r="E635" s="261" t="s">
        <v>1</v>
      </c>
      <c r="F635" s="262" t="s">
        <v>951</v>
      </c>
      <c r="G635" s="259"/>
      <c r="H635" s="263">
        <v>18.532</v>
      </c>
      <c r="I635" s="264"/>
      <c r="J635" s="259"/>
      <c r="K635" s="259"/>
      <c r="L635" s="265"/>
      <c r="M635" s="266"/>
      <c r="N635" s="267"/>
      <c r="O635" s="267"/>
      <c r="P635" s="267"/>
      <c r="Q635" s="267"/>
      <c r="R635" s="267"/>
      <c r="S635" s="267"/>
      <c r="T635" s="26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9" t="s">
        <v>175</v>
      </c>
      <c r="AU635" s="269" t="s">
        <v>88</v>
      </c>
      <c r="AV635" s="13" t="s">
        <v>88</v>
      </c>
      <c r="AW635" s="13" t="s">
        <v>34</v>
      </c>
      <c r="AX635" s="13" t="s">
        <v>86</v>
      </c>
      <c r="AY635" s="269" t="s">
        <v>166</v>
      </c>
    </row>
    <row r="636" spans="1:65" s="2" customFormat="1" ht="21.75" customHeight="1">
      <c r="A636" s="39"/>
      <c r="B636" s="40"/>
      <c r="C636" s="245" t="s">
        <v>952</v>
      </c>
      <c r="D636" s="245" t="s">
        <v>168</v>
      </c>
      <c r="E636" s="246" t="s">
        <v>953</v>
      </c>
      <c r="F636" s="247" t="s">
        <v>954</v>
      </c>
      <c r="G636" s="248" t="s">
        <v>171</v>
      </c>
      <c r="H636" s="249">
        <v>18.9</v>
      </c>
      <c r="I636" s="250"/>
      <c r="J636" s="251">
        <f>ROUND(I636*H636,2)</f>
        <v>0</v>
      </c>
      <c r="K636" s="247" t="s">
        <v>1</v>
      </c>
      <c r="L636" s="45"/>
      <c r="M636" s="252" t="s">
        <v>1</v>
      </c>
      <c r="N636" s="253" t="s">
        <v>43</v>
      </c>
      <c r="O636" s="92"/>
      <c r="P636" s="254">
        <f>O636*H636</f>
        <v>0</v>
      </c>
      <c r="Q636" s="254">
        <v>1E-05</v>
      </c>
      <c r="R636" s="254">
        <f>Q636*H636</f>
        <v>0.000189</v>
      </c>
      <c r="S636" s="254">
        <v>0.068</v>
      </c>
      <c r="T636" s="255">
        <f>S636*H636</f>
        <v>1.2852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56" t="s">
        <v>173</v>
      </c>
      <c r="AT636" s="256" t="s">
        <v>168</v>
      </c>
      <c r="AU636" s="256" t="s">
        <v>88</v>
      </c>
      <c r="AY636" s="18" t="s">
        <v>166</v>
      </c>
      <c r="BE636" s="257">
        <f>IF(N636="základní",J636,0)</f>
        <v>0</v>
      </c>
      <c r="BF636" s="257">
        <f>IF(N636="snížená",J636,0)</f>
        <v>0</v>
      </c>
      <c r="BG636" s="257">
        <f>IF(N636="zákl. přenesená",J636,0)</f>
        <v>0</v>
      </c>
      <c r="BH636" s="257">
        <f>IF(N636="sníž. přenesená",J636,0)</f>
        <v>0</v>
      </c>
      <c r="BI636" s="257">
        <f>IF(N636="nulová",J636,0)</f>
        <v>0</v>
      </c>
      <c r="BJ636" s="18" t="s">
        <v>86</v>
      </c>
      <c r="BK636" s="257">
        <f>ROUND(I636*H636,2)</f>
        <v>0</v>
      </c>
      <c r="BL636" s="18" t="s">
        <v>173</v>
      </c>
      <c r="BM636" s="256" t="s">
        <v>955</v>
      </c>
    </row>
    <row r="637" spans="1:51" s="13" customFormat="1" ht="12">
      <c r="A637" s="13"/>
      <c r="B637" s="258"/>
      <c r="C637" s="259"/>
      <c r="D637" s="260" t="s">
        <v>175</v>
      </c>
      <c r="E637" s="261" t="s">
        <v>1</v>
      </c>
      <c r="F637" s="262" t="s">
        <v>956</v>
      </c>
      <c r="G637" s="259"/>
      <c r="H637" s="263">
        <v>18.9</v>
      </c>
      <c r="I637" s="264"/>
      <c r="J637" s="259"/>
      <c r="K637" s="259"/>
      <c r="L637" s="265"/>
      <c r="M637" s="266"/>
      <c r="N637" s="267"/>
      <c r="O637" s="267"/>
      <c r="P637" s="267"/>
      <c r="Q637" s="267"/>
      <c r="R637" s="267"/>
      <c r="S637" s="267"/>
      <c r="T637" s="268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9" t="s">
        <v>175</v>
      </c>
      <c r="AU637" s="269" t="s">
        <v>88</v>
      </c>
      <c r="AV637" s="13" t="s">
        <v>88</v>
      </c>
      <c r="AW637" s="13" t="s">
        <v>34</v>
      </c>
      <c r="AX637" s="13" t="s">
        <v>86</v>
      </c>
      <c r="AY637" s="269" t="s">
        <v>166</v>
      </c>
    </row>
    <row r="638" spans="1:65" s="2" customFormat="1" ht="16.5" customHeight="1">
      <c r="A638" s="39"/>
      <c r="B638" s="40"/>
      <c r="C638" s="245" t="s">
        <v>957</v>
      </c>
      <c r="D638" s="245" t="s">
        <v>168</v>
      </c>
      <c r="E638" s="246" t="s">
        <v>958</v>
      </c>
      <c r="F638" s="247" t="s">
        <v>959</v>
      </c>
      <c r="G638" s="248" t="s">
        <v>546</v>
      </c>
      <c r="H638" s="249">
        <v>1</v>
      </c>
      <c r="I638" s="250"/>
      <c r="J638" s="251">
        <f>ROUND(I638*H638,2)</f>
        <v>0</v>
      </c>
      <c r="K638" s="247" t="s">
        <v>1</v>
      </c>
      <c r="L638" s="45"/>
      <c r="M638" s="252" t="s">
        <v>1</v>
      </c>
      <c r="N638" s="253" t="s">
        <v>43</v>
      </c>
      <c r="O638" s="92"/>
      <c r="P638" s="254">
        <f>O638*H638</f>
        <v>0</v>
      </c>
      <c r="Q638" s="254">
        <v>1E-05</v>
      </c>
      <c r="R638" s="254">
        <f>Q638*H638</f>
        <v>1E-05</v>
      </c>
      <c r="S638" s="254">
        <v>0.068</v>
      </c>
      <c r="T638" s="255">
        <f>S638*H638</f>
        <v>0.068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56" t="s">
        <v>173</v>
      </c>
      <c r="AT638" s="256" t="s">
        <v>168</v>
      </c>
      <c r="AU638" s="256" t="s">
        <v>88</v>
      </c>
      <c r="AY638" s="18" t="s">
        <v>166</v>
      </c>
      <c r="BE638" s="257">
        <f>IF(N638="základní",J638,0)</f>
        <v>0</v>
      </c>
      <c r="BF638" s="257">
        <f>IF(N638="snížená",J638,0)</f>
        <v>0</v>
      </c>
      <c r="BG638" s="257">
        <f>IF(N638="zákl. přenesená",J638,0)</f>
        <v>0</v>
      </c>
      <c r="BH638" s="257">
        <f>IF(N638="sníž. přenesená",J638,0)</f>
        <v>0</v>
      </c>
      <c r="BI638" s="257">
        <f>IF(N638="nulová",J638,0)</f>
        <v>0</v>
      </c>
      <c r="BJ638" s="18" t="s">
        <v>86</v>
      </c>
      <c r="BK638" s="257">
        <f>ROUND(I638*H638,2)</f>
        <v>0</v>
      </c>
      <c r="BL638" s="18" t="s">
        <v>173</v>
      </c>
      <c r="BM638" s="256" t="s">
        <v>960</v>
      </c>
    </row>
    <row r="639" spans="1:65" s="2" customFormat="1" ht="16.5" customHeight="1">
      <c r="A639" s="39"/>
      <c r="B639" s="40"/>
      <c r="C639" s="245" t="s">
        <v>961</v>
      </c>
      <c r="D639" s="245" t="s">
        <v>168</v>
      </c>
      <c r="E639" s="246" t="s">
        <v>962</v>
      </c>
      <c r="F639" s="247" t="s">
        <v>963</v>
      </c>
      <c r="G639" s="248" t="s">
        <v>546</v>
      </c>
      <c r="H639" s="249">
        <v>3</v>
      </c>
      <c r="I639" s="250"/>
      <c r="J639" s="251">
        <f>ROUND(I639*H639,2)</f>
        <v>0</v>
      </c>
      <c r="K639" s="247" t="s">
        <v>1</v>
      </c>
      <c r="L639" s="45"/>
      <c r="M639" s="252" t="s">
        <v>1</v>
      </c>
      <c r="N639" s="253" t="s">
        <v>43</v>
      </c>
      <c r="O639" s="92"/>
      <c r="P639" s="254">
        <f>O639*H639</f>
        <v>0</v>
      </c>
      <c r="Q639" s="254">
        <v>1E-05</v>
      </c>
      <c r="R639" s="254">
        <f>Q639*H639</f>
        <v>3.0000000000000004E-05</v>
      </c>
      <c r="S639" s="254">
        <v>0.068</v>
      </c>
      <c r="T639" s="255">
        <f>S639*H639</f>
        <v>0.20400000000000001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56" t="s">
        <v>173</v>
      </c>
      <c r="AT639" s="256" t="s">
        <v>168</v>
      </c>
      <c r="AU639" s="256" t="s">
        <v>88</v>
      </c>
      <c r="AY639" s="18" t="s">
        <v>166</v>
      </c>
      <c r="BE639" s="257">
        <f>IF(N639="základní",J639,0)</f>
        <v>0</v>
      </c>
      <c r="BF639" s="257">
        <f>IF(N639="snížená",J639,0)</f>
        <v>0</v>
      </c>
      <c r="BG639" s="257">
        <f>IF(N639="zákl. přenesená",J639,0)</f>
        <v>0</v>
      </c>
      <c r="BH639" s="257">
        <f>IF(N639="sníž. přenesená",J639,0)</f>
        <v>0</v>
      </c>
      <c r="BI639" s="257">
        <f>IF(N639="nulová",J639,0)</f>
        <v>0</v>
      </c>
      <c r="BJ639" s="18" t="s">
        <v>86</v>
      </c>
      <c r="BK639" s="257">
        <f>ROUND(I639*H639,2)</f>
        <v>0</v>
      </c>
      <c r="BL639" s="18" t="s">
        <v>173</v>
      </c>
      <c r="BM639" s="256" t="s">
        <v>964</v>
      </c>
    </row>
    <row r="640" spans="1:65" s="2" customFormat="1" ht="16.5" customHeight="1">
      <c r="A640" s="39"/>
      <c r="B640" s="40"/>
      <c r="C640" s="245" t="s">
        <v>965</v>
      </c>
      <c r="D640" s="245" t="s">
        <v>168</v>
      </c>
      <c r="E640" s="246" t="s">
        <v>966</v>
      </c>
      <c r="F640" s="247" t="s">
        <v>967</v>
      </c>
      <c r="G640" s="248" t="s">
        <v>546</v>
      </c>
      <c r="H640" s="249">
        <v>3</v>
      </c>
      <c r="I640" s="250"/>
      <c r="J640" s="251">
        <f>ROUND(I640*H640,2)</f>
        <v>0</v>
      </c>
      <c r="K640" s="247" t="s">
        <v>1</v>
      </c>
      <c r="L640" s="45"/>
      <c r="M640" s="252" t="s">
        <v>1</v>
      </c>
      <c r="N640" s="253" t="s">
        <v>43</v>
      </c>
      <c r="O640" s="92"/>
      <c r="P640" s="254">
        <f>O640*H640</f>
        <v>0</v>
      </c>
      <c r="Q640" s="254">
        <v>1E-05</v>
      </c>
      <c r="R640" s="254">
        <f>Q640*H640</f>
        <v>3.0000000000000004E-05</v>
      </c>
      <c r="S640" s="254">
        <v>0.068</v>
      </c>
      <c r="T640" s="255">
        <f>S640*H640</f>
        <v>0.20400000000000001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56" t="s">
        <v>173</v>
      </c>
      <c r="AT640" s="256" t="s">
        <v>168</v>
      </c>
      <c r="AU640" s="256" t="s">
        <v>88</v>
      </c>
      <c r="AY640" s="18" t="s">
        <v>166</v>
      </c>
      <c r="BE640" s="257">
        <f>IF(N640="základní",J640,0)</f>
        <v>0</v>
      </c>
      <c r="BF640" s="257">
        <f>IF(N640="snížená",J640,0)</f>
        <v>0</v>
      </c>
      <c r="BG640" s="257">
        <f>IF(N640="zákl. přenesená",J640,0)</f>
        <v>0</v>
      </c>
      <c r="BH640" s="257">
        <f>IF(N640="sníž. přenesená",J640,0)</f>
        <v>0</v>
      </c>
      <c r="BI640" s="257">
        <f>IF(N640="nulová",J640,0)</f>
        <v>0</v>
      </c>
      <c r="BJ640" s="18" t="s">
        <v>86</v>
      </c>
      <c r="BK640" s="257">
        <f>ROUND(I640*H640,2)</f>
        <v>0</v>
      </c>
      <c r="BL640" s="18" t="s">
        <v>173</v>
      </c>
      <c r="BM640" s="256" t="s">
        <v>968</v>
      </c>
    </row>
    <row r="641" spans="1:63" s="12" customFormat="1" ht="22.8" customHeight="1">
      <c r="A641" s="12"/>
      <c r="B641" s="229"/>
      <c r="C641" s="230"/>
      <c r="D641" s="231" t="s">
        <v>77</v>
      </c>
      <c r="E641" s="243" t="s">
        <v>969</v>
      </c>
      <c r="F641" s="243" t="s">
        <v>970</v>
      </c>
      <c r="G641" s="230"/>
      <c r="H641" s="230"/>
      <c r="I641" s="233"/>
      <c r="J641" s="244">
        <f>BK641</f>
        <v>0</v>
      </c>
      <c r="K641" s="230"/>
      <c r="L641" s="235"/>
      <c r="M641" s="236"/>
      <c r="N641" s="237"/>
      <c r="O641" s="237"/>
      <c r="P641" s="238">
        <f>P642</f>
        <v>0</v>
      </c>
      <c r="Q641" s="237"/>
      <c r="R641" s="238">
        <f>R642</f>
        <v>0</v>
      </c>
      <c r="S641" s="237"/>
      <c r="T641" s="239">
        <f>T642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40" t="s">
        <v>86</v>
      </c>
      <c r="AT641" s="241" t="s">
        <v>77</v>
      </c>
      <c r="AU641" s="241" t="s">
        <v>86</v>
      </c>
      <c r="AY641" s="240" t="s">
        <v>166</v>
      </c>
      <c r="BK641" s="242">
        <f>BK642</f>
        <v>0</v>
      </c>
    </row>
    <row r="642" spans="1:65" s="2" customFormat="1" ht="16.5" customHeight="1">
      <c r="A642" s="39"/>
      <c r="B642" s="40"/>
      <c r="C642" s="245" t="s">
        <v>971</v>
      </c>
      <c r="D642" s="245" t="s">
        <v>168</v>
      </c>
      <c r="E642" s="246" t="s">
        <v>972</v>
      </c>
      <c r="F642" s="247" t="s">
        <v>973</v>
      </c>
      <c r="G642" s="248" t="s">
        <v>242</v>
      </c>
      <c r="H642" s="249">
        <v>893.151</v>
      </c>
      <c r="I642" s="250"/>
      <c r="J642" s="251">
        <f>ROUND(I642*H642,2)</f>
        <v>0</v>
      </c>
      <c r="K642" s="247" t="s">
        <v>172</v>
      </c>
      <c r="L642" s="45"/>
      <c r="M642" s="252" t="s">
        <v>1</v>
      </c>
      <c r="N642" s="253" t="s">
        <v>43</v>
      </c>
      <c r="O642" s="92"/>
      <c r="P642" s="254">
        <f>O642*H642</f>
        <v>0</v>
      </c>
      <c r="Q642" s="254">
        <v>0</v>
      </c>
      <c r="R642" s="254">
        <f>Q642*H642</f>
        <v>0</v>
      </c>
      <c r="S642" s="254">
        <v>0</v>
      </c>
      <c r="T642" s="255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56" t="s">
        <v>173</v>
      </c>
      <c r="AT642" s="256" t="s">
        <v>168</v>
      </c>
      <c r="AU642" s="256" t="s">
        <v>88</v>
      </c>
      <c r="AY642" s="18" t="s">
        <v>166</v>
      </c>
      <c r="BE642" s="257">
        <f>IF(N642="základní",J642,0)</f>
        <v>0</v>
      </c>
      <c r="BF642" s="257">
        <f>IF(N642="snížená",J642,0)</f>
        <v>0</v>
      </c>
      <c r="BG642" s="257">
        <f>IF(N642="zákl. přenesená",J642,0)</f>
        <v>0</v>
      </c>
      <c r="BH642" s="257">
        <f>IF(N642="sníž. přenesená",J642,0)</f>
        <v>0</v>
      </c>
      <c r="BI642" s="257">
        <f>IF(N642="nulová",J642,0)</f>
        <v>0</v>
      </c>
      <c r="BJ642" s="18" t="s">
        <v>86</v>
      </c>
      <c r="BK642" s="257">
        <f>ROUND(I642*H642,2)</f>
        <v>0</v>
      </c>
      <c r="BL642" s="18" t="s">
        <v>173</v>
      </c>
      <c r="BM642" s="256" t="s">
        <v>974</v>
      </c>
    </row>
    <row r="643" spans="1:63" s="12" customFormat="1" ht="25.9" customHeight="1">
      <c r="A643" s="12"/>
      <c r="B643" s="229"/>
      <c r="C643" s="230"/>
      <c r="D643" s="231" t="s">
        <v>77</v>
      </c>
      <c r="E643" s="232" t="s">
        <v>975</v>
      </c>
      <c r="F643" s="232" t="s">
        <v>976</v>
      </c>
      <c r="G643" s="230"/>
      <c r="H643" s="230"/>
      <c r="I643" s="233"/>
      <c r="J643" s="234">
        <f>BK643</f>
        <v>0</v>
      </c>
      <c r="K643" s="230"/>
      <c r="L643" s="235"/>
      <c r="M643" s="236"/>
      <c r="N643" s="237"/>
      <c r="O643" s="237"/>
      <c r="P643" s="238">
        <f>P644+P691+P771+P808+P814+P827+P832+P846+P870+P887+P892+P900+P903</f>
        <v>0</v>
      </c>
      <c r="Q643" s="237"/>
      <c r="R643" s="238">
        <f>R644+R691+R771+R808+R814+R827+R832+R846+R870+R887+R892+R900+R903</f>
        <v>29.3063706</v>
      </c>
      <c r="S643" s="237"/>
      <c r="T643" s="239">
        <f>T644+T691+T771+T808+T814+T827+T832+T846+T870+T887+T892+T900+T903</f>
        <v>1.23450048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40" t="s">
        <v>88</v>
      </c>
      <c r="AT643" s="241" t="s">
        <v>77</v>
      </c>
      <c r="AU643" s="241" t="s">
        <v>78</v>
      </c>
      <c r="AY643" s="240" t="s">
        <v>166</v>
      </c>
      <c r="BK643" s="242">
        <f>BK644+BK691+BK771+BK808+BK814+BK827+BK832+BK846+BK870+BK887+BK892+BK900+BK903</f>
        <v>0</v>
      </c>
    </row>
    <row r="644" spans="1:63" s="12" customFormat="1" ht="22.8" customHeight="1">
      <c r="A644" s="12"/>
      <c r="B644" s="229"/>
      <c r="C644" s="230"/>
      <c r="D644" s="231" t="s">
        <v>77</v>
      </c>
      <c r="E644" s="243" t="s">
        <v>977</v>
      </c>
      <c r="F644" s="243" t="s">
        <v>978</v>
      </c>
      <c r="G644" s="230"/>
      <c r="H644" s="230"/>
      <c r="I644" s="233"/>
      <c r="J644" s="244">
        <f>BK644</f>
        <v>0</v>
      </c>
      <c r="K644" s="230"/>
      <c r="L644" s="235"/>
      <c r="M644" s="236"/>
      <c r="N644" s="237"/>
      <c r="O644" s="237"/>
      <c r="P644" s="238">
        <f>SUM(P645:P690)</f>
        <v>0</v>
      </c>
      <c r="Q644" s="237"/>
      <c r="R644" s="238">
        <f>SUM(R645:R690)</f>
        <v>1.67719684</v>
      </c>
      <c r="S644" s="237"/>
      <c r="T644" s="239">
        <f>SUM(T645:T690)</f>
        <v>0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40" t="s">
        <v>88</v>
      </c>
      <c r="AT644" s="241" t="s">
        <v>77</v>
      </c>
      <c r="AU644" s="241" t="s">
        <v>86</v>
      </c>
      <c r="AY644" s="240" t="s">
        <v>166</v>
      </c>
      <c r="BK644" s="242">
        <f>SUM(BK645:BK690)</f>
        <v>0</v>
      </c>
    </row>
    <row r="645" spans="1:65" s="2" customFormat="1" ht="21.75" customHeight="1">
      <c r="A645" s="39"/>
      <c r="B645" s="40"/>
      <c r="C645" s="245" t="s">
        <v>979</v>
      </c>
      <c r="D645" s="245" t="s">
        <v>168</v>
      </c>
      <c r="E645" s="246" t="s">
        <v>980</v>
      </c>
      <c r="F645" s="247" t="s">
        <v>981</v>
      </c>
      <c r="G645" s="248" t="s">
        <v>185</v>
      </c>
      <c r="H645" s="249">
        <v>46.571</v>
      </c>
      <c r="I645" s="250"/>
      <c r="J645" s="251">
        <f>ROUND(I645*H645,2)</f>
        <v>0</v>
      </c>
      <c r="K645" s="247" t="s">
        <v>172</v>
      </c>
      <c r="L645" s="45"/>
      <c r="M645" s="252" t="s">
        <v>1</v>
      </c>
      <c r="N645" s="253" t="s">
        <v>43</v>
      </c>
      <c r="O645" s="92"/>
      <c r="P645" s="254">
        <f>O645*H645</f>
        <v>0</v>
      </c>
      <c r="Q645" s="254">
        <v>0</v>
      </c>
      <c r="R645" s="254">
        <f>Q645*H645</f>
        <v>0</v>
      </c>
      <c r="S645" s="254">
        <v>0</v>
      </c>
      <c r="T645" s="255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56" t="s">
        <v>260</v>
      </c>
      <c r="AT645" s="256" t="s">
        <v>168</v>
      </c>
      <c r="AU645" s="256" t="s">
        <v>88</v>
      </c>
      <c r="AY645" s="18" t="s">
        <v>166</v>
      </c>
      <c r="BE645" s="257">
        <f>IF(N645="základní",J645,0)</f>
        <v>0</v>
      </c>
      <c r="BF645" s="257">
        <f>IF(N645="snížená",J645,0)</f>
        <v>0</v>
      </c>
      <c r="BG645" s="257">
        <f>IF(N645="zákl. přenesená",J645,0)</f>
        <v>0</v>
      </c>
      <c r="BH645" s="257">
        <f>IF(N645="sníž. přenesená",J645,0)</f>
        <v>0</v>
      </c>
      <c r="BI645" s="257">
        <f>IF(N645="nulová",J645,0)</f>
        <v>0</v>
      </c>
      <c r="BJ645" s="18" t="s">
        <v>86</v>
      </c>
      <c r="BK645" s="257">
        <f>ROUND(I645*H645,2)</f>
        <v>0</v>
      </c>
      <c r="BL645" s="18" t="s">
        <v>260</v>
      </c>
      <c r="BM645" s="256" t="s">
        <v>982</v>
      </c>
    </row>
    <row r="646" spans="1:51" s="13" customFormat="1" ht="12">
      <c r="A646" s="13"/>
      <c r="B646" s="258"/>
      <c r="C646" s="259"/>
      <c r="D646" s="260" t="s">
        <v>175</v>
      </c>
      <c r="E646" s="261" t="s">
        <v>1</v>
      </c>
      <c r="F646" s="262" t="s">
        <v>983</v>
      </c>
      <c r="G646" s="259"/>
      <c r="H646" s="263">
        <v>46.571</v>
      </c>
      <c r="I646" s="264"/>
      <c r="J646" s="259"/>
      <c r="K646" s="259"/>
      <c r="L646" s="265"/>
      <c r="M646" s="266"/>
      <c r="N646" s="267"/>
      <c r="O646" s="267"/>
      <c r="P646" s="267"/>
      <c r="Q646" s="267"/>
      <c r="R646" s="267"/>
      <c r="S646" s="267"/>
      <c r="T646" s="268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9" t="s">
        <v>175</v>
      </c>
      <c r="AU646" s="269" t="s">
        <v>88</v>
      </c>
      <c r="AV646" s="13" t="s">
        <v>88</v>
      </c>
      <c r="AW646" s="13" t="s">
        <v>34</v>
      </c>
      <c r="AX646" s="13" t="s">
        <v>86</v>
      </c>
      <c r="AY646" s="269" t="s">
        <v>166</v>
      </c>
    </row>
    <row r="647" spans="1:65" s="2" customFormat="1" ht="16.5" customHeight="1">
      <c r="A647" s="39"/>
      <c r="B647" s="40"/>
      <c r="C647" s="291" t="s">
        <v>984</v>
      </c>
      <c r="D647" s="291" t="s">
        <v>254</v>
      </c>
      <c r="E647" s="292" t="s">
        <v>985</v>
      </c>
      <c r="F647" s="293" t="s">
        <v>986</v>
      </c>
      <c r="G647" s="294" t="s">
        <v>242</v>
      </c>
      <c r="H647" s="295">
        <v>0.021</v>
      </c>
      <c r="I647" s="296"/>
      <c r="J647" s="297">
        <f>ROUND(I647*H647,2)</f>
        <v>0</v>
      </c>
      <c r="K647" s="293" t="s">
        <v>172</v>
      </c>
      <c r="L647" s="298"/>
      <c r="M647" s="299" t="s">
        <v>1</v>
      </c>
      <c r="N647" s="300" t="s">
        <v>43</v>
      </c>
      <c r="O647" s="92"/>
      <c r="P647" s="254">
        <f>O647*H647</f>
        <v>0</v>
      </c>
      <c r="Q647" s="254">
        <v>1</v>
      </c>
      <c r="R647" s="254">
        <f>Q647*H647</f>
        <v>0.021</v>
      </c>
      <c r="S647" s="254">
        <v>0</v>
      </c>
      <c r="T647" s="255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56" t="s">
        <v>378</v>
      </c>
      <c r="AT647" s="256" t="s">
        <v>254</v>
      </c>
      <c r="AU647" s="256" t="s">
        <v>88</v>
      </c>
      <c r="AY647" s="18" t="s">
        <v>166</v>
      </c>
      <c r="BE647" s="257">
        <f>IF(N647="základní",J647,0)</f>
        <v>0</v>
      </c>
      <c r="BF647" s="257">
        <f>IF(N647="snížená",J647,0)</f>
        <v>0</v>
      </c>
      <c r="BG647" s="257">
        <f>IF(N647="zákl. přenesená",J647,0)</f>
        <v>0</v>
      </c>
      <c r="BH647" s="257">
        <f>IF(N647="sníž. přenesená",J647,0)</f>
        <v>0</v>
      </c>
      <c r="BI647" s="257">
        <f>IF(N647="nulová",J647,0)</f>
        <v>0</v>
      </c>
      <c r="BJ647" s="18" t="s">
        <v>86</v>
      </c>
      <c r="BK647" s="257">
        <f>ROUND(I647*H647,2)</f>
        <v>0</v>
      </c>
      <c r="BL647" s="18" t="s">
        <v>260</v>
      </c>
      <c r="BM647" s="256" t="s">
        <v>987</v>
      </c>
    </row>
    <row r="648" spans="1:51" s="13" customFormat="1" ht="12">
      <c r="A648" s="13"/>
      <c r="B648" s="258"/>
      <c r="C648" s="259"/>
      <c r="D648" s="260" t="s">
        <v>175</v>
      </c>
      <c r="E648" s="259"/>
      <c r="F648" s="262" t="s">
        <v>988</v>
      </c>
      <c r="G648" s="259"/>
      <c r="H648" s="263">
        <v>0.021</v>
      </c>
      <c r="I648" s="264"/>
      <c r="J648" s="259"/>
      <c r="K648" s="259"/>
      <c r="L648" s="265"/>
      <c r="M648" s="266"/>
      <c r="N648" s="267"/>
      <c r="O648" s="267"/>
      <c r="P648" s="267"/>
      <c r="Q648" s="267"/>
      <c r="R648" s="267"/>
      <c r="S648" s="267"/>
      <c r="T648" s="268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9" t="s">
        <v>175</v>
      </c>
      <c r="AU648" s="269" t="s">
        <v>88</v>
      </c>
      <c r="AV648" s="13" t="s">
        <v>88</v>
      </c>
      <c r="AW648" s="13" t="s">
        <v>4</v>
      </c>
      <c r="AX648" s="13" t="s">
        <v>86</v>
      </c>
      <c r="AY648" s="269" t="s">
        <v>166</v>
      </c>
    </row>
    <row r="649" spans="1:65" s="2" customFormat="1" ht="21.75" customHeight="1">
      <c r="A649" s="39"/>
      <c r="B649" s="40"/>
      <c r="C649" s="245" t="s">
        <v>989</v>
      </c>
      <c r="D649" s="245" t="s">
        <v>168</v>
      </c>
      <c r="E649" s="246" t="s">
        <v>990</v>
      </c>
      <c r="F649" s="247" t="s">
        <v>991</v>
      </c>
      <c r="G649" s="248" t="s">
        <v>185</v>
      </c>
      <c r="H649" s="249">
        <v>314.83</v>
      </c>
      <c r="I649" s="250"/>
      <c r="J649" s="251">
        <f>ROUND(I649*H649,2)</f>
        <v>0</v>
      </c>
      <c r="K649" s="247" t="s">
        <v>172</v>
      </c>
      <c r="L649" s="45"/>
      <c r="M649" s="252" t="s">
        <v>1</v>
      </c>
      <c r="N649" s="253" t="s">
        <v>43</v>
      </c>
      <c r="O649" s="92"/>
      <c r="P649" s="254">
        <f>O649*H649</f>
        <v>0</v>
      </c>
      <c r="Q649" s="254">
        <v>0</v>
      </c>
      <c r="R649" s="254">
        <f>Q649*H649</f>
        <v>0</v>
      </c>
      <c r="S649" s="254">
        <v>0</v>
      </c>
      <c r="T649" s="255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56" t="s">
        <v>260</v>
      </c>
      <c r="AT649" s="256" t="s">
        <v>168</v>
      </c>
      <c r="AU649" s="256" t="s">
        <v>88</v>
      </c>
      <c r="AY649" s="18" t="s">
        <v>166</v>
      </c>
      <c r="BE649" s="257">
        <f>IF(N649="základní",J649,0)</f>
        <v>0</v>
      </c>
      <c r="BF649" s="257">
        <f>IF(N649="snížená",J649,0)</f>
        <v>0</v>
      </c>
      <c r="BG649" s="257">
        <f>IF(N649="zákl. přenesená",J649,0)</f>
        <v>0</v>
      </c>
      <c r="BH649" s="257">
        <f>IF(N649="sníž. přenesená",J649,0)</f>
        <v>0</v>
      </c>
      <c r="BI649" s="257">
        <f>IF(N649="nulová",J649,0)</f>
        <v>0</v>
      </c>
      <c r="BJ649" s="18" t="s">
        <v>86</v>
      </c>
      <c r="BK649" s="257">
        <f>ROUND(I649*H649,2)</f>
        <v>0</v>
      </c>
      <c r="BL649" s="18" t="s">
        <v>260</v>
      </c>
      <c r="BM649" s="256" t="s">
        <v>992</v>
      </c>
    </row>
    <row r="650" spans="1:51" s="14" customFormat="1" ht="12">
      <c r="A650" s="14"/>
      <c r="B650" s="270"/>
      <c r="C650" s="271"/>
      <c r="D650" s="260" t="s">
        <v>175</v>
      </c>
      <c r="E650" s="272" t="s">
        <v>1</v>
      </c>
      <c r="F650" s="273" t="s">
        <v>993</v>
      </c>
      <c r="G650" s="271"/>
      <c r="H650" s="272" t="s">
        <v>1</v>
      </c>
      <c r="I650" s="274"/>
      <c r="J650" s="271"/>
      <c r="K650" s="271"/>
      <c r="L650" s="275"/>
      <c r="M650" s="276"/>
      <c r="N650" s="277"/>
      <c r="O650" s="277"/>
      <c r="P650" s="277"/>
      <c r="Q650" s="277"/>
      <c r="R650" s="277"/>
      <c r="S650" s="277"/>
      <c r="T650" s="278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9" t="s">
        <v>175</v>
      </c>
      <c r="AU650" s="279" t="s">
        <v>88</v>
      </c>
      <c r="AV650" s="14" t="s">
        <v>86</v>
      </c>
      <c r="AW650" s="14" t="s">
        <v>34</v>
      </c>
      <c r="AX650" s="14" t="s">
        <v>78</v>
      </c>
      <c r="AY650" s="279" t="s">
        <v>166</v>
      </c>
    </row>
    <row r="651" spans="1:51" s="13" customFormat="1" ht="12">
      <c r="A651" s="13"/>
      <c r="B651" s="258"/>
      <c r="C651" s="259"/>
      <c r="D651" s="260" t="s">
        <v>175</v>
      </c>
      <c r="E651" s="261" t="s">
        <v>1</v>
      </c>
      <c r="F651" s="262" t="s">
        <v>994</v>
      </c>
      <c r="G651" s="259"/>
      <c r="H651" s="263">
        <v>152</v>
      </c>
      <c r="I651" s="264"/>
      <c r="J651" s="259"/>
      <c r="K651" s="259"/>
      <c r="L651" s="265"/>
      <c r="M651" s="266"/>
      <c r="N651" s="267"/>
      <c r="O651" s="267"/>
      <c r="P651" s="267"/>
      <c r="Q651" s="267"/>
      <c r="R651" s="267"/>
      <c r="S651" s="267"/>
      <c r="T651" s="268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9" t="s">
        <v>175</v>
      </c>
      <c r="AU651" s="269" t="s">
        <v>88</v>
      </c>
      <c r="AV651" s="13" t="s">
        <v>88</v>
      </c>
      <c r="AW651" s="13" t="s">
        <v>34</v>
      </c>
      <c r="AX651" s="13" t="s">
        <v>78</v>
      </c>
      <c r="AY651" s="269" t="s">
        <v>166</v>
      </c>
    </row>
    <row r="652" spans="1:51" s="14" customFormat="1" ht="12">
      <c r="A652" s="14"/>
      <c r="B652" s="270"/>
      <c r="C652" s="271"/>
      <c r="D652" s="260" t="s">
        <v>175</v>
      </c>
      <c r="E652" s="272" t="s">
        <v>1</v>
      </c>
      <c r="F652" s="273" t="s">
        <v>995</v>
      </c>
      <c r="G652" s="271"/>
      <c r="H652" s="272" t="s">
        <v>1</v>
      </c>
      <c r="I652" s="274"/>
      <c r="J652" s="271"/>
      <c r="K652" s="271"/>
      <c r="L652" s="275"/>
      <c r="M652" s="276"/>
      <c r="N652" s="277"/>
      <c r="O652" s="277"/>
      <c r="P652" s="277"/>
      <c r="Q652" s="277"/>
      <c r="R652" s="277"/>
      <c r="S652" s="277"/>
      <c r="T652" s="278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9" t="s">
        <v>175</v>
      </c>
      <c r="AU652" s="279" t="s">
        <v>88</v>
      </c>
      <c r="AV652" s="14" t="s">
        <v>86</v>
      </c>
      <c r="AW652" s="14" t="s">
        <v>34</v>
      </c>
      <c r="AX652" s="14" t="s">
        <v>78</v>
      </c>
      <c r="AY652" s="279" t="s">
        <v>166</v>
      </c>
    </row>
    <row r="653" spans="1:51" s="13" customFormat="1" ht="12">
      <c r="A653" s="13"/>
      <c r="B653" s="258"/>
      <c r="C653" s="259"/>
      <c r="D653" s="260" t="s">
        <v>175</v>
      </c>
      <c r="E653" s="261" t="s">
        <v>1</v>
      </c>
      <c r="F653" s="262" t="s">
        <v>996</v>
      </c>
      <c r="G653" s="259"/>
      <c r="H653" s="263">
        <v>162.83</v>
      </c>
      <c r="I653" s="264"/>
      <c r="J653" s="259"/>
      <c r="K653" s="259"/>
      <c r="L653" s="265"/>
      <c r="M653" s="266"/>
      <c r="N653" s="267"/>
      <c r="O653" s="267"/>
      <c r="P653" s="267"/>
      <c r="Q653" s="267"/>
      <c r="R653" s="267"/>
      <c r="S653" s="267"/>
      <c r="T653" s="268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9" t="s">
        <v>175</v>
      </c>
      <c r="AU653" s="269" t="s">
        <v>88</v>
      </c>
      <c r="AV653" s="13" t="s">
        <v>88</v>
      </c>
      <c r="AW653" s="13" t="s">
        <v>34</v>
      </c>
      <c r="AX653" s="13" t="s">
        <v>78</v>
      </c>
      <c r="AY653" s="269" t="s">
        <v>166</v>
      </c>
    </row>
    <row r="654" spans="1:51" s="15" customFormat="1" ht="12">
      <c r="A654" s="15"/>
      <c r="B654" s="280"/>
      <c r="C654" s="281"/>
      <c r="D654" s="260" t="s">
        <v>175</v>
      </c>
      <c r="E654" s="282" t="s">
        <v>1</v>
      </c>
      <c r="F654" s="283" t="s">
        <v>214</v>
      </c>
      <c r="G654" s="281"/>
      <c r="H654" s="284">
        <v>314.83000000000004</v>
      </c>
      <c r="I654" s="285"/>
      <c r="J654" s="281"/>
      <c r="K654" s="281"/>
      <c r="L654" s="286"/>
      <c r="M654" s="287"/>
      <c r="N654" s="288"/>
      <c r="O654" s="288"/>
      <c r="P654" s="288"/>
      <c r="Q654" s="288"/>
      <c r="R654" s="288"/>
      <c r="S654" s="288"/>
      <c r="T654" s="289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90" t="s">
        <v>175</v>
      </c>
      <c r="AU654" s="290" t="s">
        <v>88</v>
      </c>
      <c r="AV654" s="15" t="s">
        <v>173</v>
      </c>
      <c r="AW654" s="15" t="s">
        <v>34</v>
      </c>
      <c r="AX654" s="15" t="s">
        <v>86</v>
      </c>
      <c r="AY654" s="290" t="s">
        <v>166</v>
      </c>
    </row>
    <row r="655" spans="1:65" s="2" customFormat="1" ht="21.75" customHeight="1">
      <c r="A655" s="39"/>
      <c r="B655" s="40"/>
      <c r="C655" s="245" t="s">
        <v>997</v>
      </c>
      <c r="D655" s="245" t="s">
        <v>168</v>
      </c>
      <c r="E655" s="246" t="s">
        <v>998</v>
      </c>
      <c r="F655" s="247" t="s">
        <v>999</v>
      </c>
      <c r="G655" s="248" t="s">
        <v>185</v>
      </c>
      <c r="H655" s="249">
        <v>141.06</v>
      </c>
      <c r="I655" s="250"/>
      <c r="J655" s="251">
        <f>ROUND(I655*H655,2)</f>
        <v>0</v>
      </c>
      <c r="K655" s="247" t="s">
        <v>172</v>
      </c>
      <c r="L655" s="45"/>
      <c r="M655" s="252" t="s">
        <v>1</v>
      </c>
      <c r="N655" s="253" t="s">
        <v>43</v>
      </c>
      <c r="O655" s="92"/>
      <c r="P655" s="254">
        <f>O655*H655</f>
        <v>0</v>
      </c>
      <c r="Q655" s="254">
        <v>0</v>
      </c>
      <c r="R655" s="254">
        <f>Q655*H655</f>
        <v>0</v>
      </c>
      <c r="S655" s="254">
        <v>0</v>
      </c>
      <c r="T655" s="255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56" t="s">
        <v>260</v>
      </c>
      <c r="AT655" s="256" t="s">
        <v>168</v>
      </c>
      <c r="AU655" s="256" t="s">
        <v>88</v>
      </c>
      <c r="AY655" s="18" t="s">
        <v>166</v>
      </c>
      <c r="BE655" s="257">
        <f>IF(N655="základní",J655,0)</f>
        <v>0</v>
      </c>
      <c r="BF655" s="257">
        <f>IF(N655="snížená",J655,0)</f>
        <v>0</v>
      </c>
      <c r="BG655" s="257">
        <f>IF(N655="zákl. přenesená",J655,0)</f>
        <v>0</v>
      </c>
      <c r="BH655" s="257">
        <f>IF(N655="sníž. přenesená",J655,0)</f>
        <v>0</v>
      </c>
      <c r="BI655" s="257">
        <f>IF(N655="nulová",J655,0)</f>
        <v>0</v>
      </c>
      <c r="BJ655" s="18" t="s">
        <v>86</v>
      </c>
      <c r="BK655" s="257">
        <f>ROUND(I655*H655,2)</f>
        <v>0</v>
      </c>
      <c r="BL655" s="18" t="s">
        <v>260</v>
      </c>
      <c r="BM655" s="256" t="s">
        <v>1000</v>
      </c>
    </row>
    <row r="656" spans="1:51" s="14" customFormat="1" ht="12">
      <c r="A656" s="14"/>
      <c r="B656" s="270"/>
      <c r="C656" s="271"/>
      <c r="D656" s="260" t="s">
        <v>175</v>
      </c>
      <c r="E656" s="272" t="s">
        <v>1</v>
      </c>
      <c r="F656" s="273" t="s">
        <v>993</v>
      </c>
      <c r="G656" s="271"/>
      <c r="H656" s="272" t="s">
        <v>1</v>
      </c>
      <c r="I656" s="274"/>
      <c r="J656" s="271"/>
      <c r="K656" s="271"/>
      <c r="L656" s="275"/>
      <c r="M656" s="276"/>
      <c r="N656" s="277"/>
      <c r="O656" s="277"/>
      <c r="P656" s="277"/>
      <c r="Q656" s="277"/>
      <c r="R656" s="277"/>
      <c r="S656" s="277"/>
      <c r="T656" s="278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9" t="s">
        <v>175</v>
      </c>
      <c r="AU656" s="279" t="s">
        <v>88</v>
      </c>
      <c r="AV656" s="14" t="s">
        <v>86</v>
      </c>
      <c r="AW656" s="14" t="s">
        <v>34</v>
      </c>
      <c r="AX656" s="14" t="s">
        <v>78</v>
      </c>
      <c r="AY656" s="279" t="s">
        <v>166</v>
      </c>
    </row>
    <row r="657" spans="1:51" s="13" customFormat="1" ht="12">
      <c r="A657" s="13"/>
      <c r="B657" s="258"/>
      <c r="C657" s="259"/>
      <c r="D657" s="260" t="s">
        <v>175</v>
      </c>
      <c r="E657" s="261" t="s">
        <v>1</v>
      </c>
      <c r="F657" s="262" t="s">
        <v>1001</v>
      </c>
      <c r="G657" s="259"/>
      <c r="H657" s="263">
        <v>27</v>
      </c>
      <c r="I657" s="264"/>
      <c r="J657" s="259"/>
      <c r="K657" s="259"/>
      <c r="L657" s="265"/>
      <c r="M657" s="266"/>
      <c r="N657" s="267"/>
      <c r="O657" s="267"/>
      <c r="P657" s="267"/>
      <c r="Q657" s="267"/>
      <c r="R657" s="267"/>
      <c r="S657" s="267"/>
      <c r="T657" s="268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9" t="s">
        <v>175</v>
      </c>
      <c r="AU657" s="269" t="s">
        <v>88</v>
      </c>
      <c r="AV657" s="13" t="s">
        <v>88</v>
      </c>
      <c r="AW657" s="13" t="s">
        <v>34</v>
      </c>
      <c r="AX657" s="13" t="s">
        <v>78</v>
      </c>
      <c r="AY657" s="269" t="s">
        <v>166</v>
      </c>
    </row>
    <row r="658" spans="1:51" s="13" customFormat="1" ht="12">
      <c r="A658" s="13"/>
      <c r="B658" s="258"/>
      <c r="C658" s="259"/>
      <c r="D658" s="260" t="s">
        <v>175</v>
      </c>
      <c r="E658" s="261" t="s">
        <v>1</v>
      </c>
      <c r="F658" s="262" t="s">
        <v>1002</v>
      </c>
      <c r="G658" s="259"/>
      <c r="H658" s="263">
        <v>10.8</v>
      </c>
      <c r="I658" s="264"/>
      <c r="J658" s="259"/>
      <c r="K658" s="259"/>
      <c r="L658" s="265"/>
      <c r="M658" s="266"/>
      <c r="N658" s="267"/>
      <c r="O658" s="267"/>
      <c r="P658" s="267"/>
      <c r="Q658" s="267"/>
      <c r="R658" s="267"/>
      <c r="S658" s="267"/>
      <c r="T658" s="268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69" t="s">
        <v>175</v>
      </c>
      <c r="AU658" s="269" t="s">
        <v>88</v>
      </c>
      <c r="AV658" s="13" t="s">
        <v>88</v>
      </c>
      <c r="AW658" s="13" t="s">
        <v>34</v>
      </c>
      <c r="AX658" s="13" t="s">
        <v>78</v>
      </c>
      <c r="AY658" s="269" t="s">
        <v>166</v>
      </c>
    </row>
    <row r="659" spans="1:51" s="13" customFormat="1" ht="12">
      <c r="A659" s="13"/>
      <c r="B659" s="258"/>
      <c r="C659" s="259"/>
      <c r="D659" s="260" t="s">
        <v>175</v>
      </c>
      <c r="E659" s="261" t="s">
        <v>1</v>
      </c>
      <c r="F659" s="262" t="s">
        <v>1003</v>
      </c>
      <c r="G659" s="259"/>
      <c r="H659" s="263">
        <v>46.571</v>
      </c>
      <c r="I659" s="264"/>
      <c r="J659" s="259"/>
      <c r="K659" s="259"/>
      <c r="L659" s="265"/>
      <c r="M659" s="266"/>
      <c r="N659" s="267"/>
      <c r="O659" s="267"/>
      <c r="P659" s="267"/>
      <c r="Q659" s="267"/>
      <c r="R659" s="267"/>
      <c r="S659" s="267"/>
      <c r="T659" s="268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9" t="s">
        <v>175</v>
      </c>
      <c r="AU659" s="269" t="s">
        <v>88</v>
      </c>
      <c r="AV659" s="13" t="s">
        <v>88</v>
      </c>
      <c r="AW659" s="13" t="s">
        <v>34</v>
      </c>
      <c r="AX659" s="13" t="s">
        <v>78</v>
      </c>
      <c r="AY659" s="269" t="s">
        <v>166</v>
      </c>
    </row>
    <row r="660" spans="1:51" s="16" customFormat="1" ht="12">
      <c r="A660" s="16"/>
      <c r="B660" s="301"/>
      <c r="C660" s="302"/>
      <c r="D660" s="260" t="s">
        <v>175</v>
      </c>
      <c r="E660" s="303" t="s">
        <v>1</v>
      </c>
      <c r="F660" s="304" t="s">
        <v>457</v>
      </c>
      <c r="G660" s="302"/>
      <c r="H660" s="305">
        <v>84.371</v>
      </c>
      <c r="I660" s="306"/>
      <c r="J660" s="302"/>
      <c r="K660" s="302"/>
      <c r="L660" s="307"/>
      <c r="M660" s="308"/>
      <c r="N660" s="309"/>
      <c r="O660" s="309"/>
      <c r="P660" s="309"/>
      <c r="Q660" s="309"/>
      <c r="R660" s="309"/>
      <c r="S660" s="309"/>
      <c r="T660" s="310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T660" s="311" t="s">
        <v>175</v>
      </c>
      <c r="AU660" s="311" t="s">
        <v>88</v>
      </c>
      <c r="AV660" s="16" t="s">
        <v>105</v>
      </c>
      <c r="AW660" s="16" t="s">
        <v>34</v>
      </c>
      <c r="AX660" s="16" t="s">
        <v>78</v>
      </c>
      <c r="AY660" s="311" t="s">
        <v>166</v>
      </c>
    </row>
    <row r="661" spans="1:51" s="14" customFormat="1" ht="12">
      <c r="A661" s="14"/>
      <c r="B661" s="270"/>
      <c r="C661" s="271"/>
      <c r="D661" s="260" t="s">
        <v>175</v>
      </c>
      <c r="E661" s="272" t="s">
        <v>1</v>
      </c>
      <c r="F661" s="273" t="s">
        <v>995</v>
      </c>
      <c r="G661" s="271"/>
      <c r="H661" s="272" t="s">
        <v>1</v>
      </c>
      <c r="I661" s="274"/>
      <c r="J661" s="271"/>
      <c r="K661" s="271"/>
      <c r="L661" s="275"/>
      <c r="M661" s="276"/>
      <c r="N661" s="277"/>
      <c r="O661" s="277"/>
      <c r="P661" s="277"/>
      <c r="Q661" s="277"/>
      <c r="R661" s="277"/>
      <c r="S661" s="277"/>
      <c r="T661" s="278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9" t="s">
        <v>175</v>
      </c>
      <c r="AU661" s="279" t="s">
        <v>88</v>
      </c>
      <c r="AV661" s="14" t="s">
        <v>86</v>
      </c>
      <c r="AW661" s="14" t="s">
        <v>34</v>
      </c>
      <c r="AX661" s="14" t="s">
        <v>78</v>
      </c>
      <c r="AY661" s="279" t="s">
        <v>166</v>
      </c>
    </row>
    <row r="662" spans="1:51" s="13" customFormat="1" ht="12">
      <c r="A662" s="13"/>
      <c r="B662" s="258"/>
      <c r="C662" s="259"/>
      <c r="D662" s="260" t="s">
        <v>175</v>
      </c>
      <c r="E662" s="261" t="s">
        <v>1</v>
      </c>
      <c r="F662" s="262" t="s">
        <v>1004</v>
      </c>
      <c r="G662" s="259"/>
      <c r="H662" s="263">
        <v>36.089</v>
      </c>
      <c r="I662" s="264"/>
      <c r="J662" s="259"/>
      <c r="K662" s="259"/>
      <c r="L662" s="265"/>
      <c r="M662" s="266"/>
      <c r="N662" s="267"/>
      <c r="O662" s="267"/>
      <c r="P662" s="267"/>
      <c r="Q662" s="267"/>
      <c r="R662" s="267"/>
      <c r="S662" s="267"/>
      <c r="T662" s="268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69" t="s">
        <v>175</v>
      </c>
      <c r="AU662" s="269" t="s">
        <v>88</v>
      </c>
      <c r="AV662" s="13" t="s">
        <v>88</v>
      </c>
      <c r="AW662" s="13" t="s">
        <v>34</v>
      </c>
      <c r="AX662" s="13" t="s">
        <v>78</v>
      </c>
      <c r="AY662" s="269" t="s">
        <v>166</v>
      </c>
    </row>
    <row r="663" spans="1:51" s="13" customFormat="1" ht="12">
      <c r="A663" s="13"/>
      <c r="B663" s="258"/>
      <c r="C663" s="259"/>
      <c r="D663" s="260" t="s">
        <v>175</v>
      </c>
      <c r="E663" s="261" t="s">
        <v>1</v>
      </c>
      <c r="F663" s="262" t="s">
        <v>1005</v>
      </c>
      <c r="G663" s="259"/>
      <c r="H663" s="263">
        <v>20.6</v>
      </c>
      <c r="I663" s="264"/>
      <c r="J663" s="259"/>
      <c r="K663" s="259"/>
      <c r="L663" s="265"/>
      <c r="M663" s="266"/>
      <c r="N663" s="267"/>
      <c r="O663" s="267"/>
      <c r="P663" s="267"/>
      <c r="Q663" s="267"/>
      <c r="R663" s="267"/>
      <c r="S663" s="267"/>
      <c r="T663" s="268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9" t="s">
        <v>175</v>
      </c>
      <c r="AU663" s="269" t="s">
        <v>88</v>
      </c>
      <c r="AV663" s="13" t="s">
        <v>88</v>
      </c>
      <c r="AW663" s="13" t="s">
        <v>34</v>
      </c>
      <c r="AX663" s="13" t="s">
        <v>78</v>
      </c>
      <c r="AY663" s="269" t="s">
        <v>166</v>
      </c>
    </row>
    <row r="664" spans="1:51" s="16" customFormat="1" ht="12">
      <c r="A664" s="16"/>
      <c r="B664" s="301"/>
      <c r="C664" s="302"/>
      <c r="D664" s="260" t="s">
        <v>175</v>
      </c>
      <c r="E664" s="303" t="s">
        <v>1</v>
      </c>
      <c r="F664" s="304" t="s">
        <v>457</v>
      </c>
      <c r="G664" s="302"/>
      <c r="H664" s="305">
        <v>56.689</v>
      </c>
      <c r="I664" s="306"/>
      <c r="J664" s="302"/>
      <c r="K664" s="302"/>
      <c r="L664" s="307"/>
      <c r="M664" s="308"/>
      <c r="N664" s="309"/>
      <c r="O664" s="309"/>
      <c r="P664" s="309"/>
      <c r="Q664" s="309"/>
      <c r="R664" s="309"/>
      <c r="S664" s="309"/>
      <c r="T664" s="310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T664" s="311" t="s">
        <v>175</v>
      </c>
      <c r="AU664" s="311" t="s">
        <v>88</v>
      </c>
      <c r="AV664" s="16" t="s">
        <v>105</v>
      </c>
      <c r="AW664" s="16" t="s">
        <v>34</v>
      </c>
      <c r="AX664" s="16" t="s">
        <v>78</v>
      </c>
      <c r="AY664" s="311" t="s">
        <v>166</v>
      </c>
    </row>
    <row r="665" spans="1:51" s="15" customFormat="1" ht="12">
      <c r="A665" s="15"/>
      <c r="B665" s="280"/>
      <c r="C665" s="281"/>
      <c r="D665" s="260" t="s">
        <v>175</v>
      </c>
      <c r="E665" s="282" t="s">
        <v>1</v>
      </c>
      <c r="F665" s="283" t="s">
        <v>214</v>
      </c>
      <c r="G665" s="281"/>
      <c r="H665" s="284">
        <v>141.06</v>
      </c>
      <c r="I665" s="285"/>
      <c r="J665" s="281"/>
      <c r="K665" s="281"/>
      <c r="L665" s="286"/>
      <c r="M665" s="287"/>
      <c r="N665" s="288"/>
      <c r="O665" s="288"/>
      <c r="P665" s="288"/>
      <c r="Q665" s="288"/>
      <c r="R665" s="288"/>
      <c r="S665" s="288"/>
      <c r="T665" s="289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90" t="s">
        <v>175</v>
      </c>
      <c r="AU665" s="290" t="s">
        <v>88</v>
      </c>
      <c r="AV665" s="15" t="s">
        <v>173</v>
      </c>
      <c r="AW665" s="15" t="s">
        <v>34</v>
      </c>
      <c r="AX665" s="15" t="s">
        <v>86</v>
      </c>
      <c r="AY665" s="290" t="s">
        <v>166</v>
      </c>
    </row>
    <row r="666" spans="1:65" s="2" customFormat="1" ht="16.5" customHeight="1">
      <c r="A666" s="39"/>
      <c r="B666" s="40"/>
      <c r="C666" s="291" t="s">
        <v>1006</v>
      </c>
      <c r="D666" s="291" t="s">
        <v>254</v>
      </c>
      <c r="E666" s="292" t="s">
        <v>1007</v>
      </c>
      <c r="F666" s="293" t="s">
        <v>1008</v>
      </c>
      <c r="G666" s="294" t="s">
        <v>1009</v>
      </c>
      <c r="H666" s="295">
        <v>0.16</v>
      </c>
      <c r="I666" s="296"/>
      <c r="J666" s="297">
        <f>ROUND(I666*H666,2)</f>
        <v>0</v>
      </c>
      <c r="K666" s="293" t="s">
        <v>172</v>
      </c>
      <c r="L666" s="298"/>
      <c r="M666" s="299" t="s">
        <v>1</v>
      </c>
      <c r="N666" s="300" t="s">
        <v>43</v>
      </c>
      <c r="O666" s="92"/>
      <c r="P666" s="254">
        <f>O666*H666</f>
        <v>0</v>
      </c>
      <c r="Q666" s="254">
        <v>0.001</v>
      </c>
      <c r="R666" s="254">
        <f>Q666*H666</f>
        <v>0.00016</v>
      </c>
      <c r="S666" s="254">
        <v>0</v>
      </c>
      <c r="T666" s="255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56" t="s">
        <v>378</v>
      </c>
      <c r="AT666" s="256" t="s">
        <v>254</v>
      </c>
      <c r="AU666" s="256" t="s">
        <v>88</v>
      </c>
      <c r="AY666" s="18" t="s">
        <v>166</v>
      </c>
      <c r="BE666" s="257">
        <f>IF(N666="základní",J666,0)</f>
        <v>0</v>
      </c>
      <c r="BF666" s="257">
        <f>IF(N666="snížená",J666,0)</f>
        <v>0</v>
      </c>
      <c r="BG666" s="257">
        <f>IF(N666="zákl. přenesená",J666,0)</f>
        <v>0</v>
      </c>
      <c r="BH666" s="257">
        <f>IF(N666="sníž. přenesená",J666,0)</f>
        <v>0</v>
      </c>
      <c r="BI666" s="257">
        <f>IF(N666="nulová",J666,0)</f>
        <v>0</v>
      </c>
      <c r="BJ666" s="18" t="s">
        <v>86</v>
      </c>
      <c r="BK666" s="257">
        <f>ROUND(I666*H666,2)</f>
        <v>0</v>
      </c>
      <c r="BL666" s="18" t="s">
        <v>260</v>
      </c>
      <c r="BM666" s="256" t="s">
        <v>1010</v>
      </c>
    </row>
    <row r="667" spans="1:51" s="13" customFormat="1" ht="12">
      <c r="A667" s="13"/>
      <c r="B667" s="258"/>
      <c r="C667" s="259"/>
      <c r="D667" s="260" t="s">
        <v>175</v>
      </c>
      <c r="E667" s="259"/>
      <c r="F667" s="262" t="s">
        <v>1011</v>
      </c>
      <c r="G667" s="259"/>
      <c r="H667" s="263">
        <v>0.16</v>
      </c>
      <c r="I667" s="264"/>
      <c r="J667" s="259"/>
      <c r="K667" s="259"/>
      <c r="L667" s="265"/>
      <c r="M667" s="266"/>
      <c r="N667" s="267"/>
      <c r="O667" s="267"/>
      <c r="P667" s="267"/>
      <c r="Q667" s="267"/>
      <c r="R667" s="267"/>
      <c r="S667" s="267"/>
      <c r="T667" s="26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9" t="s">
        <v>175</v>
      </c>
      <c r="AU667" s="269" t="s">
        <v>88</v>
      </c>
      <c r="AV667" s="13" t="s">
        <v>88</v>
      </c>
      <c r="AW667" s="13" t="s">
        <v>4</v>
      </c>
      <c r="AX667" s="13" t="s">
        <v>86</v>
      </c>
      <c r="AY667" s="269" t="s">
        <v>166</v>
      </c>
    </row>
    <row r="668" spans="1:65" s="2" customFormat="1" ht="21.75" customHeight="1">
      <c r="A668" s="39"/>
      <c r="B668" s="40"/>
      <c r="C668" s="245" t="s">
        <v>1012</v>
      </c>
      <c r="D668" s="245" t="s">
        <v>168</v>
      </c>
      <c r="E668" s="246" t="s">
        <v>1013</v>
      </c>
      <c r="F668" s="247" t="s">
        <v>1014</v>
      </c>
      <c r="G668" s="248" t="s">
        <v>185</v>
      </c>
      <c r="H668" s="249">
        <v>152</v>
      </c>
      <c r="I668" s="250"/>
      <c r="J668" s="251">
        <f>ROUND(I668*H668,2)</f>
        <v>0</v>
      </c>
      <c r="K668" s="247" t="s">
        <v>172</v>
      </c>
      <c r="L668" s="45"/>
      <c r="M668" s="252" t="s">
        <v>1</v>
      </c>
      <c r="N668" s="253" t="s">
        <v>43</v>
      </c>
      <c r="O668" s="92"/>
      <c r="P668" s="254">
        <f>O668*H668</f>
        <v>0</v>
      </c>
      <c r="Q668" s="254">
        <v>0.0004</v>
      </c>
      <c r="R668" s="254">
        <f>Q668*H668</f>
        <v>0.0608</v>
      </c>
      <c r="S668" s="254">
        <v>0</v>
      </c>
      <c r="T668" s="255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56" t="s">
        <v>260</v>
      </c>
      <c r="AT668" s="256" t="s">
        <v>168</v>
      </c>
      <c r="AU668" s="256" t="s">
        <v>88</v>
      </c>
      <c r="AY668" s="18" t="s">
        <v>166</v>
      </c>
      <c r="BE668" s="257">
        <f>IF(N668="základní",J668,0)</f>
        <v>0</v>
      </c>
      <c r="BF668" s="257">
        <f>IF(N668="snížená",J668,0)</f>
        <v>0</v>
      </c>
      <c r="BG668" s="257">
        <f>IF(N668="zákl. přenesená",J668,0)</f>
        <v>0</v>
      </c>
      <c r="BH668" s="257">
        <f>IF(N668="sníž. přenesená",J668,0)</f>
        <v>0</v>
      </c>
      <c r="BI668" s="257">
        <f>IF(N668="nulová",J668,0)</f>
        <v>0</v>
      </c>
      <c r="BJ668" s="18" t="s">
        <v>86</v>
      </c>
      <c r="BK668" s="257">
        <f>ROUND(I668*H668,2)</f>
        <v>0</v>
      </c>
      <c r="BL668" s="18" t="s">
        <v>260</v>
      </c>
      <c r="BM668" s="256" t="s">
        <v>1015</v>
      </c>
    </row>
    <row r="669" spans="1:51" s="14" customFormat="1" ht="12">
      <c r="A669" s="14"/>
      <c r="B669" s="270"/>
      <c r="C669" s="271"/>
      <c r="D669" s="260" t="s">
        <v>175</v>
      </c>
      <c r="E669" s="272" t="s">
        <v>1</v>
      </c>
      <c r="F669" s="273" t="s">
        <v>993</v>
      </c>
      <c r="G669" s="271"/>
      <c r="H669" s="272" t="s">
        <v>1</v>
      </c>
      <c r="I669" s="274"/>
      <c r="J669" s="271"/>
      <c r="K669" s="271"/>
      <c r="L669" s="275"/>
      <c r="M669" s="276"/>
      <c r="N669" s="277"/>
      <c r="O669" s="277"/>
      <c r="P669" s="277"/>
      <c r="Q669" s="277"/>
      <c r="R669" s="277"/>
      <c r="S669" s="277"/>
      <c r="T669" s="278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9" t="s">
        <v>175</v>
      </c>
      <c r="AU669" s="279" t="s">
        <v>88</v>
      </c>
      <c r="AV669" s="14" t="s">
        <v>86</v>
      </c>
      <c r="AW669" s="14" t="s">
        <v>34</v>
      </c>
      <c r="AX669" s="14" t="s">
        <v>78</v>
      </c>
      <c r="AY669" s="279" t="s">
        <v>166</v>
      </c>
    </row>
    <row r="670" spans="1:51" s="13" customFormat="1" ht="12">
      <c r="A670" s="13"/>
      <c r="B670" s="258"/>
      <c r="C670" s="259"/>
      <c r="D670" s="260" t="s">
        <v>175</v>
      </c>
      <c r="E670" s="261" t="s">
        <v>1</v>
      </c>
      <c r="F670" s="262" t="s">
        <v>1016</v>
      </c>
      <c r="G670" s="259"/>
      <c r="H670" s="263">
        <v>152</v>
      </c>
      <c r="I670" s="264"/>
      <c r="J670" s="259"/>
      <c r="K670" s="259"/>
      <c r="L670" s="265"/>
      <c r="M670" s="266"/>
      <c r="N670" s="267"/>
      <c r="O670" s="267"/>
      <c r="P670" s="267"/>
      <c r="Q670" s="267"/>
      <c r="R670" s="267"/>
      <c r="S670" s="267"/>
      <c r="T670" s="26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69" t="s">
        <v>175</v>
      </c>
      <c r="AU670" s="269" t="s">
        <v>88</v>
      </c>
      <c r="AV670" s="13" t="s">
        <v>88</v>
      </c>
      <c r="AW670" s="13" t="s">
        <v>34</v>
      </c>
      <c r="AX670" s="13" t="s">
        <v>78</v>
      </c>
      <c r="AY670" s="269" t="s">
        <v>166</v>
      </c>
    </row>
    <row r="671" spans="1:51" s="15" customFormat="1" ht="12">
      <c r="A671" s="15"/>
      <c r="B671" s="280"/>
      <c r="C671" s="281"/>
      <c r="D671" s="260" t="s">
        <v>175</v>
      </c>
      <c r="E671" s="282" t="s">
        <v>1</v>
      </c>
      <c r="F671" s="283" t="s">
        <v>214</v>
      </c>
      <c r="G671" s="281"/>
      <c r="H671" s="284">
        <v>152</v>
      </c>
      <c r="I671" s="285"/>
      <c r="J671" s="281"/>
      <c r="K671" s="281"/>
      <c r="L671" s="286"/>
      <c r="M671" s="287"/>
      <c r="N671" s="288"/>
      <c r="O671" s="288"/>
      <c r="P671" s="288"/>
      <c r="Q671" s="288"/>
      <c r="R671" s="288"/>
      <c r="S671" s="288"/>
      <c r="T671" s="289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90" t="s">
        <v>175</v>
      </c>
      <c r="AU671" s="290" t="s">
        <v>88</v>
      </c>
      <c r="AV671" s="15" t="s">
        <v>173</v>
      </c>
      <c r="AW671" s="15" t="s">
        <v>34</v>
      </c>
      <c r="AX671" s="15" t="s">
        <v>86</v>
      </c>
      <c r="AY671" s="290" t="s">
        <v>166</v>
      </c>
    </row>
    <row r="672" spans="1:65" s="2" customFormat="1" ht="21.75" customHeight="1">
      <c r="A672" s="39"/>
      <c r="B672" s="40"/>
      <c r="C672" s="245" t="s">
        <v>1017</v>
      </c>
      <c r="D672" s="245" t="s">
        <v>168</v>
      </c>
      <c r="E672" s="246" t="s">
        <v>1018</v>
      </c>
      <c r="F672" s="247" t="s">
        <v>1019</v>
      </c>
      <c r="G672" s="248" t="s">
        <v>185</v>
      </c>
      <c r="H672" s="249">
        <v>84.371</v>
      </c>
      <c r="I672" s="250"/>
      <c r="J672" s="251">
        <f>ROUND(I672*H672,2)</f>
        <v>0</v>
      </c>
      <c r="K672" s="247" t="s">
        <v>172</v>
      </c>
      <c r="L672" s="45"/>
      <c r="M672" s="252" t="s">
        <v>1</v>
      </c>
      <c r="N672" s="253" t="s">
        <v>43</v>
      </c>
      <c r="O672" s="92"/>
      <c r="P672" s="254">
        <f>O672*H672</f>
        <v>0</v>
      </c>
      <c r="Q672" s="254">
        <v>0.0004</v>
      </c>
      <c r="R672" s="254">
        <f>Q672*H672</f>
        <v>0.0337484</v>
      </c>
      <c r="S672" s="254">
        <v>0</v>
      </c>
      <c r="T672" s="255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56" t="s">
        <v>260</v>
      </c>
      <c r="AT672" s="256" t="s">
        <v>168</v>
      </c>
      <c r="AU672" s="256" t="s">
        <v>88</v>
      </c>
      <c r="AY672" s="18" t="s">
        <v>166</v>
      </c>
      <c r="BE672" s="257">
        <f>IF(N672="základní",J672,0)</f>
        <v>0</v>
      </c>
      <c r="BF672" s="257">
        <f>IF(N672="snížená",J672,0)</f>
        <v>0</v>
      </c>
      <c r="BG672" s="257">
        <f>IF(N672="zákl. přenesená",J672,0)</f>
        <v>0</v>
      </c>
      <c r="BH672" s="257">
        <f>IF(N672="sníž. přenesená",J672,0)</f>
        <v>0</v>
      </c>
      <c r="BI672" s="257">
        <f>IF(N672="nulová",J672,0)</f>
        <v>0</v>
      </c>
      <c r="BJ672" s="18" t="s">
        <v>86</v>
      </c>
      <c r="BK672" s="257">
        <f>ROUND(I672*H672,2)</f>
        <v>0</v>
      </c>
      <c r="BL672" s="18" t="s">
        <v>260</v>
      </c>
      <c r="BM672" s="256" t="s">
        <v>1020</v>
      </c>
    </row>
    <row r="673" spans="1:51" s="14" customFormat="1" ht="12">
      <c r="A673" s="14"/>
      <c r="B673" s="270"/>
      <c r="C673" s="271"/>
      <c r="D673" s="260" t="s">
        <v>175</v>
      </c>
      <c r="E673" s="272" t="s">
        <v>1</v>
      </c>
      <c r="F673" s="273" t="s">
        <v>993</v>
      </c>
      <c r="G673" s="271"/>
      <c r="H673" s="272" t="s">
        <v>1</v>
      </c>
      <c r="I673" s="274"/>
      <c r="J673" s="271"/>
      <c r="K673" s="271"/>
      <c r="L673" s="275"/>
      <c r="M673" s="276"/>
      <c r="N673" s="277"/>
      <c r="O673" s="277"/>
      <c r="P673" s="277"/>
      <c r="Q673" s="277"/>
      <c r="R673" s="277"/>
      <c r="S673" s="277"/>
      <c r="T673" s="278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9" t="s">
        <v>175</v>
      </c>
      <c r="AU673" s="279" t="s">
        <v>88</v>
      </c>
      <c r="AV673" s="14" t="s">
        <v>86</v>
      </c>
      <c r="AW673" s="14" t="s">
        <v>34</v>
      </c>
      <c r="AX673" s="14" t="s">
        <v>78</v>
      </c>
      <c r="AY673" s="279" t="s">
        <v>166</v>
      </c>
    </row>
    <row r="674" spans="1:51" s="13" customFormat="1" ht="12">
      <c r="A674" s="13"/>
      <c r="B674" s="258"/>
      <c r="C674" s="259"/>
      <c r="D674" s="260" t="s">
        <v>175</v>
      </c>
      <c r="E674" s="261" t="s">
        <v>1</v>
      </c>
      <c r="F674" s="262" t="s">
        <v>1001</v>
      </c>
      <c r="G674" s="259"/>
      <c r="H674" s="263">
        <v>27</v>
      </c>
      <c r="I674" s="264"/>
      <c r="J674" s="259"/>
      <c r="K674" s="259"/>
      <c r="L674" s="265"/>
      <c r="M674" s="266"/>
      <c r="N674" s="267"/>
      <c r="O674" s="267"/>
      <c r="P674" s="267"/>
      <c r="Q674" s="267"/>
      <c r="R674" s="267"/>
      <c r="S674" s="267"/>
      <c r="T674" s="26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9" t="s">
        <v>175</v>
      </c>
      <c r="AU674" s="269" t="s">
        <v>88</v>
      </c>
      <c r="AV674" s="13" t="s">
        <v>88</v>
      </c>
      <c r="AW674" s="13" t="s">
        <v>34</v>
      </c>
      <c r="AX674" s="13" t="s">
        <v>78</v>
      </c>
      <c r="AY674" s="269" t="s">
        <v>166</v>
      </c>
    </row>
    <row r="675" spans="1:51" s="13" customFormat="1" ht="12">
      <c r="A675" s="13"/>
      <c r="B675" s="258"/>
      <c r="C675" s="259"/>
      <c r="D675" s="260" t="s">
        <v>175</v>
      </c>
      <c r="E675" s="261" t="s">
        <v>1</v>
      </c>
      <c r="F675" s="262" t="s">
        <v>1002</v>
      </c>
      <c r="G675" s="259"/>
      <c r="H675" s="263">
        <v>10.8</v>
      </c>
      <c r="I675" s="264"/>
      <c r="J675" s="259"/>
      <c r="K675" s="259"/>
      <c r="L675" s="265"/>
      <c r="M675" s="266"/>
      <c r="N675" s="267"/>
      <c r="O675" s="267"/>
      <c r="P675" s="267"/>
      <c r="Q675" s="267"/>
      <c r="R675" s="267"/>
      <c r="S675" s="267"/>
      <c r="T675" s="26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9" t="s">
        <v>175</v>
      </c>
      <c r="AU675" s="269" t="s">
        <v>88</v>
      </c>
      <c r="AV675" s="13" t="s">
        <v>88</v>
      </c>
      <c r="AW675" s="13" t="s">
        <v>34</v>
      </c>
      <c r="AX675" s="13" t="s">
        <v>78</v>
      </c>
      <c r="AY675" s="269" t="s">
        <v>166</v>
      </c>
    </row>
    <row r="676" spans="1:51" s="13" customFormat="1" ht="12">
      <c r="A676" s="13"/>
      <c r="B676" s="258"/>
      <c r="C676" s="259"/>
      <c r="D676" s="260" t="s">
        <v>175</v>
      </c>
      <c r="E676" s="261" t="s">
        <v>1</v>
      </c>
      <c r="F676" s="262" t="s">
        <v>1003</v>
      </c>
      <c r="G676" s="259"/>
      <c r="H676" s="263">
        <v>46.571</v>
      </c>
      <c r="I676" s="264"/>
      <c r="J676" s="259"/>
      <c r="K676" s="259"/>
      <c r="L676" s="265"/>
      <c r="M676" s="266"/>
      <c r="N676" s="267"/>
      <c r="O676" s="267"/>
      <c r="P676" s="267"/>
      <c r="Q676" s="267"/>
      <c r="R676" s="267"/>
      <c r="S676" s="267"/>
      <c r="T676" s="26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9" t="s">
        <v>175</v>
      </c>
      <c r="AU676" s="269" t="s">
        <v>88</v>
      </c>
      <c r="AV676" s="13" t="s">
        <v>88</v>
      </c>
      <c r="AW676" s="13" t="s">
        <v>34</v>
      </c>
      <c r="AX676" s="13" t="s">
        <v>78</v>
      </c>
      <c r="AY676" s="269" t="s">
        <v>166</v>
      </c>
    </row>
    <row r="677" spans="1:51" s="15" customFormat="1" ht="12">
      <c r="A677" s="15"/>
      <c r="B677" s="280"/>
      <c r="C677" s="281"/>
      <c r="D677" s="260" t="s">
        <v>175</v>
      </c>
      <c r="E677" s="282" t="s">
        <v>1</v>
      </c>
      <c r="F677" s="283" t="s">
        <v>214</v>
      </c>
      <c r="G677" s="281"/>
      <c r="H677" s="284">
        <v>84.371</v>
      </c>
      <c r="I677" s="285"/>
      <c r="J677" s="281"/>
      <c r="K677" s="281"/>
      <c r="L677" s="286"/>
      <c r="M677" s="287"/>
      <c r="N677" s="288"/>
      <c r="O677" s="288"/>
      <c r="P677" s="288"/>
      <c r="Q677" s="288"/>
      <c r="R677" s="288"/>
      <c r="S677" s="288"/>
      <c r="T677" s="289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90" t="s">
        <v>175</v>
      </c>
      <c r="AU677" s="290" t="s">
        <v>88</v>
      </c>
      <c r="AV677" s="15" t="s">
        <v>173</v>
      </c>
      <c r="AW677" s="15" t="s">
        <v>34</v>
      </c>
      <c r="AX677" s="15" t="s">
        <v>86</v>
      </c>
      <c r="AY677" s="290" t="s">
        <v>166</v>
      </c>
    </row>
    <row r="678" spans="1:65" s="2" customFormat="1" ht="33" customHeight="1">
      <c r="A678" s="39"/>
      <c r="B678" s="40"/>
      <c r="C678" s="291" t="s">
        <v>1021</v>
      </c>
      <c r="D678" s="291" t="s">
        <v>254</v>
      </c>
      <c r="E678" s="292" t="s">
        <v>1022</v>
      </c>
      <c r="F678" s="293" t="s">
        <v>1023</v>
      </c>
      <c r="G678" s="294" t="s">
        <v>185</v>
      </c>
      <c r="H678" s="295">
        <v>283.645</v>
      </c>
      <c r="I678" s="296"/>
      <c r="J678" s="297">
        <f>ROUND(I678*H678,2)</f>
        <v>0</v>
      </c>
      <c r="K678" s="293" t="s">
        <v>172</v>
      </c>
      <c r="L678" s="298"/>
      <c r="M678" s="299" t="s">
        <v>1</v>
      </c>
      <c r="N678" s="300" t="s">
        <v>43</v>
      </c>
      <c r="O678" s="92"/>
      <c r="P678" s="254">
        <f>O678*H678</f>
        <v>0</v>
      </c>
      <c r="Q678" s="254">
        <v>0.0054</v>
      </c>
      <c r="R678" s="254">
        <f>Q678*H678</f>
        <v>1.531683</v>
      </c>
      <c r="S678" s="254">
        <v>0</v>
      </c>
      <c r="T678" s="255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56" t="s">
        <v>378</v>
      </c>
      <c r="AT678" s="256" t="s">
        <v>254</v>
      </c>
      <c r="AU678" s="256" t="s">
        <v>88</v>
      </c>
      <c r="AY678" s="18" t="s">
        <v>166</v>
      </c>
      <c r="BE678" s="257">
        <f>IF(N678="základní",J678,0)</f>
        <v>0</v>
      </c>
      <c r="BF678" s="257">
        <f>IF(N678="snížená",J678,0)</f>
        <v>0</v>
      </c>
      <c r="BG678" s="257">
        <f>IF(N678="zákl. přenesená",J678,0)</f>
        <v>0</v>
      </c>
      <c r="BH678" s="257">
        <f>IF(N678="sníž. přenesená",J678,0)</f>
        <v>0</v>
      </c>
      <c r="BI678" s="257">
        <f>IF(N678="nulová",J678,0)</f>
        <v>0</v>
      </c>
      <c r="BJ678" s="18" t="s">
        <v>86</v>
      </c>
      <c r="BK678" s="257">
        <f>ROUND(I678*H678,2)</f>
        <v>0</v>
      </c>
      <c r="BL678" s="18" t="s">
        <v>260</v>
      </c>
      <c r="BM678" s="256" t="s">
        <v>1024</v>
      </c>
    </row>
    <row r="679" spans="1:51" s="14" customFormat="1" ht="12">
      <c r="A679" s="14"/>
      <c r="B679" s="270"/>
      <c r="C679" s="271"/>
      <c r="D679" s="260" t="s">
        <v>175</v>
      </c>
      <c r="E679" s="272" t="s">
        <v>1</v>
      </c>
      <c r="F679" s="273" t="s">
        <v>993</v>
      </c>
      <c r="G679" s="271"/>
      <c r="H679" s="272" t="s">
        <v>1</v>
      </c>
      <c r="I679" s="274"/>
      <c r="J679" s="271"/>
      <c r="K679" s="271"/>
      <c r="L679" s="275"/>
      <c r="M679" s="276"/>
      <c r="N679" s="277"/>
      <c r="O679" s="277"/>
      <c r="P679" s="277"/>
      <c r="Q679" s="277"/>
      <c r="R679" s="277"/>
      <c r="S679" s="277"/>
      <c r="T679" s="278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9" t="s">
        <v>175</v>
      </c>
      <c r="AU679" s="279" t="s">
        <v>88</v>
      </c>
      <c r="AV679" s="14" t="s">
        <v>86</v>
      </c>
      <c r="AW679" s="14" t="s">
        <v>34</v>
      </c>
      <c r="AX679" s="14" t="s">
        <v>78</v>
      </c>
      <c r="AY679" s="279" t="s">
        <v>166</v>
      </c>
    </row>
    <row r="680" spans="1:51" s="13" customFormat="1" ht="12">
      <c r="A680" s="13"/>
      <c r="B680" s="258"/>
      <c r="C680" s="259"/>
      <c r="D680" s="260" t="s">
        <v>175</v>
      </c>
      <c r="E680" s="261" t="s">
        <v>1</v>
      </c>
      <c r="F680" s="262" t="s">
        <v>1025</v>
      </c>
      <c r="G680" s="259"/>
      <c r="H680" s="263">
        <v>152</v>
      </c>
      <c r="I680" s="264"/>
      <c r="J680" s="259"/>
      <c r="K680" s="259"/>
      <c r="L680" s="265"/>
      <c r="M680" s="266"/>
      <c r="N680" s="267"/>
      <c r="O680" s="267"/>
      <c r="P680" s="267"/>
      <c r="Q680" s="267"/>
      <c r="R680" s="267"/>
      <c r="S680" s="267"/>
      <c r="T680" s="26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9" t="s">
        <v>175</v>
      </c>
      <c r="AU680" s="269" t="s">
        <v>88</v>
      </c>
      <c r="AV680" s="13" t="s">
        <v>88</v>
      </c>
      <c r="AW680" s="13" t="s">
        <v>34</v>
      </c>
      <c r="AX680" s="13" t="s">
        <v>78</v>
      </c>
      <c r="AY680" s="269" t="s">
        <v>166</v>
      </c>
    </row>
    <row r="681" spans="1:51" s="16" customFormat="1" ht="12">
      <c r="A681" s="16"/>
      <c r="B681" s="301"/>
      <c r="C681" s="302"/>
      <c r="D681" s="260" t="s">
        <v>175</v>
      </c>
      <c r="E681" s="303" t="s">
        <v>1</v>
      </c>
      <c r="F681" s="304" t="s">
        <v>457</v>
      </c>
      <c r="G681" s="302"/>
      <c r="H681" s="305">
        <v>152</v>
      </c>
      <c r="I681" s="306"/>
      <c r="J681" s="302"/>
      <c r="K681" s="302"/>
      <c r="L681" s="307"/>
      <c r="M681" s="308"/>
      <c r="N681" s="309"/>
      <c r="O681" s="309"/>
      <c r="P681" s="309"/>
      <c r="Q681" s="309"/>
      <c r="R681" s="309"/>
      <c r="S681" s="309"/>
      <c r="T681" s="310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T681" s="311" t="s">
        <v>175</v>
      </c>
      <c r="AU681" s="311" t="s">
        <v>88</v>
      </c>
      <c r="AV681" s="16" t="s">
        <v>105</v>
      </c>
      <c r="AW681" s="16" t="s">
        <v>34</v>
      </c>
      <c r="AX681" s="16" t="s">
        <v>78</v>
      </c>
      <c r="AY681" s="311" t="s">
        <v>166</v>
      </c>
    </row>
    <row r="682" spans="1:51" s="14" customFormat="1" ht="12">
      <c r="A682" s="14"/>
      <c r="B682" s="270"/>
      <c r="C682" s="271"/>
      <c r="D682" s="260" t="s">
        <v>175</v>
      </c>
      <c r="E682" s="272" t="s">
        <v>1</v>
      </c>
      <c r="F682" s="273" t="s">
        <v>1026</v>
      </c>
      <c r="G682" s="271"/>
      <c r="H682" s="272" t="s">
        <v>1</v>
      </c>
      <c r="I682" s="274"/>
      <c r="J682" s="271"/>
      <c r="K682" s="271"/>
      <c r="L682" s="275"/>
      <c r="M682" s="276"/>
      <c r="N682" s="277"/>
      <c r="O682" s="277"/>
      <c r="P682" s="277"/>
      <c r="Q682" s="277"/>
      <c r="R682" s="277"/>
      <c r="S682" s="277"/>
      <c r="T682" s="278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9" t="s">
        <v>175</v>
      </c>
      <c r="AU682" s="279" t="s">
        <v>88</v>
      </c>
      <c r="AV682" s="14" t="s">
        <v>86</v>
      </c>
      <c r="AW682" s="14" t="s">
        <v>34</v>
      </c>
      <c r="AX682" s="14" t="s">
        <v>78</v>
      </c>
      <c r="AY682" s="279" t="s">
        <v>166</v>
      </c>
    </row>
    <row r="683" spans="1:51" s="13" customFormat="1" ht="12">
      <c r="A683" s="13"/>
      <c r="B683" s="258"/>
      <c r="C683" s="259"/>
      <c r="D683" s="260" t="s">
        <v>175</v>
      </c>
      <c r="E683" s="261" t="s">
        <v>1</v>
      </c>
      <c r="F683" s="262" t="s">
        <v>1001</v>
      </c>
      <c r="G683" s="259"/>
      <c r="H683" s="263">
        <v>27</v>
      </c>
      <c r="I683" s="264"/>
      <c r="J683" s="259"/>
      <c r="K683" s="259"/>
      <c r="L683" s="265"/>
      <c r="M683" s="266"/>
      <c r="N683" s="267"/>
      <c r="O683" s="267"/>
      <c r="P683" s="267"/>
      <c r="Q683" s="267"/>
      <c r="R683" s="267"/>
      <c r="S683" s="267"/>
      <c r="T683" s="26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9" t="s">
        <v>175</v>
      </c>
      <c r="AU683" s="269" t="s">
        <v>88</v>
      </c>
      <c r="AV683" s="13" t="s">
        <v>88</v>
      </c>
      <c r="AW683" s="13" t="s">
        <v>34</v>
      </c>
      <c r="AX683" s="13" t="s">
        <v>78</v>
      </c>
      <c r="AY683" s="269" t="s">
        <v>166</v>
      </c>
    </row>
    <row r="684" spans="1:51" s="13" customFormat="1" ht="12">
      <c r="A684" s="13"/>
      <c r="B684" s="258"/>
      <c r="C684" s="259"/>
      <c r="D684" s="260" t="s">
        <v>175</v>
      </c>
      <c r="E684" s="261" t="s">
        <v>1</v>
      </c>
      <c r="F684" s="262" t="s">
        <v>1002</v>
      </c>
      <c r="G684" s="259"/>
      <c r="H684" s="263">
        <v>10.8</v>
      </c>
      <c r="I684" s="264"/>
      <c r="J684" s="259"/>
      <c r="K684" s="259"/>
      <c r="L684" s="265"/>
      <c r="M684" s="266"/>
      <c r="N684" s="267"/>
      <c r="O684" s="267"/>
      <c r="P684" s="267"/>
      <c r="Q684" s="267"/>
      <c r="R684" s="267"/>
      <c r="S684" s="267"/>
      <c r="T684" s="268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9" t="s">
        <v>175</v>
      </c>
      <c r="AU684" s="269" t="s">
        <v>88</v>
      </c>
      <c r="AV684" s="13" t="s">
        <v>88</v>
      </c>
      <c r="AW684" s="13" t="s">
        <v>34</v>
      </c>
      <c r="AX684" s="13" t="s">
        <v>78</v>
      </c>
      <c r="AY684" s="269" t="s">
        <v>166</v>
      </c>
    </row>
    <row r="685" spans="1:51" s="13" customFormat="1" ht="12">
      <c r="A685" s="13"/>
      <c r="B685" s="258"/>
      <c r="C685" s="259"/>
      <c r="D685" s="260" t="s">
        <v>175</v>
      </c>
      <c r="E685" s="261" t="s">
        <v>1</v>
      </c>
      <c r="F685" s="262" t="s">
        <v>1003</v>
      </c>
      <c r="G685" s="259"/>
      <c r="H685" s="263">
        <v>46.571</v>
      </c>
      <c r="I685" s="264"/>
      <c r="J685" s="259"/>
      <c r="K685" s="259"/>
      <c r="L685" s="265"/>
      <c r="M685" s="266"/>
      <c r="N685" s="267"/>
      <c r="O685" s="267"/>
      <c r="P685" s="267"/>
      <c r="Q685" s="267"/>
      <c r="R685" s="267"/>
      <c r="S685" s="267"/>
      <c r="T685" s="26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9" t="s">
        <v>175</v>
      </c>
      <c r="AU685" s="269" t="s">
        <v>88</v>
      </c>
      <c r="AV685" s="13" t="s">
        <v>88</v>
      </c>
      <c r="AW685" s="13" t="s">
        <v>34</v>
      </c>
      <c r="AX685" s="13" t="s">
        <v>78</v>
      </c>
      <c r="AY685" s="269" t="s">
        <v>166</v>
      </c>
    </row>
    <row r="686" spans="1:51" s="16" customFormat="1" ht="12">
      <c r="A686" s="16"/>
      <c r="B686" s="301"/>
      <c r="C686" s="302"/>
      <c r="D686" s="260" t="s">
        <v>175</v>
      </c>
      <c r="E686" s="303" t="s">
        <v>1</v>
      </c>
      <c r="F686" s="304" t="s">
        <v>457</v>
      </c>
      <c r="G686" s="302"/>
      <c r="H686" s="305">
        <v>84.371</v>
      </c>
      <c r="I686" s="306"/>
      <c r="J686" s="302"/>
      <c r="K686" s="302"/>
      <c r="L686" s="307"/>
      <c r="M686" s="308"/>
      <c r="N686" s="309"/>
      <c r="O686" s="309"/>
      <c r="P686" s="309"/>
      <c r="Q686" s="309"/>
      <c r="R686" s="309"/>
      <c r="S686" s="309"/>
      <c r="T686" s="310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T686" s="311" t="s">
        <v>175</v>
      </c>
      <c r="AU686" s="311" t="s">
        <v>88</v>
      </c>
      <c r="AV686" s="16" t="s">
        <v>105</v>
      </c>
      <c r="AW686" s="16" t="s">
        <v>34</v>
      </c>
      <c r="AX686" s="16" t="s">
        <v>78</v>
      </c>
      <c r="AY686" s="311" t="s">
        <v>166</v>
      </c>
    </row>
    <row r="687" spans="1:51" s="15" customFormat="1" ht="12">
      <c r="A687" s="15"/>
      <c r="B687" s="280"/>
      <c r="C687" s="281"/>
      <c r="D687" s="260" t="s">
        <v>175</v>
      </c>
      <c r="E687" s="282" t="s">
        <v>1</v>
      </c>
      <c r="F687" s="283" t="s">
        <v>214</v>
      </c>
      <c r="G687" s="281"/>
      <c r="H687" s="284">
        <v>236.371</v>
      </c>
      <c r="I687" s="285"/>
      <c r="J687" s="281"/>
      <c r="K687" s="281"/>
      <c r="L687" s="286"/>
      <c r="M687" s="287"/>
      <c r="N687" s="288"/>
      <c r="O687" s="288"/>
      <c r="P687" s="288"/>
      <c r="Q687" s="288"/>
      <c r="R687" s="288"/>
      <c r="S687" s="288"/>
      <c r="T687" s="289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90" t="s">
        <v>175</v>
      </c>
      <c r="AU687" s="290" t="s">
        <v>88</v>
      </c>
      <c r="AV687" s="15" t="s">
        <v>173</v>
      </c>
      <c r="AW687" s="15" t="s">
        <v>34</v>
      </c>
      <c r="AX687" s="15" t="s">
        <v>86</v>
      </c>
      <c r="AY687" s="290" t="s">
        <v>166</v>
      </c>
    </row>
    <row r="688" spans="1:51" s="13" customFormat="1" ht="12">
      <c r="A688" s="13"/>
      <c r="B688" s="258"/>
      <c r="C688" s="259"/>
      <c r="D688" s="260" t="s">
        <v>175</v>
      </c>
      <c r="E688" s="259"/>
      <c r="F688" s="262" t="s">
        <v>1027</v>
      </c>
      <c r="G688" s="259"/>
      <c r="H688" s="263">
        <v>283.645</v>
      </c>
      <c r="I688" s="264"/>
      <c r="J688" s="259"/>
      <c r="K688" s="259"/>
      <c r="L688" s="265"/>
      <c r="M688" s="266"/>
      <c r="N688" s="267"/>
      <c r="O688" s="267"/>
      <c r="P688" s="267"/>
      <c r="Q688" s="267"/>
      <c r="R688" s="267"/>
      <c r="S688" s="267"/>
      <c r="T688" s="26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9" t="s">
        <v>175</v>
      </c>
      <c r="AU688" s="269" t="s">
        <v>88</v>
      </c>
      <c r="AV688" s="13" t="s">
        <v>88</v>
      </c>
      <c r="AW688" s="13" t="s">
        <v>4</v>
      </c>
      <c r="AX688" s="13" t="s">
        <v>86</v>
      </c>
      <c r="AY688" s="269" t="s">
        <v>166</v>
      </c>
    </row>
    <row r="689" spans="1:65" s="2" customFormat="1" ht="21.75" customHeight="1">
      <c r="A689" s="39"/>
      <c r="B689" s="40"/>
      <c r="C689" s="245" t="s">
        <v>1028</v>
      </c>
      <c r="D689" s="245" t="s">
        <v>168</v>
      </c>
      <c r="E689" s="246" t="s">
        <v>1029</v>
      </c>
      <c r="F689" s="247" t="s">
        <v>1030</v>
      </c>
      <c r="G689" s="248" t="s">
        <v>185</v>
      </c>
      <c r="H689" s="249">
        <v>46.571</v>
      </c>
      <c r="I689" s="250"/>
      <c r="J689" s="251">
        <f>ROUND(I689*H689,2)</f>
        <v>0</v>
      </c>
      <c r="K689" s="247" t="s">
        <v>172</v>
      </c>
      <c r="L689" s="45"/>
      <c r="M689" s="252" t="s">
        <v>1</v>
      </c>
      <c r="N689" s="253" t="s">
        <v>43</v>
      </c>
      <c r="O689" s="92"/>
      <c r="P689" s="254">
        <f>O689*H689</f>
        <v>0</v>
      </c>
      <c r="Q689" s="254">
        <v>0.00064</v>
      </c>
      <c r="R689" s="254">
        <f>Q689*H689</f>
        <v>0.029805440000000002</v>
      </c>
      <c r="S689" s="254">
        <v>0</v>
      </c>
      <c r="T689" s="255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56" t="s">
        <v>260</v>
      </c>
      <c r="AT689" s="256" t="s">
        <v>168</v>
      </c>
      <c r="AU689" s="256" t="s">
        <v>88</v>
      </c>
      <c r="AY689" s="18" t="s">
        <v>166</v>
      </c>
      <c r="BE689" s="257">
        <f>IF(N689="základní",J689,0)</f>
        <v>0</v>
      </c>
      <c r="BF689" s="257">
        <f>IF(N689="snížená",J689,0)</f>
        <v>0</v>
      </c>
      <c r="BG689" s="257">
        <f>IF(N689="zákl. přenesená",J689,0)</f>
        <v>0</v>
      </c>
      <c r="BH689" s="257">
        <f>IF(N689="sníž. přenesená",J689,0)</f>
        <v>0</v>
      </c>
      <c r="BI689" s="257">
        <f>IF(N689="nulová",J689,0)</f>
        <v>0</v>
      </c>
      <c r="BJ689" s="18" t="s">
        <v>86</v>
      </c>
      <c r="BK689" s="257">
        <f>ROUND(I689*H689,2)</f>
        <v>0</v>
      </c>
      <c r="BL689" s="18" t="s">
        <v>260</v>
      </c>
      <c r="BM689" s="256" t="s">
        <v>1031</v>
      </c>
    </row>
    <row r="690" spans="1:65" s="2" customFormat="1" ht="21.75" customHeight="1">
      <c r="A690" s="39"/>
      <c r="B690" s="40"/>
      <c r="C690" s="245" t="s">
        <v>1032</v>
      </c>
      <c r="D690" s="245" t="s">
        <v>168</v>
      </c>
      <c r="E690" s="246" t="s">
        <v>1033</v>
      </c>
      <c r="F690" s="247" t="s">
        <v>1034</v>
      </c>
      <c r="G690" s="248" t="s">
        <v>1035</v>
      </c>
      <c r="H690" s="315"/>
      <c r="I690" s="250"/>
      <c r="J690" s="251">
        <f>ROUND(I690*H690,2)</f>
        <v>0</v>
      </c>
      <c r="K690" s="247" t="s">
        <v>172</v>
      </c>
      <c r="L690" s="45"/>
      <c r="M690" s="252" t="s">
        <v>1</v>
      </c>
      <c r="N690" s="253" t="s">
        <v>43</v>
      </c>
      <c r="O690" s="92"/>
      <c r="P690" s="254">
        <f>O690*H690</f>
        <v>0</v>
      </c>
      <c r="Q690" s="254">
        <v>0</v>
      </c>
      <c r="R690" s="254">
        <f>Q690*H690</f>
        <v>0</v>
      </c>
      <c r="S690" s="254">
        <v>0</v>
      </c>
      <c r="T690" s="255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56" t="s">
        <v>260</v>
      </c>
      <c r="AT690" s="256" t="s">
        <v>168</v>
      </c>
      <c r="AU690" s="256" t="s">
        <v>88</v>
      </c>
      <c r="AY690" s="18" t="s">
        <v>166</v>
      </c>
      <c r="BE690" s="257">
        <f>IF(N690="základní",J690,0)</f>
        <v>0</v>
      </c>
      <c r="BF690" s="257">
        <f>IF(N690="snížená",J690,0)</f>
        <v>0</v>
      </c>
      <c r="BG690" s="257">
        <f>IF(N690="zákl. přenesená",J690,0)</f>
        <v>0</v>
      </c>
      <c r="BH690" s="257">
        <f>IF(N690="sníž. přenesená",J690,0)</f>
        <v>0</v>
      </c>
      <c r="BI690" s="257">
        <f>IF(N690="nulová",J690,0)</f>
        <v>0</v>
      </c>
      <c r="BJ690" s="18" t="s">
        <v>86</v>
      </c>
      <c r="BK690" s="257">
        <f>ROUND(I690*H690,2)</f>
        <v>0</v>
      </c>
      <c r="BL690" s="18" t="s">
        <v>260</v>
      </c>
      <c r="BM690" s="256" t="s">
        <v>1036</v>
      </c>
    </row>
    <row r="691" spans="1:63" s="12" customFormat="1" ht="22.8" customHeight="1">
      <c r="A691" s="12"/>
      <c r="B691" s="229"/>
      <c r="C691" s="230"/>
      <c r="D691" s="231" t="s">
        <v>77</v>
      </c>
      <c r="E691" s="243" t="s">
        <v>1037</v>
      </c>
      <c r="F691" s="243" t="s">
        <v>1038</v>
      </c>
      <c r="G691" s="230"/>
      <c r="H691" s="230"/>
      <c r="I691" s="233"/>
      <c r="J691" s="244">
        <f>BK691</f>
        <v>0</v>
      </c>
      <c r="K691" s="230"/>
      <c r="L691" s="235"/>
      <c r="M691" s="236"/>
      <c r="N691" s="237"/>
      <c r="O691" s="237"/>
      <c r="P691" s="238">
        <f>SUM(P692:P770)</f>
        <v>0</v>
      </c>
      <c r="Q691" s="237"/>
      <c r="R691" s="238">
        <f>SUM(R692:R770)</f>
        <v>18.767164599999997</v>
      </c>
      <c r="S691" s="237"/>
      <c r="T691" s="239">
        <f>SUM(T692:T770)</f>
        <v>0.620352</v>
      </c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R691" s="240" t="s">
        <v>88</v>
      </c>
      <c r="AT691" s="241" t="s">
        <v>77</v>
      </c>
      <c r="AU691" s="241" t="s">
        <v>86</v>
      </c>
      <c r="AY691" s="240" t="s">
        <v>166</v>
      </c>
      <c r="BK691" s="242">
        <f>SUM(BK692:BK770)</f>
        <v>0</v>
      </c>
    </row>
    <row r="692" spans="1:65" s="2" customFormat="1" ht="16.5" customHeight="1">
      <c r="A692" s="39"/>
      <c r="B692" s="40"/>
      <c r="C692" s="245" t="s">
        <v>1039</v>
      </c>
      <c r="D692" s="245" t="s">
        <v>168</v>
      </c>
      <c r="E692" s="246" t="s">
        <v>1040</v>
      </c>
      <c r="F692" s="247" t="s">
        <v>1041</v>
      </c>
      <c r="G692" s="248" t="s">
        <v>185</v>
      </c>
      <c r="H692" s="249">
        <v>103.392</v>
      </c>
      <c r="I692" s="250"/>
      <c r="J692" s="251">
        <f>ROUND(I692*H692,2)</f>
        <v>0</v>
      </c>
      <c r="K692" s="247" t="s">
        <v>172</v>
      </c>
      <c r="L692" s="45"/>
      <c r="M692" s="252" t="s">
        <v>1</v>
      </c>
      <c r="N692" s="253" t="s">
        <v>43</v>
      </c>
      <c r="O692" s="92"/>
      <c r="P692" s="254">
        <f>O692*H692</f>
        <v>0</v>
      </c>
      <c r="Q692" s="254">
        <v>0</v>
      </c>
      <c r="R692" s="254">
        <f>Q692*H692</f>
        <v>0</v>
      </c>
      <c r="S692" s="254">
        <v>0.006</v>
      </c>
      <c r="T692" s="255">
        <f>S692*H692</f>
        <v>0.620352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56" t="s">
        <v>260</v>
      </c>
      <c r="AT692" s="256" t="s">
        <v>168</v>
      </c>
      <c r="AU692" s="256" t="s">
        <v>88</v>
      </c>
      <c r="AY692" s="18" t="s">
        <v>166</v>
      </c>
      <c r="BE692" s="257">
        <f>IF(N692="základní",J692,0)</f>
        <v>0</v>
      </c>
      <c r="BF692" s="257">
        <f>IF(N692="snížená",J692,0)</f>
        <v>0</v>
      </c>
      <c r="BG692" s="257">
        <f>IF(N692="zákl. přenesená",J692,0)</f>
        <v>0</v>
      </c>
      <c r="BH692" s="257">
        <f>IF(N692="sníž. přenesená",J692,0)</f>
        <v>0</v>
      </c>
      <c r="BI692" s="257">
        <f>IF(N692="nulová",J692,0)</f>
        <v>0</v>
      </c>
      <c r="BJ692" s="18" t="s">
        <v>86</v>
      </c>
      <c r="BK692" s="257">
        <f>ROUND(I692*H692,2)</f>
        <v>0</v>
      </c>
      <c r="BL692" s="18" t="s">
        <v>260</v>
      </c>
      <c r="BM692" s="256" t="s">
        <v>1042</v>
      </c>
    </row>
    <row r="693" spans="1:65" s="2" customFormat="1" ht="21.75" customHeight="1">
      <c r="A693" s="39"/>
      <c r="B693" s="40"/>
      <c r="C693" s="245" t="s">
        <v>1043</v>
      </c>
      <c r="D693" s="245" t="s">
        <v>168</v>
      </c>
      <c r="E693" s="246" t="s">
        <v>1044</v>
      </c>
      <c r="F693" s="247" t="s">
        <v>1045</v>
      </c>
      <c r="G693" s="248" t="s">
        <v>185</v>
      </c>
      <c r="H693" s="249">
        <v>27.34</v>
      </c>
      <c r="I693" s="250"/>
      <c r="J693" s="251">
        <f>ROUND(I693*H693,2)</f>
        <v>0</v>
      </c>
      <c r="K693" s="247" t="s">
        <v>172</v>
      </c>
      <c r="L693" s="45"/>
      <c r="M693" s="252" t="s">
        <v>1</v>
      </c>
      <c r="N693" s="253" t="s">
        <v>43</v>
      </c>
      <c r="O693" s="92"/>
      <c r="P693" s="254">
        <f>O693*H693</f>
        <v>0</v>
      </c>
      <c r="Q693" s="254">
        <v>0</v>
      </c>
      <c r="R693" s="254">
        <f>Q693*H693</f>
        <v>0</v>
      </c>
      <c r="S693" s="254">
        <v>0</v>
      </c>
      <c r="T693" s="255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56" t="s">
        <v>260</v>
      </c>
      <c r="AT693" s="256" t="s">
        <v>168</v>
      </c>
      <c r="AU693" s="256" t="s">
        <v>88</v>
      </c>
      <c r="AY693" s="18" t="s">
        <v>166</v>
      </c>
      <c r="BE693" s="257">
        <f>IF(N693="základní",J693,0)</f>
        <v>0</v>
      </c>
      <c r="BF693" s="257">
        <f>IF(N693="snížená",J693,0)</f>
        <v>0</v>
      </c>
      <c r="BG693" s="257">
        <f>IF(N693="zákl. přenesená",J693,0)</f>
        <v>0</v>
      </c>
      <c r="BH693" s="257">
        <f>IF(N693="sníž. přenesená",J693,0)</f>
        <v>0</v>
      </c>
      <c r="BI693" s="257">
        <f>IF(N693="nulová",J693,0)</f>
        <v>0</v>
      </c>
      <c r="BJ693" s="18" t="s">
        <v>86</v>
      </c>
      <c r="BK693" s="257">
        <f>ROUND(I693*H693,2)</f>
        <v>0</v>
      </c>
      <c r="BL693" s="18" t="s">
        <v>260</v>
      </c>
      <c r="BM693" s="256" t="s">
        <v>1046</v>
      </c>
    </row>
    <row r="694" spans="1:51" s="14" customFormat="1" ht="12">
      <c r="A694" s="14"/>
      <c r="B694" s="270"/>
      <c r="C694" s="271"/>
      <c r="D694" s="260" t="s">
        <v>175</v>
      </c>
      <c r="E694" s="272" t="s">
        <v>1</v>
      </c>
      <c r="F694" s="273" t="s">
        <v>1047</v>
      </c>
      <c r="G694" s="271"/>
      <c r="H694" s="272" t="s">
        <v>1</v>
      </c>
      <c r="I694" s="274"/>
      <c r="J694" s="271"/>
      <c r="K694" s="271"/>
      <c r="L694" s="275"/>
      <c r="M694" s="276"/>
      <c r="N694" s="277"/>
      <c r="O694" s="277"/>
      <c r="P694" s="277"/>
      <c r="Q694" s="277"/>
      <c r="R694" s="277"/>
      <c r="S694" s="277"/>
      <c r="T694" s="278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9" t="s">
        <v>175</v>
      </c>
      <c r="AU694" s="279" t="s">
        <v>88</v>
      </c>
      <c r="AV694" s="14" t="s">
        <v>86</v>
      </c>
      <c r="AW694" s="14" t="s">
        <v>34</v>
      </c>
      <c r="AX694" s="14" t="s">
        <v>78</v>
      </c>
      <c r="AY694" s="279" t="s">
        <v>166</v>
      </c>
    </row>
    <row r="695" spans="1:51" s="13" customFormat="1" ht="12">
      <c r="A695" s="13"/>
      <c r="B695" s="258"/>
      <c r="C695" s="259"/>
      <c r="D695" s="260" t="s">
        <v>175</v>
      </c>
      <c r="E695" s="261" t="s">
        <v>1</v>
      </c>
      <c r="F695" s="262" t="s">
        <v>1048</v>
      </c>
      <c r="G695" s="259"/>
      <c r="H695" s="263">
        <v>27.34</v>
      </c>
      <c r="I695" s="264"/>
      <c r="J695" s="259"/>
      <c r="K695" s="259"/>
      <c r="L695" s="265"/>
      <c r="M695" s="266"/>
      <c r="N695" s="267"/>
      <c r="O695" s="267"/>
      <c r="P695" s="267"/>
      <c r="Q695" s="267"/>
      <c r="R695" s="267"/>
      <c r="S695" s="267"/>
      <c r="T695" s="26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69" t="s">
        <v>175</v>
      </c>
      <c r="AU695" s="269" t="s">
        <v>88</v>
      </c>
      <c r="AV695" s="13" t="s">
        <v>88</v>
      </c>
      <c r="AW695" s="13" t="s">
        <v>34</v>
      </c>
      <c r="AX695" s="13" t="s">
        <v>86</v>
      </c>
      <c r="AY695" s="269" t="s">
        <v>166</v>
      </c>
    </row>
    <row r="696" spans="1:65" s="2" customFormat="1" ht="44.25" customHeight="1">
      <c r="A696" s="39"/>
      <c r="B696" s="40"/>
      <c r="C696" s="291" t="s">
        <v>1049</v>
      </c>
      <c r="D696" s="291" t="s">
        <v>254</v>
      </c>
      <c r="E696" s="292" t="s">
        <v>1050</v>
      </c>
      <c r="F696" s="293" t="s">
        <v>1051</v>
      </c>
      <c r="G696" s="294" t="s">
        <v>185</v>
      </c>
      <c r="H696" s="295">
        <v>31.441</v>
      </c>
      <c r="I696" s="296"/>
      <c r="J696" s="297">
        <f>ROUND(I696*H696,2)</f>
        <v>0</v>
      </c>
      <c r="K696" s="293" t="s">
        <v>172</v>
      </c>
      <c r="L696" s="298"/>
      <c r="M696" s="299" t="s">
        <v>1</v>
      </c>
      <c r="N696" s="300" t="s">
        <v>43</v>
      </c>
      <c r="O696" s="92"/>
      <c r="P696" s="254">
        <f>O696*H696</f>
        <v>0</v>
      </c>
      <c r="Q696" s="254">
        <v>0.004</v>
      </c>
      <c r="R696" s="254">
        <f>Q696*H696</f>
        <v>0.125764</v>
      </c>
      <c r="S696" s="254">
        <v>0</v>
      </c>
      <c r="T696" s="255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56" t="s">
        <v>378</v>
      </c>
      <c r="AT696" s="256" t="s">
        <v>254</v>
      </c>
      <c r="AU696" s="256" t="s">
        <v>88</v>
      </c>
      <c r="AY696" s="18" t="s">
        <v>166</v>
      </c>
      <c r="BE696" s="257">
        <f>IF(N696="základní",J696,0)</f>
        <v>0</v>
      </c>
      <c r="BF696" s="257">
        <f>IF(N696="snížená",J696,0)</f>
        <v>0</v>
      </c>
      <c r="BG696" s="257">
        <f>IF(N696="zákl. přenesená",J696,0)</f>
        <v>0</v>
      </c>
      <c r="BH696" s="257">
        <f>IF(N696="sníž. přenesená",J696,0)</f>
        <v>0</v>
      </c>
      <c r="BI696" s="257">
        <f>IF(N696="nulová",J696,0)</f>
        <v>0</v>
      </c>
      <c r="BJ696" s="18" t="s">
        <v>86</v>
      </c>
      <c r="BK696" s="257">
        <f>ROUND(I696*H696,2)</f>
        <v>0</v>
      </c>
      <c r="BL696" s="18" t="s">
        <v>260</v>
      </c>
      <c r="BM696" s="256" t="s">
        <v>1052</v>
      </c>
    </row>
    <row r="697" spans="1:51" s="13" customFormat="1" ht="12">
      <c r="A697" s="13"/>
      <c r="B697" s="258"/>
      <c r="C697" s="259"/>
      <c r="D697" s="260" t="s">
        <v>175</v>
      </c>
      <c r="E697" s="259"/>
      <c r="F697" s="262" t="s">
        <v>1053</v>
      </c>
      <c r="G697" s="259"/>
      <c r="H697" s="263">
        <v>31.441</v>
      </c>
      <c r="I697" s="264"/>
      <c r="J697" s="259"/>
      <c r="K697" s="259"/>
      <c r="L697" s="265"/>
      <c r="M697" s="266"/>
      <c r="N697" s="267"/>
      <c r="O697" s="267"/>
      <c r="P697" s="267"/>
      <c r="Q697" s="267"/>
      <c r="R697" s="267"/>
      <c r="S697" s="267"/>
      <c r="T697" s="268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9" t="s">
        <v>175</v>
      </c>
      <c r="AU697" s="269" t="s">
        <v>88</v>
      </c>
      <c r="AV697" s="13" t="s">
        <v>88</v>
      </c>
      <c r="AW697" s="13" t="s">
        <v>4</v>
      </c>
      <c r="AX697" s="13" t="s">
        <v>86</v>
      </c>
      <c r="AY697" s="269" t="s">
        <v>166</v>
      </c>
    </row>
    <row r="698" spans="1:65" s="2" customFormat="1" ht="21.75" customHeight="1">
      <c r="A698" s="39"/>
      <c r="B698" s="40"/>
      <c r="C698" s="245" t="s">
        <v>1054</v>
      </c>
      <c r="D698" s="245" t="s">
        <v>168</v>
      </c>
      <c r="E698" s="246" t="s">
        <v>1055</v>
      </c>
      <c r="F698" s="247" t="s">
        <v>1056</v>
      </c>
      <c r="G698" s="248" t="s">
        <v>668</v>
      </c>
      <c r="H698" s="249">
        <v>105</v>
      </c>
      <c r="I698" s="250"/>
      <c r="J698" s="251">
        <f>ROUND(I698*H698,2)</f>
        <v>0</v>
      </c>
      <c r="K698" s="247" t="s">
        <v>1</v>
      </c>
      <c r="L698" s="45"/>
      <c r="M698" s="252" t="s">
        <v>1</v>
      </c>
      <c r="N698" s="253" t="s">
        <v>43</v>
      </c>
      <c r="O698" s="92"/>
      <c r="P698" s="254">
        <f>O698*H698</f>
        <v>0</v>
      </c>
      <c r="Q698" s="254">
        <v>3E-05</v>
      </c>
      <c r="R698" s="254">
        <f>Q698*H698</f>
        <v>0.00315</v>
      </c>
      <c r="S698" s="254">
        <v>0</v>
      </c>
      <c r="T698" s="255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56" t="s">
        <v>260</v>
      </c>
      <c r="AT698" s="256" t="s">
        <v>168</v>
      </c>
      <c r="AU698" s="256" t="s">
        <v>88</v>
      </c>
      <c r="AY698" s="18" t="s">
        <v>166</v>
      </c>
      <c r="BE698" s="257">
        <f>IF(N698="základní",J698,0)</f>
        <v>0</v>
      </c>
      <c r="BF698" s="257">
        <f>IF(N698="snížená",J698,0)</f>
        <v>0</v>
      </c>
      <c r="BG698" s="257">
        <f>IF(N698="zákl. přenesená",J698,0)</f>
        <v>0</v>
      </c>
      <c r="BH698" s="257">
        <f>IF(N698="sníž. přenesená",J698,0)</f>
        <v>0</v>
      </c>
      <c r="BI698" s="257">
        <f>IF(N698="nulová",J698,0)</f>
        <v>0</v>
      </c>
      <c r="BJ698" s="18" t="s">
        <v>86</v>
      </c>
      <c r="BK698" s="257">
        <f>ROUND(I698*H698,2)</f>
        <v>0</v>
      </c>
      <c r="BL698" s="18" t="s">
        <v>260</v>
      </c>
      <c r="BM698" s="256" t="s">
        <v>1057</v>
      </c>
    </row>
    <row r="699" spans="1:65" s="2" customFormat="1" ht="21.75" customHeight="1">
      <c r="A699" s="39"/>
      <c r="B699" s="40"/>
      <c r="C699" s="245" t="s">
        <v>1058</v>
      </c>
      <c r="D699" s="245" t="s">
        <v>168</v>
      </c>
      <c r="E699" s="246" t="s">
        <v>1059</v>
      </c>
      <c r="F699" s="247" t="s">
        <v>1060</v>
      </c>
      <c r="G699" s="248" t="s">
        <v>185</v>
      </c>
      <c r="H699" s="249">
        <v>105</v>
      </c>
      <c r="I699" s="250"/>
      <c r="J699" s="251">
        <f>ROUND(I699*H699,2)</f>
        <v>0</v>
      </c>
      <c r="K699" s="247" t="s">
        <v>172</v>
      </c>
      <c r="L699" s="45"/>
      <c r="M699" s="252" t="s">
        <v>1</v>
      </c>
      <c r="N699" s="253" t="s">
        <v>43</v>
      </c>
      <c r="O699" s="92"/>
      <c r="P699" s="254">
        <f>O699*H699</f>
        <v>0</v>
      </c>
      <c r="Q699" s="254">
        <v>3E-05</v>
      </c>
      <c r="R699" s="254">
        <f>Q699*H699</f>
        <v>0.00315</v>
      </c>
      <c r="S699" s="254">
        <v>0</v>
      </c>
      <c r="T699" s="255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56" t="s">
        <v>260</v>
      </c>
      <c r="AT699" s="256" t="s">
        <v>168</v>
      </c>
      <c r="AU699" s="256" t="s">
        <v>88</v>
      </c>
      <c r="AY699" s="18" t="s">
        <v>166</v>
      </c>
      <c r="BE699" s="257">
        <f>IF(N699="základní",J699,0)</f>
        <v>0</v>
      </c>
      <c r="BF699" s="257">
        <f>IF(N699="snížená",J699,0)</f>
        <v>0</v>
      </c>
      <c r="BG699" s="257">
        <f>IF(N699="zákl. přenesená",J699,0)</f>
        <v>0</v>
      </c>
      <c r="BH699" s="257">
        <f>IF(N699="sníž. přenesená",J699,0)</f>
        <v>0</v>
      </c>
      <c r="BI699" s="257">
        <f>IF(N699="nulová",J699,0)</f>
        <v>0</v>
      </c>
      <c r="BJ699" s="18" t="s">
        <v>86</v>
      </c>
      <c r="BK699" s="257">
        <f>ROUND(I699*H699,2)</f>
        <v>0</v>
      </c>
      <c r="BL699" s="18" t="s">
        <v>260</v>
      </c>
      <c r="BM699" s="256" t="s">
        <v>1061</v>
      </c>
    </row>
    <row r="700" spans="1:65" s="2" customFormat="1" ht="21.75" customHeight="1">
      <c r="A700" s="39"/>
      <c r="B700" s="40"/>
      <c r="C700" s="291" t="s">
        <v>1062</v>
      </c>
      <c r="D700" s="291" t="s">
        <v>254</v>
      </c>
      <c r="E700" s="292" t="s">
        <v>1063</v>
      </c>
      <c r="F700" s="293" t="s">
        <v>1064</v>
      </c>
      <c r="G700" s="294" t="s">
        <v>185</v>
      </c>
      <c r="H700" s="295">
        <v>107.1</v>
      </c>
      <c r="I700" s="296"/>
      <c r="J700" s="297">
        <f>ROUND(I700*H700,2)</f>
        <v>0</v>
      </c>
      <c r="K700" s="293" t="s">
        <v>172</v>
      </c>
      <c r="L700" s="298"/>
      <c r="M700" s="299" t="s">
        <v>1</v>
      </c>
      <c r="N700" s="300" t="s">
        <v>43</v>
      </c>
      <c r="O700" s="92"/>
      <c r="P700" s="254">
        <f>O700*H700</f>
        <v>0</v>
      </c>
      <c r="Q700" s="254">
        <v>0.0019</v>
      </c>
      <c r="R700" s="254">
        <f>Q700*H700</f>
        <v>0.20348999999999998</v>
      </c>
      <c r="S700" s="254">
        <v>0</v>
      </c>
      <c r="T700" s="255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56" t="s">
        <v>378</v>
      </c>
      <c r="AT700" s="256" t="s">
        <v>254</v>
      </c>
      <c r="AU700" s="256" t="s">
        <v>88</v>
      </c>
      <c r="AY700" s="18" t="s">
        <v>166</v>
      </c>
      <c r="BE700" s="257">
        <f>IF(N700="základní",J700,0)</f>
        <v>0</v>
      </c>
      <c r="BF700" s="257">
        <f>IF(N700="snížená",J700,0)</f>
        <v>0</v>
      </c>
      <c r="BG700" s="257">
        <f>IF(N700="zákl. přenesená",J700,0)</f>
        <v>0</v>
      </c>
      <c r="BH700" s="257">
        <f>IF(N700="sníž. přenesená",J700,0)</f>
        <v>0</v>
      </c>
      <c r="BI700" s="257">
        <f>IF(N700="nulová",J700,0)</f>
        <v>0</v>
      </c>
      <c r="BJ700" s="18" t="s">
        <v>86</v>
      </c>
      <c r="BK700" s="257">
        <f>ROUND(I700*H700,2)</f>
        <v>0</v>
      </c>
      <c r="BL700" s="18" t="s">
        <v>260</v>
      </c>
      <c r="BM700" s="256" t="s">
        <v>1065</v>
      </c>
    </row>
    <row r="701" spans="1:51" s="13" customFormat="1" ht="12">
      <c r="A701" s="13"/>
      <c r="B701" s="258"/>
      <c r="C701" s="259"/>
      <c r="D701" s="260" t="s">
        <v>175</v>
      </c>
      <c r="E701" s="259"/>
      <c r="F701" s="262" t="s">
        <v>1066</v>
      </c>
      <c r="G701" s="259"/>
      <c r="H701" s="263">
        <v>107.1</v>
      </c>
      <c r="I701" s="264"/>
      <c r="J701" s="259"/>
      <c r="K701" s="259"/>
      <c r="L701" s="265"/>
      <c r="M701" s="266"/>
      <c r="N701" s="267"/>
      <c r="O701" s="267"/>
      <c r="P701" s="267"/>
      <c r="Q701" s="267"/>
      <c r="R701" s="267"/>
      <c r="S701" s="267"/>
      <c r="T701" s="26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69" t="s">
        <v>175</v>
      </c>
      <c r="AU701" s="269" t="s">
        <v>88</v>
      </c>
      <c r="AV701" s="13" t="s">
        <v>88</v>
      </c>
      <c r="AW701" s="13" t="s">
        <v>4</v>
      </c>
      <c r="AX701" s="13" t="s">
        <v>86</v>
      </c>
      <c r="AY701" s="269" t="s">
        <v>166</v>
      </c>
    </row>
    <row r="702" spans="1:65" s="2" customFormat="1" ht="21.75" customHeight="1">
      <c r="A702" s="39"/>
      <c r="B702" s="40"/>
      <c r="C702" s="245" t="s">
        <v>1067</v>
      </c>
      <c r="D702" s="245" t="s">
        <v>168</v>
      </c>
      <c r="E702" s="246" t="s">
        <v>1068</v>
      </c>
      <c r="F702" s="247" t="s">
        <v>1069</v>
      </c>
      <c r="G702" s="248" t="s">
        <v>185</v>
      </c>
      <c r="H702" s="249">
        <v>226.219</v>
      </c>
      <c r="I702" s="250"/>
      <c r="J702" s="251">
        <f>ROUND(I702*H702,2)</f>
        <v>0</v>
      </c>
      <c r="K702" s="247" t="s">
        <v>172</v>
      </c>
      <c r="L702" s="45"/>
      <c r="M702" s="252" t="s">
        <v>1</v>
      </c>
      <c r="N702" s="253" t="s">
        <v>43</v>
      </c>
      <c r="O702" s="92"/>
      <c r="P702" s="254">
        <f>O702*H702</f>
        <v>0</v>
      </c>
      <c r="Q702" s="254">
        <v>0.00088</v>
      </c>
      <c r="R702" s="254">
        <f>Q702*H702</f>
        <v>0.19907272</v>
      </c>
      <c r="S702" s="254">
        <v>0</v>
      </c>
      <c r="T702" s="255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56" t="s">
        <v>260</v>
      </c>
      <c r="AT702" s="256" t="s">
        <v>168</v>
      </c>
      <c r="AU702" s="256" t="s">
        <v>88</v>
      </c>
      <c r="AY702" s="18" t="s">
        <v>166</v>
      </c>
      <c r="BE702" s="257">
        <f>IF(N702="základní",J702,0)</f>
        <v>0</v>
      </c>
      <c r="BF702" s="257">
        <f>IF(N702="snížená",J702,0)</f>
        <v>0</v>
      </c>
      <c r="BG702" s="257">
        <f>IF(N702="zákl. přenesená",J702,0)</f>
        <v>0</v>
      </c>
      <c r="BH702" s="257">
        <f>IF(N702="sníž. přenesená",J702,0)</f>
        <v>0</v>
      </c>
      <c r="BI702" s="257">
        <f>IF(N702="nulová",J702,0)</f>
        <v>0</v>
      </c>
      <c r="BJ702" s="18" t="s">
        <v>86</v>
      </c>
      <c r="BK702" s="257">
        <f>ROUND(I702*H702,2)</f>
        <v>0</v>
      </c>
      <c r="BL702" s="18" t="s">
        <v>260</v>
      </c>
      <c r="BM702" s="256" t="s">
        <v>1070</v>
      </c>
    </row>
    <row r="703" spans="1:51" s="14" customFormat="1" ht="12">
      <c r="A703" s="14"/>
      <c r="B703" s="270"/>
      <c r="C703" s="271"/>
      <c r="D703" s="260" t="s">
        <v>175</v>
      </c>
      <c r="E703" s="272" t="s">
        <v>1</v>
      </c>
      <c r="F703" s="273" t="s">
        <v>995</v>
      </c>
      <c r="G703" s="271"/>
      <c r="H703" s="272" t="s">
        <v>1</v>
      </c>
      <c r="I703" s="274"/>
      <c r="J703" s="271"/>
      <c r="K703" s="271"/>
      <c r="L703" s="275"/>
      <c r="M703" s="276"/>
      <c r="N703" s="277"/>
      <c r="O703" s="277"/>
      <c r="P703" s="277"/>
      <c r="Q703" s="277"/>
      <c r="R703" s="277"/>
      <c r="S703" s="277"/>
      <c r="T703" s="278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9" t="s">
        <v>175</v>
      </c>
      <c r="AU703" s="279" t="s">
        <v>88</v>
      </c>
      <c r="AV703" s="14" t="s">
        <v>86</v>
      </c>
      <c r="AW703" s="14" t="s">
        <v>34</v>
      </c>
      <c r="AX703" s="14" t="s">
        <v>78</v>
      </c>
      <c r="AY703" s="279" t="s">
        <v>166</v>
      </c>
    </row>
    <row r="704" spans="1:51" s="13" customFormat="1" ht="12">
      <c r="A704" s="13"/>
      <c r="B704" s="258"/>
      <c r="C704" s="259"/>
      <c r="D704" s="260" t="s">
        <v>175</v>
      </c>
      <c r="E704" s="261" t="s">
        <v>1</v>
      </c>
      <c r="F704" s="262" t="s">
        <v>1071</v>
      </c>
      <c r="G704" s="259"/>
      <c r="H704" s="263">
        <v>162.83</v>
      </c>
      <c r="I704" s="264"/>
      <c r="J704" s="259"/>
      <c r="K704" s="259"/>
      <c r="L704" s="265"/>
      <c r="M704" s="266"/>
      <c r="N704" s="267"/>
      <c r="O704" s="267"/>
      <c r="P704" s="267"/>
      <c r="Q704" s="267"/>
      <c r="R704" s="267"/>
      <c r="S704" s="267"/>
      <c r="T704" s="26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9" t="s">
        <v>175</v>
      </c>
      <c r="AU704" s="269" t="s">
        <v>88</v>
      </c>
      <c r="AV704" s="13" t="s">
        <v>88</v>
      </c>
      <c r="AW704" s="13" t="s">
        <v>34</v>
      </c>
      <c r="AX704" s="13" t="s">
        <v>78</v>
      </c>
      <c r="AY704" s="269" t="s">
        <v>166</v>
      </c>
    </row>
    <row r="705" spans="1:51" s="13" customFormat="1" ht="12">
      <c r="A705" s="13"/>
      <c r="B705" s="258"/>
      <c r="C705" s="259"/>
      <c r="D705" s="260" t="s">
        <v>175</v>
      </c>
      <c r="E705" s="261" t="s">
        <v>1</v>
      </c>
      <c r="F705" s="262" t="s">
        <v>1004</v>
      </c>
      <c r="G705" s="259"/>
      <c r="H705" s="263">
        <v>36.089</v>
      </c>
      <c r="I705" s="264"/>
      <c r="J705" s="259"/>
      <c r="K705" s="259"/>
      <c r="L705" s="265"/>
      <c r="M705" s="266"/>
      <c r="N705" s="267"/>
      <c r="O705" s="267"/>
      <c r="P705" s="267"/>
      <c r="Q705" s="267"/>
      <c r="R705" s="267"/>
      <c r="S705" s="267"/>
      <c r="T705" s="268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69" t="s">
        <v>175</v>
      </c>
      <c r="AU705" s="269" t="s">
        <v>88</v>
      </c>
      <c r="AV705" s="13" t="s">
        <v>88</v>
      </c>
      <c r="AW705" s="13" t="s">
        <v>34</v>
      </c>
      <c r="AX705" s="13" t="s">
        <v>78</v>
      </c>
      <c r="AY705" s="269" t="s">
        <v>166</v>
      </c>
    </row>
    <row r="706" spans="1:51" s="13" customFormat="1" ht="12">
      <c r="A706" s="13"/>
      <c r="B706" s="258"/>
      <c r="C706" s="259"/>
      <c r="D706" s="260" t="s">
        <v>175</v>
      </c>
      <c r="E706" s="261" t="s">
        <v>1</v>
      </c>
      <c r="F706" s="262" t="s">
        <v>1005</v>
      </c>
      <c r="G706" s="259"/>
      <c r="H706" s="263">
        <v>20.6</v>
      </c>
      <c r="I706" s="264"/>
      <c r="J706" s="259"/>
      <c r="K706" s="259"/>
      <c r="L706" s="265"/>
      <c r="M706" s="266"/>
      <c r="N706" s="267"/>
      <c r="O706" s="267"/>
      <c r="P706" s="267"/>
      <c r="Q706" s="267"/>
      <c r="R706" s="267"/>
      <c r="S706" s="267"/>
      <c r="T706" s="26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9" t="s">
        <v>175</v>
      </c>
      <c r="AU706" s="269" t="s">
        <v>88</v>
      </c>
      <c r="AV706" s="13" t="s">
        <v>88</v>
      </c>
      <c r="AW706" s="13" t="s">
        <v>34</v>
      </c>
      <c r="AX706" s="13" t="s">
        <v>78</v>
      </c>
      <c r="AY706" s="269" t="s">
        <v>166</v>
      </c>
    </row>
    <row r="707" spans="1:51" s="13" customFormat="1" ht="12">
      <c r="A707" s="13"/>
      <c r="B707" s="258"/>
      <c r="C707" s="259"/>
      <c r="D707" s="260" t="s">
        <v>175</v>
      </c>
      <c r="E707" s="261" t="s">
        <v>1</v>
      </c>
      <c r="F707" s="262" t="s">
        <v>1072</v>
      </c>
      <c r="G707" s="259"/>
      <c r="H707" s="263">
        <v>6.7</v>
      </c>
      <c r="I707" s="264"/>
      <c r="J707" s="259"/>
      <c r="K707" s="259"/>
      <c r="L707" s="265"/>
      <c r="M707" s="266"/>
      <c r="N707" s="267"/>
      <c r="O707" s="267"/>
      <c r="P707" s="267"/>
      <c r="Q707" s="267"/>
      <c r="R707" s="267"/>
      <c r="S707" s="267"/>
      <c r="T707" s="268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9" t="s">
        <v>175</v>
      </c>
      <c r="AU707" s="269" t="s">
        <v>88</v>
      </c>
      <c r="AV707" s="13" t="s">
        <v>88</v>
      </c>
      <c r="AW707" s="13" t="s">
        <v>34</v>
      </c>
      <c r="AX707" s="13" t="s">
        <v>78</v>
      </c>
      <c r="AY707" s="269" t="s">
        <v>166</v>
      </c>
    </row>
    <row r="708" spans="1:51" s="15" customFormat="1" ht="12">
      <c r="A708" s="15"/>
      <c r="B708" s="280"/>
      <c r="C708" s="281"/>
      <c r="D708" s="260" t="s">
        <v>175</v>
      </c>
      <c r="E708" s="282" t="s">
        <v>1</v>
      </c>
      <c r="F708" s="283" t="s">
        <v>214</v>
      </c>
      <c r="G708" s="281"/>
      <c r="H708" s="284">
        <v>226.219</v>
      </c>
      <c r="I708" s="285"/>
      <c r="J708" s="281"/>
      <c r="K708" s="281"/>
      <c r="L708" s="286"/>
      <c r="M708" s="287"/>
      <c r="N708" s="288"/>
      <c r="O708" s="288"/>
      <c r="P708" s="288"/>
      <c r="Q708" s="288"/>
      <c r="R708" s="288"/>
      <c r="S708" s="288"/>
      <c r="T708" s="289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90" t="s">
        <v>175</v>
      </c>
      <c r="AU708" s="290" t="s">
        <v>88</v>
      </c>
      <c r="AV708" s="15" t="s">
        <v>173</v>
      </c>
      <c r="AW708" s="15" t="s">
        <v>34</v>
      </c>
      <c r="AX708" s="15" t="s">
        <v>86</v>
      </c>
      <c r="AY708" s="290" t="s">
        <v>166</v>
      </c>
    </row>
    <row r="709" spans="1:65" s="2" customFormat="1" ht="44.25" customHeight="1">
      <c r="A709" s="39"/>
      <c r="B709" s="40"/>
      <c r="C709" s="291" t="s">
        <v>1073</v>
      </c>
      <c r="D709" s="291" t="s">
        <v>254</v>
      </c>
      <c r="E709" s="292" t="s">
        <v>1074</v>
      </c>
      <c r="F709" s="293" t="s">
        <v>1075</v>
      </c>
      <c r="G709" s="294" t="s">
        <v>185</v>
      </c>
      <c r="H709" s="295">
        <v>271.463</v>
      </c>
      <c r="I709" s="296"/>
      <c r="J709" s="297">
        <f>ROUND(I709*H709,2)</f>
        <v>0</v>
      </c>
      <c r="K709" s="293" t="s">
        <v>172</v>
      </c>
      <c r="L709" s="298"/>
      <c r="M709" s="299" t="s">
        <v>1</v>
      </c>
      <c r="N709" s="300" t="s">
        <v>43</v>
      </c>
      <c r="O709" s="92"/>
      <c r="P709" s="254">
        <f>O709*H709</f>
        <v>0</v>
      </c>
      <c r="Q709" s="254">
        <v>0.0047</v>
      </c>
      <c r="R709" s="254">
        <f>Q709*H709</f>
        <v>1.2758761</v>
      </c>
      <c r="S709" s="254">
        <v>0</v>
      </c>
      <c r="T709" s="255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56" t="s">
        <v>378</v>
      </c>
      <c r="AT709" s="256" t="s">
        <v>254</v>
      </c>
      <c r="AU709" s="256" t="s">
        <v>88</v>
      </c>
      <c r="AY709" s="18" t="s">
        <v>166</v>
      </c>
      <c r="BE709" s="257">
        <f>IF(N709="základní",J709,0)</f>
        <v>0</v>
      </c>
      <c r="BF709" s="257">
        <f>IF(N709="snížená",J709,0)</f>
        <v>0</v>
      </c>
      <c r="BG709" s="257">
        <f>IF(N709="zákl. přenesená",J709,0)</f>
        <v>0</v>
      </c>
      <c r="BH709" s="257">
        <f>IF(N709="sníž. přenesená",J709,0)</f>
        <v>0</v>
      </c>
      <c r="BI709" s="257">
        <f>IF(N709="nulová",J709,0)</f>
        <v>0</v>
      </c>
      <c r="BJ709" s="18" t="s">
        <v>86</v>
      </c>
      <c r="BK709" s="257">
        <f>ROUND(I709*H709,2)</f>
        <v>0</v>
      </c>
      <c r="BL709" s="18" t="s">
        <v>260</v>
      </c>
      <c r="BM709" s="256" t="s">
        <v>1076</v>
      </c>
    </row>
    <row r="710" spans="1:51" s="14" customFormat="1" ht="12">
      <c r="A710" s="14"/>
      <c r="B710" s="270"/>
      <c r="C710" s="271"/>
      <c r="D710" s="260" t="s">
        <v>175</v>
      </c>
      <c r="E710" s="272" t="s">
        <v>1</v>
      </c>
      <c r="F710" s="273" t="s">
        <v>995</v>
      </c>
      <c r="G710" s="271"/>
      <c r="H710" s="272" t="s">
        <v>1</v>
      </c>
      <c r="I710" s="274"/>
      <c r="J710" s="271"/>
      <c r="K710" s="271"/>
      <c r="L710" s="275"/>
      <c r="M710" s="276"/>
      <c r="N710" s="277"/>
      <c r="O710" s="277"/>
      <c r="P710" s="277"/>
      <c r="Q710" s="277"/>
      <c r="R710" s="277"/>
      <c r="S710" s="277"/>
      <c r="T710" s="278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9" t="s">
        <v>175</v>
      </c>
      <c r="AU710" s="279" t="s">
        <v>88</v>
      </c>
      <c r="AV710" s="14" t="s">
        <v>86</v>
      </c>
      <c r="AW710" s="14" t="s">
        <v>34</v>
      </c>
      <c r="AX710" s="14" t="s">
        <v>78</v>
      </c>
      <c r="AY710" s="279" t="s">
        <v>166</v>
      </c>
    </row>
    <row r="711" spans="1:51" s="13" customFormat="1" ht="12">
      <c r="A711" s="13"/>
      <c r="B711" s="258"/>
      <c r="C711" s="259"/>
      <c r="D711" s="260" t="s">
        <v>175</v>
      </c>
      <c r="E711" s="261" t="s">
        <v>1</v>
      </c>
      <c r="F711" s="262" t="s">
        <v>1071</v>
      </c>
      <c r="G711" s="259"/>
      <c r="H711" s="263">
        <v>162.83</v>
      </c>
      <c r="I711" s="264"/>
      <c r="J711" s="259"/>
      <c r="K711" s="259"/>
      <c r="L711" s="265"/>
      <c r="M711" s="266"/>
      <c r="N711" s="267"/>
      <c r="O711" s="267"/>
      <c r="P711" s="267"/>
      <c r="Q711" s="267"/>
      <c r="R711" s="267"/>
      <c r="S711" s="267"/>
      <c r="T711" s="268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69" t="s">
        <v>175</v>
      </c>
      <c r="AU711" s="269" t="s">
        <v>88</v>
      </c>
      <c r="AV711" s="13" t="s">
        <v>88</v>
      </c>
      <c r="AW711" s="13" t="s">
        <v>34</v>
      </c>
      <c r="AX711" s="13" t="s">
        <v>78</v>
      </c>
      <c r="AY711" s="269" t="s">
        <v>166</v>
      </c>
    </row>
    <row r="712" spans="1:51" s="16" customFormat="1" ht="12">
      <c r="A712" s="16"/>
      <c r="B712" s="301"/>
      <c r="C712" s="302"/>
      <c r="D712" s="260" t="s">
        <v>175</v>
      </c>
      <c r="E712" s="303" t="s">
        <v>1</v>
      </c>
      <c r="F712" s="304" t="s">
        <v>457</v>
      </c>
      <c r="G712" s="302"/>
      <c r="H712" s="305">
        <v>162.83</v>
      </c>
      <c r="I712" s="306"/>
      <c r="J712" s="302"/>
      <c r="K712" s="302"/>
      <c r="L712" s="307"/>
      <c r="M712" s="308"/>
      <c r="N712" s="309"/>
      <c r="O712" s="309"/>
      <c r="P712" s="309"/>
      <c r="Q712" s="309"/>
      <c r="R712" s="309"/>
      <c r="S712" s="309"/>
      <c r="T712" s="310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T712" s="311" t="s">
        <v>175</v>
      </c>
      <c r="AU712" s="311" t="s">
        <v>88</v>
      </c>
      <c r="AV712" s="16" t="s">
        <v>105</v>
      </c>
      <c r="AW712" s="16" t="s">
        <v>34</v>
      </c>
      <c r="AX712" s="16" t="s">
        <v>78</v>
      </c>
      <c r="AY712" s="311" t="s">
        <v>166</v>
      </c>
    </row>
    <row r="713" spans="1:51" s="14" customFormat="1" ht="12">
      <c r="A713" s="14"/>
      <c r="B713" s="270"/>
      <c r="C713" s="271"/>
      <c r="D713" s="260" t="s">
        <v>175</v>
      </c>
      <c r="E713" s="272" t="s">
        <v>1</v>
      </c>
      <c r="F713" s="273" t="s">
        <v>995</v>
      </c>
      <c r="G713" s="271"/>
      <c r="H713" s="272" t="s">
        <v>1</v>
      </c>
      <c r="I713" s="274"/>
      <c r="J713" s="271"/>
      <c r="K713" s="271"/>
      <c r="L713" s="275"/>
      <c r="M713" s="276"/>
      <c r="N713" s="277"/>
      <c r="O713" s="277"/>
      <c r="P713" s="277"/>
      <c r="Q713" s="277"/>
      <c r="R713" s="277"/>
      <c r="S713" s="277"/>
      <c r="T713" s="278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79" t="s">
        <v>175</v>
      </c>
      <c r="AU713" s="279" t="s">
        <v>88</v>
      </c>
      <c r="AV713" s="14" t="s">
        <v>86</v>
      </c>
      <c r="AW713" s="14" t="s">
        <v>34</v>
      </c>
      <c r="AX713" s="14" t="s">
        <v>78</v>
      </c>
      <c r="AY713" s="279" t="s">
        <v>166</v>
      </c>
    </row>
    <row r="714" spans="1:51" s="13" customFormat="1" ht="12">
      <c r="A714" s="13"/>
      <c r="B714" s="258"/>
      <c r="C714" s="259"/>
      <c r="D714" s="260" t="s">
        <v>175</v>
      </c>
      <c r="E714" s="261" t="s">
        <v>1</v>
      </c>
      <c r="F714" s="262" t="s">
        <v>1004</v>
      </c>
      <c r="G714" s="259"/>
      <c r="H714" s="263">
        <v>36.089</v>
      </c>
      <c r="I714" s="264"/>
      <c r="J714" s="259"/>
      <c r="K714" s="259"/>
      <c r="L714" s="265"/>
      <c r="M714" s="266"/>
      <c r="N714" s="267"/>
      <c r="O714" s="267"/>
      <c r="P714" s="267"/>
      <c r="Q714" s="267"/>
      <c r="R714" s="267"/>
      <c r="S714" s="267"/>
      <c r="T714" s="26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9" t="s">
        <v>175</v>
      </c>
      <c r="AU714" s="269" t="s">
        <v>88</v>
      </c>
      <c r="AV714" s="13" t="s">
        <v>88</v>
      </c>
      <c r="AW714" s="13" t="s">
        <v>34</v>
      </c>
      <c r="AX714" s="13" t="s">
        <v>78</v>
      </c>
      <c r="AY714" s="269" t="s">
        <v>166</v>
      </c>
    </row>
    <row r="715" spans="1:51" s="13" customFormat="1" ht="12">
      <c r="A715" s="13"/>
      <c r="B715" s="258"/>
      <c r="C715" s="259"/>
      <c r="D715" s="260" t="s">
        <v>175</v>
      </c>
      <c r="E715" s="261" t="s">
        <v>1</v>
      </c>
      <c r="F715" s="262" t="s">
        <v>1005</v>
      </c>
      <c r="G715" s="259"/>
      <c r="H715" s="263">
        <v>20.6</v>
      </c>
      <c r="I715" s="264"/>
      <c r="J715" s="259"/>
      <c r="K715" s="259"/>
      <c r="L715" s="265"/>
      <c r="M715" s="266"/>
      <c r="N715" s="267"/>
      <c r="O715" s="267"/>
      <c r="P715" s="267"/>
      <c r="Q715" s="267"/>
      <c r="R715" s="267"/>
      <c r="S715" s="267"/>
      <c r="T715" s="268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9" t="s">
        <v>175</v>
      </c>
      <c r="AU715" s="269" t="s">
        <v>88</v>
      </c>
      <c r="AV715" s="13" t="s">
        <v>88</v>
      </c>
      <c r="AW715" s="13" t="s">
        <v>34</v>
      </c>
      <c r="AX715" s="13" t="s">
        <v>78</v>
      </c>
      <c r="AY715" s="269" t="s">
        <v>166</v>
      </c>
    </row>
    <row r="716" spans="1:51" s="13" customFormat="1" ht="12">
      <c r="A716" s="13"/>
      <c r="B716" s="258"/>
      <c r="C716" s="259"/>
      <c r="D716" s="260" t="s">
        <v>175</v>
      </c>
      <c r="E716" s="261" t="s">
        <v>1</v>
      </c>
      <c r="F716" s="262" t="s">
        <v>1072</v>
      </c>
      <c r="G716" s="259"/>
      <c r="H716" s="263">
        <v>6.7</v>
      </c>
      <c r="I716" s="264"/>
      <c r="J716" s="259"/>
      <c r="K716" s="259"/>
      <c r="L716" s="265"/>
      <c r="M716" s="266"/>
      <c r="N716" s="267"/>
      <c r="O716" s="267"/>
      <c r="P716" s="267"/>
      <c r="Q716" s="267"/>
      <c r="R716" s="267"/>
      <c r="S716" s="267"/>
      <c r="T716" s="26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69" t="s">
        <v>175</v>
      </c>
      <c r="AU716" s="269" t="s">
        <v>88</v>
      </c>
      <c r="AV716" s="13" t="s">
        <v>88</v>
      </c>
      <c r="AW716" s="13" t="s">
        <v>34</v>
      </c>
      <c r="AX716" s="13" t="s">
        <v>78</v>
      </c>
      <c r="AY716" s="269" t="s">
        <v>166</v>
      </c>
    </row>
    <row r="717" spans="1:51" s="16" customFormat="1" ht="12">
      <c r="A717" s="16"/>
      <c r="B717" s="301"/>
      <c r="C717" s="302"/>
      <c r="D717" s="260" t="s">
        <v>175</v>
      </c>
      <c r="E717" s="303" t="s">
        <v>1</v>
      </c>
      <c r="F717" s="304" t="s">
        <v>457</v>
      </c>
      <c r="G717" s="302"/>
      <c r="H717" s="305">
        <v>63.389</v>
      </c>
      <c r="I717" s="306"/>
      <c r="J717" s="302"/>
      <c r="K717" s="302"/>
      <c r="L717" s="307"/>
      <c r="M717" s="308"/>
      <c r="N717" s="309"/>
      <c r="O717" s="309"/>
      <c r="P717" s="309"/>
      <c r="Q717" s="309"/>
      <c r="R717" s="309"/>
      <c r="S717" s="309"/>
      <c r="T717" s="310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T717" s="311" t="s">
        <v>175</v>
      </c>
      <c r="AU717" s="311" t="s">
        <v>88</v>
      </c>
      <c r="AV717" s="16" t="s">
        <v>105</v>
      </c>
      <c r="AW717" s="16" t="s">
        <v>34</v>
      </c>
      <c r="AX717" s="16" t="s">
        <v>78</v>
      </c>
      <c r="AY717" s="311" t="s">
        <v>166</v>
      </c>
    </row>
    <row r="718" spans="1:51" s="15" customFormat="1" ht="12">
      <c r="A718" s="15"/>
      <c r="B718" s="280"/>
      <c r="C718" s="281"/>
      <c r="D718" s="260" t="s">
        <v>175</v>
      </c>
      <c r="E718" s="282" t="s">
        <v>1</v>
      </c>
      <c r="F718" s="283" t="s">
        <v>214</v>
      </c>
      <c r="G718" s="281"/>
      <c r="H718" s="284">
        <v>226.219</v>
      </c>
      <c r="I718" s="285"/>
      <c r="J718" s="281"/>
      <c r="K718" s="281"/>
      <c r="L718" s="286"/>
      <c r="M718" s="287"/>
      <c r="N718" s="288"/>
      <c r="O718" s="288"/>
      <c r="P718" s="288"/>
      <c r="Q718" s="288"/>
      <c r="R718" s="288"/>
      <c r="S718" s="288"/>
      <c r="T718" s="289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90" t="s">
        <v>175</v>
      </c>
      <c r="AU718" s="290" t="s">
        <v>88</v>
      </c>
      <c r="AV718" s="15" t="s">
        <v>173</v>
      </c>
      <c r="AW718" s="15" t="s">
        <v>34</v>
      </c>
      <c r="AX718" s="15" t="s">
        <v>86</v>
      </c>
      <c r="AY718" s="290" t="s">
        <v>166</v>
      </c>
    </row>
    <row r="719" spans="1:51" s="13" customFormat="1" ht="12">
      <c r="A719" s="13"/>
      <c r="B719" s="258"/>
      <c r="C719" s="259"/>
      <c r="D719" s="260" t="s">
        <v>175</v>
      </c>
      <c r="E719" s="259"/>
      <c r="F719" s="262" t="s">
        <v>1077</v>
      </c>
      <c r="G719" s="259"/>
      <c r="H719" s="263">
        <v>271.463</v>
      </c>
      <c r="I719" s="264"/>
      <c r="J719" s="259"/>
      <c r="K719" s="259"/>
      <c r="L719" s="265"/>
      <c r="M719" s="266"/>
      <c r="N719" s="267"/>
      <c r="O719" s="267"/>
      <c r="P719" s="267"/>
      <c r="Q719" s="267"/>
      <c r="R719" s="267"/>
      <c r="S719" s="267"/>
      <c r="T719" s="26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9" t="s">
        <v>175</v>
      </c>
      <c r="AU719" s="269" t="s">
        <v>88</v>
      </c>
      <c r="AV719" s="13" t="s">
        <v>88</v>
      </c>
      <c r="AW719" s="13" t="s">
        <v>4</v>
      </c>
      <c r="AX719" s="13" t="s">
        <v>86</v>
      </c>
      <c r="AY719" s="269" t="s">
        <v>166</v>
      </c>
    </row>
    <row r="720" spans="1:65" s="2" customFormat="1" ht="21.75" customHeight="1">
      <c r="A720" s="39"/>
      <c r="B720" s="40"/>
      <c r="C720" s="245" t="s">
        <v>1078</v>
      </c>
      <c r="D720" s="245" t="s">
        <v>168</v>
      </c>
      <c r="E720" s="246" t="s">
        <v>1079</v>
      </c>
      <c r="F720" s="247" t="s">
        <v>1080</v>
      </c>
      <c r="G720" s="248" t="s">
        <v>185</v>
      </c>
      <c r="H720" s="249">
        <v>212.002</v>
      </c>
      <c r="I720" s="250"/>
      <c r="J720" s="251">
        <f>ROUND(I720*H720,2)</f>
        <v>0</v>
      </c>
      <c r="K720" s="247" t="s">
        <v>172</v>
      </c>
      <c r="L720" s="45"/>
      <c r="M720" s="252" t="s">
        <v>1</v>
      </c>
      <c r="N720" s="253" t="s">
        <v>43</v>
      </c>
      <c r="O720" s="92"/>
      <c r="P720" s="254">
        <f>O720*H720</f>
        <v>0</v>
      </c>
      <c r="Q720" s="254">
        <v>0.00019</v>
      </c>
      <c r="R720" s="254">
        <f>Q720*H720</f>
        <v>0.040280380000000005</v>
      </c>
      <c r="S720" s="254">
        <v>0</v>
      </c>
      <c r="T720" s="255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56" t="s">
        <v>260</v>
      </c>
      <c r="AT720" s="256" t="s">
        <v>168</v>
      </c>
      <c r="AU720" s="256" t="s">
        <v>88</v>
      </c>
      <c r="AY720" s="18" t="s">
        <v>166</v>
      </c>
      <c r="BE720" s="257">
        <f>IF(N720="základní",J720,0)</f>
        <v>0</v>
      </c>
      <c r="BF720" s="257">
        <f>IF(N720="snížená",J720,0)</f>
        <v>0</v>
      </c>
      <c r="BG720" s="257">
        <f>IF(N720="zákl. přenesená",J720,0)</f>
        <v>0</v>
      </c>
      <c r="BH720" s="257">
        <f>IF(N720="sníž. přenesená",J720,0)</f>
        <v>0</v>
      </c>
      <c r="BI720" s="257">
        <f>IF(N720="nulová",J720,0)</f>
        <v>0</v>
      </c>
      <c r="BJ720" s="18" t="s">
        <v>86</v>
      </c>
      <c r="BK720" s="257">
        <f>ROUND(I720*H720,2)</f>
        <v>0</v>
      </c>
      <c r="BL720" s="18" t="s">
        <v>260</v>
      </c>
      <c r="BM720" s="256" t="s">
        <v>1081</v>
      </c>
    </row>
    <row r="721" spans="1:51" s="13" customFormat="1" ht="12">
      <c r="A721" s="13"/>
      <c r="B721" s="258"/>
      <c r="C721" s="259"/>
      <c r="D721" s="260" t="s">
        <v>175</v>
      </c>
      <c r="E721" s="261" t="s">
        <v>1</v>
      </c>
      <c r="F721" s="262" t="s">
        <v>1082</v>
      </c>
      <c r="G721" s="259"/>
      <c r="H721" s="263">
        <v>162.83</v>
      </c>
      <c r="I721" s="264"/>
      <c r="J721" s="259"/>
      <c r="K721" s="259"/>
      <c r="L721" s="265"/>
      <c r="M721" s="266"/>
      <c r="N721" s="267"/>
      <c r="O721" s="267"/>
      <c r="P721" s="267"/>
      <c r="Q721" s="267"/>
      <c r="R721" s="267"/>
      <c r="S721" s="267"/>
      <c r="T721" s="26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9" t="s">
        <v>175</v>
      </c>
      <c r="AU721" s="269" t="s">
        <v>88</v>
      </c>
      <c r="AV721" s="13" t="s">
        <v>88</v>
      </c>
      <c r="AW721" s="13" t="s">
        <v>34</v>
      </c>
      <c r="AX721" s="13" t="s">
        <v>78</v>
      </c>
      <c r="AY721" s="269" t="s">
        <v>166</v>
      </c>
    </row>
    <row r="722" spans="1:51" s="13" customFormat="1" ht="12">
      <c r="A722" s="13"/>
      <c r="B722" s="258"/>
      <c r="C722" s="259"/>
      <c r="D722" s="260" t="s">
        <v>175</v>
      </c>
      <c r="E722" s="261" t="s">
        <v>1</v>
      </c>
      <c r="F722" s="262" t="s">
        <v>1083</v>
      </c>
      <c r="G722" s="259"/>
      <c r="H722" s="263">
        <v>21.872</v>
      </c>
      <c r="I722" s="264"/>
      <c r="J722" s="259"/>
      <c r="K722" s="259"/>
      <c r="L722" s="265"/>
      <c r="M722" s="266"/>
      <c r="N722" s="267"/>
      <c r="O722" s="267"/>
      <c r="P722" s="267"/>
      <c r="Q722" s="267"/>
      <c r="R722" s="267"/>
      <c r="S722" s="267"/>
      <c r="T722" s="268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69" t="s">
        <v>175</v>
      </c>
      <c r="AU722" s="269" t="s">
        <v>88</v>
      </c>
      <c r="AV722" s="13" t="s">
        <v>88</v>
      </c>
      <c r="AW722" s="13" t="s">
        <v>34</v>
      </c>
      <c r="AX722" s="13" t="s">
        <v>78</v>
      </c>
      <c r="AY722" s="269" t="s">
        <v>166</v>
      </c>
    </row>
    <row r="723" spans="1:51" s="13" customFormat="1" ht="12">
      <c r="A723" s="13"/>
      <c r="B723" s="258"/>
      <c r="C723" s="259"/>
      <c r="D723" s="260" t="s">
        <v>175</v>
      </c>
      <c r="E723" s="261" t="s">
        <v>1</v>
      </c>
      <c r="F723" s="262" t="s">
        <v>1005</v>
      </c>
      <c r="G723" s="259"/>
      <c r="H723" s="263">
        <v>20.6</v>
      </c>
      <c r="I723" s="264"/>
      <c r="J723" s="259"/>
      <c r="K723" s="259"/>
      <c r="L723" s="265"/>
      <c r="M723" s="266"/>
      <c r="N723" s="267"/>
      <c r="O723" s="267"/>
      <c r="P723" s="267"/>
      <c r="Q723" s="267"/>
      <c r="R723" s="267"/>
      <c r="S723" s="267"/>
      <c r="T723" s="268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69" t="s">
        <v>175</v>
      </c>
      <c r="AU723" s="269" t="s">
        <v>88</v>
      </c>
      <c r="AV723" s="13" t="s">
        <v>88</v>
      </c>
      <c r="AW723" s="13" t="s">
        <v>34</v>
      </c>
      <c r="AX723" s="13" t="s">
        <v>78</v>
      </c>
      <c r="AY723" s="269" t="s">
        <v>166</v>
      </c>
    </row>
    <row r="724" spans="1:51" s="13" customFormat="1" ht="12">
      <c r="A724" s="13"/>
      <c r="B724" s="258"/>
      <c r="C724" s="259"/>
      <c r="D724" s="260" t="s">
        <v>175</v>
      </c>
      <c r="E724" s="261" t="s">
        <v>1</v>
      </c>
      <c r="F724" s="262" t="s">
        <v>1072</v>
      </c>
      <c r="G724" s="259"/>
      <c r="H724" s="263">
        <v>6.7</v>
      </c>
      <c r="I724" s="264"/>
      <c r="J724" s="259"/>
      <c r="K724" s="259"/>
      <c r="L724" s="265"/>
      <c r="M724" s="266"/>
      <c r="N724" s="267"/>
      <c r="O724" s="267"/>
      <c r="P724" s="267"/>
      <c r="Q724" s="267"/>
      <c r="R724" s="267"/>
      <c r="S724" s="267"/>
      <c r="T724" s="268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69" t="s">
        <v>175</v>
      </c>
      <c r="AU724" s="269" t="s">
        <v>88</v>
      </c>
      <c r="AV724" s="13" t="s">
        <v>88</v>
      </c>
      <c r="AW724" s="13" t="s">
        <v>34</v>
      </c>
      <c r="AX724" s="13" t="s">
        <v>78</v>
      </c>
      <c r="AY724" s="269" t="s">
        <v>166</v>
      </c>
    </row>
    <row r="725" spans="1:51" s="15" customFormat="1" ht="12">
      <c r="A725" s="15"/>
      <c r="B725" s="280"/>
      <c r="C725" s="281"/>
      <c r="D725" s="260" t="s">
        <v>175</v>
      </c>
      <c r="E725" s="282" t="s">
        <v>1</v>
      </c>
      <c r="F725" s="283" t="s">
        <v>214</v>
      </c>
      <c r="G725" s="281"/>
      <c r="H725" s="284">
        <v>212.00199999999998</v>
      </c>
      <c r="I725" s="285"/>
      <c r="J725" s="281"/>
      <c r="K725" s="281"/>
      <c r="L725" s="286"/>
      <c r="M725" s="287"/>
      <c r="N725" s="288"/>
      <c r="O725" s="288"/>
      <c r="P725" s="288"/>
      <c r="Q725" s="288"/>
      <c r="R725" s="288"/>
      <c r="S725" s="288"/>
      <c r="T725" s="289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90" t="s">
        <v>175</v>
      </c>
      <c r="AU725" s="290" t="s">
        <v>88</v>
      </c>
      <c r="AV725" s="15" t="s">
        <v>173</v>
      </c>
      <c r="AW725" s="15" t="s">
        <v>34</v>
      </c>
      <c r="AX725" s="15" t="s">
        <v>86</v>
      </c>
      <c r="AY725" s="290" t="s">
        <v>166</v>
      </c>
    </row>
    <row r="726" spans="1:65" s="2" customFormat="1" ht="21.75" customHeight="1">
      <c r="A726" s="39"/>
      <c r="B726" s="40"/>
      <c r="C726" s="291" t="s">
        <v>1084</v>
      </c>
      <c r="D726" s="291" t="s">
        <v>254</v>
      </c>
      <c r="E726" s="292" t="s">
        <v>1085</v>
      </c>
      <c r="F726" s="293" t="s">
        <v>1086</v>
      </c>
      <c r="G726" s="294" t="s">
        <v>185</v>
      </c>
      <c r="H726" s="295">
        <v>254.402</v>
      </c>
      <c r="I726" s="296"/>
      <c r="J726" s="297">
        <f>ROUND(I726*H726,2)</f>
        <v>0</v>
      </c>
      <c r="K726" s="293" t="s">
        <v>172</v>
      </c>
      <c r="L726" s="298"/>
      <c r="M726" s="299" t="s">
        <v>1</v>
      </c>
      <c r="N726" s="300" t="s">
        <v>43</v>
      </c>
      <c r="O726" s="92"/>
      <c r="P726" s="254">
        <f>O726*H726</f>
        <v>0</v>
      </c>
      <c r="Q726" s="254">
        <v>0.0019</v>
      </c>
      <c r="R726" s="254">
        <f>Q726*H726</f>
        <v>0.48336379999999995</v>
      </c>
      <c r="S726" s="254">
        <v>0</v>
      </c>
      <c r="T726" s="255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56" t="s">
        <v>378</v>
      </c>
      <c r="AT726" s="256" t="s">
        <v>254</v>
      </c>
      <c r="AU726" s="256" t="s">
        <v>88</v>
      </c>
      <c r="AY726" s="18" t="s">
        <v>166</v>
      </c>
      <c r="BE726" s="257">
        <f>IF(N726="základní",J726,0)</f>
        <v>0</v>
      </c>
      <c r="BF726" s="257">
        <f>IF(N726="snížená",J726,0)</f>
        <v>0</v>
      </c>
      <c r="BG726" s="257">
        <f>IF(N726="zákl. přenesená",J726,0)</f>
        <v>0</v>
      </c>
      <c r="BH726" s="257">
        <f>IF(N726="sníž. přenesená",J726,0)</f>
        <v>0</v>
      </c>
      <c r="BI726" s="257">
        <f>IF(N726="nulová",J726,0)</f>
        <v>0</v>
      </c>
      <c r="BJ726" s="18" t="s">
        <v>86</v>
      </c>
      <c r="BK726" s="257">
        <f>ROUND(I726*H726,2)</f>
        <v>0</v>
      </c>
      <c r="BL726" s="18" t="s">
        <v>260</v>
      </c>
      <c r="BM726" s="256" t="s">
        <v>1087</v>
      </c>
    </row>
    <row r="727" spans="1:51" s="13" customFormat="1" ht="12">
      <c r="A727" s="13"/>
      <c r="B727" s="258"/>
      <c r="C727" s="259"/>
      <c r="D727" s="260" t="s">
        <v>175</v>
      </c>
      <c r="E727" s="261" t="s">
        <v>1</v>
      </c>
      <c r="F727" s="262" t="s">
        <v>1082</v>
      </c>
      <c r="G727" s="259"/>
      <c r="H727" s="263">
        <v>162.83</v>
      </c>
      <c r="I727" s="264"/>
      <c r="J727" s="259"/>
      <c r="K727" s="259"/>
      <c r="L727" s="265"/>
      <c r="M727" s="266"/>
      <c r="N727" s="267"/>
      <c r="O727" s="267"/>
      <c r="P727" s="267"/>
      <c r="Q727" s="267"/>
      <c r="R727" s="267"/>
      <c r="S727" s="267"/>
      <c r="T727" s="268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69" t="s">
        <v>175</v>
      </c>
      <c r="AU727" s="269" t="s">
        <v>88</v>
      </c>
      <c r="AV727" s="13" t="s">
        <v>88</v>
      </c>
      <c r="AW727" s="13" t="s">
        <v>34</v>
      </c>
      <c r="AX727" s="13" t="s">
        <v>78</v>
      </c>
      <c r="AY727" s="269" t="s">
        <v>166</v>
      </c>
    </row>
    <row r="728" spans="1:51" s="13" customFormat="1" ht="12">
      <c r="A728" s="13"/>
      <c r="B728" s="258"/>
      <c r="C728" s="259"/>
      <c r="D728" s="260" t="s">
        <v>175</v>
      </c>
      <c r="E728" s="261" t="s">
        <v>1</v>
      </c>
      <c r="F728" s="262" t="s">
        <v>1083</v>
      </c>
      <c r="G728" s="259"/>
      <c r="H728" s="263">
        <v>21.872</v>
      </c>
      <c r="I728" s="264"/>
      <c r="J728" s="259"/>
      <c r="K728" s="259"/>
      <c r="L728" s="265"/>
      <c r="M728" s="266"/>
      <c r="N728" s="267"/>
      <c r="O728" s="267"/>
      <c r="P728" s="267"/>
      <c r="Q728" s="267"/>
      <c r="R728" s="267"/>
      <c r="S728" s="267"/>
      <c r="T728" s="268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69" t="s">
        <v>175</v>
      </c>
      <c r="AU728" s="269" t="s">
        <v>88</v>
      </c>
      <c r="AV728" s="13" t="s">
        <v>88</v>
      </c>
      <c r="AW728" s="13" t="s">
        <v>34</v>
      </c>
      <c r="AX728" s="13" t="s">
        <v>78</v>
      </c>
      <c r="AY728" s="269" t="s">
        <v>166</v>
      </c>
    </row>
    <row r="729" spans="1:51" s="13" customFormat="1" ht="12">
      <c r="A729" s="13"/>
      <c r="B729" s="258"/>
      <c r="C729" s="259"/>
      <c r="D729" s="260" t="s">
        <v>175</v>
      </c>
      <c r="E729" s="261" t="s">
        <v>1</v>
      </c>
      <c r="F729" s="262" t="s">
        <v>1005</v>
      </c>
      <c r="G729" s="259"/>
      <c r="H729" s="263">
        <v>20.6</v>
      </c>
      <c r="I729" s="264"/>
      <c r="J729" s="259"/>
      <c r="K729" s="259"/>
      <c r="L729" s="265"/>
      <c r="M729" s="266"/>
      <c r="N729" s="267"/>
      <c r="O729" s="267"/>
      <c r="P729" s="267"/>
      <c r="Q729" s="267"/>
      <c r="R729" s="267"/>
      <c r="S729" s="267"/>
      <c r="T729" s="268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69" t="s">
        <v>175</v>
      </c>
      <c r="AU729" s="269" t="s">
        <v>88</v>
      </c>
      <c r="AV729" s="13" t="s">
        <v>88</v>
      </c>
      <c r="AW729" s="13" t="s">
        <v>34</v>
      </c>
      <c r="AX729" s="13" t="s">
        <v>78</v>
      </c>
      <c r="AY729" s="269" t="s">
        <v>166</v>
      </c>
    </row>
    <row r="730" spans="1:51" s="13" customFormat="1" ht="12">
      <c r="A730" s="13"/>
      <c r="B730" s="258"/>
      <c r="C730" s="259"/>
      <c r="D730" s="260" t="s">
        <v>175</v>
      </c>
      <c r="E730" s="261" t="s">
        <v>1</v>
      </c>
      <c r="F730" s="262" t="s">
        <v>1072</v>
      </c>
      <c r="G730" s="259"/>
      <c r="H730" s="263">
        <v>6.7</v>
      </c>
      <c r="I730" s="264"/>
      <c r="J730" s="259"/>
      <c r="K730" s="259"/>
      <c r="L730" s="265"/>
      <c r="M730" s="266"/>
      <c r="N730" s="267"/>
      <c r="O730" s="267"/>
      <c r="P730" s="267"/>
      <c r="Q730" s="267"/>
      <c r="R730" s="267"/>
      <c r="S730" s="267"/>
      <c r="T730" s="26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9" t="s">
        <v>175</v>
      </c>
      <c r="AU730" s="269" t="s">
        <v>88</v>
      </c>
      <c r="AV730" s="13" t="s">
        <v>88</v>
      </c>
      <c r="AW730" s="13" t="s">
        <v>34</v>
      </c>
      <c r="AX730" s="13" t="s">
        <v>78</v>
      </c>
      <c r="AY730" s="269" t="s">
        <v>166</v>
      </c>
    </row>
    <row r="731" spans="1:51" s="15" customFormat="1" ht="12">
      <c r="A731" s="15"/>
      <c r="B731" s="280"/>
      <c r="C731" s="281"/>
      <c r="D731" s="260" t="s">
        <v>175</v>
      </c>
      <c r="E731" s="282" t="s">
        <v>1</v>
      </c>
      <c r="F731" s="283" t="s">
        <v>214</v>
      </c>
      <c r="G731" s="281"/>
      <c r="H731" s="284">
        <v>212.00199999999998</v>
      </c>
      <c r="I731" s="285"/>
      <c r="J731" s="281"/>
      <c r="K731" s="281"/>
      <c r="L731" s="286"/>
      <c r="M731" s="287"/>
      <c r="N731" s="288"/>
      <c r="O731" s="288"/>
      <c r="P731" s="288"/>
      <c r="Q731" s="288"/>
      <c r="R731" s="288"/>
      <c r="S731" s="288"/>
      <c r="T731" s="289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90" t="s">
        <v>175</v>
      </c>
      <c r="AU731" s="290" t="s">
        <v>88</v>
      </c>
      <c r="AV731" s="15" t="s">
        <v>173</v>
      </c>
      <c r="AW731" s="15" t="s">
        <v>34</v>
      </c>
      <c r="AX731" s="15" t="s">
        <v>86</v>
      </c>
      <c r="AY731" s="290" t="s">
        <v>166</v>
      </c>
    </row>
    <row r="732" spans="1:51" s="13" customFormat="1" ht="12">
      <c r="A732" s="13"/>
      <c r="B732" s="258"/>
      <c r="C732" s="259"/>
      <c r="D732" s="260" t="s">
        <v>175</v>
      </c>
      <c r="E732" s="259"/>
      <c r="F732" s="262" t="s">
        <v>1088</v>
      </c>
      <c r="G732" s="259"/>
      <c r="H732" s="263">
        <v>254.402</v>
      </c>
      <c r="I732" s="264"/>
      <c r="J732" s="259"/>
      <c r="K732" s="259"/>
      <c r="L732" s="265"/>
      <c r="M732" s="266"/>
      <c r="N732" s="267"/>
      <c r="O732" s="267"/>
      <c r="P732" s="267"/>
      <c r="Q732" s="267"/>
      <c r="R732" s="267"/>
      <c r="S732" s="267"/>
      <c r="T732" s="268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69" t="s">
        <v>175</v>
      </c>
      <c r="AU732" s="269" t="s">
        <v>88</v>
      </c>
      <c r="AV732" s="13" t="s">
        <v>88</v>
      </c>
      <c r="AW732" s="13" t="s">
        <v>4</v>
      </c>
      <c r="AX732" s="13" t="s">
        <v>86</v>
      </c>
      <c r="AY732" s="269" t="s">
        <v>166</v>
      </c>
    </row>
    <row r="733" spans="1:65" s="2" customFormat="1" ht="21.75" customHeight="1">
      <c r="A733" s="39"/>
      <c r="B733" s="40"/>
      <c r="C733" s="245" t="s">
        <v>1089</v>
      </c>
      <c r="D733" s="245" t="s">
        <v>168</v>
      </c>
      <c r="E733" s="246" t="s">
        <v>1090</v>
      </c>
      <c r="F733" s="247" t="s">
        <v>1091</v>
      </c>
      <c r="G733" s="248" t="s">
        <v>185</v>
      </c>
      <c r="H733" s="249">
        <v>537.662</v>
      </c>
      <c r="I733" s="250"/>
      <c r="J733" s="251">
        <f>ROUND(I733*H733,2)</f>
        <v>0</v>
      </c>
      <c r="K733" s="247" t="s">
        <v>172</v>
      </c>
      <c r="L733" s="45"/>
      <c r="M733" s="252" t="s">
        <v>1</v>
      </c>
      <c r="N733" s="253" t="s">
        <v>43</v>
      </c>
      <c r="O733" s="92"/>
      <c r="P733" s="254">
        <f>O733*H733</f>
        <v>0</v>
      </c>
      <c r="Q733" s="254">
        <v>0</v>
      </c>
      <c r="R733" s="254">
        <f>Q733*H733</f>
        <v>0</v>
      </c>
      <c r="S733" s="254">
        <v>0</v>
      </c>
      <c r="T733" s="255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56" t="s">
        <v>260</v>
      </c>
      <c r="AT733" s="256" t="s">
        <v>168</v>
      </c>
      <c r="AU733" s="256" t="s">
        <v>88</v>
      </c>
      <c r="AY733" s="18" t="s">
        <v>166</v>
      </c>
      <c r="BE733" s="257">
        <f>IF(N733="základní",J733,0)</f>
        <v>0</v>
      </c>
      <c r="BF733" s="257">
        <f>IF(N733="snížená",J733,0)</f>
        <v>0</v>
      </c>
      <c r="BG733" s="257">
        <f>IF(N733="zákl. přenesená",J733,0)</f>
        <v>0</v>
      </c>
      <c r="BH733" s="257">
        <f>IF(N733="sníž. přenesená",J733,0)</f>
        <v>0</v>
      </c>
      <c r="BI733" s="257">
        <f>IF(N733="nulová",J733,0)</f>
        <v>0</v>
      </c>
      <c r="BJ733" s="18" t="s">
        <v>86</v>
      </c>
      <c r="BK733" s="257">
        <f>ROUND(I733*H733,2)</f>
        <v>0</v>
      </c>
      <c r="BL733" s="18" t="s">
        <v>260</v>
      </c>
      <c r="BM733" s="256" t="s">
        <v>1092</v>
      </c>
    </row>
    <row r="734" spans="1:51" s="13" customFormat="1" ht="12">
      <c r="A734" s="13"/>
      <c r="B734" s="258"/>
      <c r="C734" s="259"/>
      <c r="D734" s="260" t="s">
        <v>175</v>
      </c>
      <c r="E734" s="261" t="s">
        <v>1</v>
      </c>
      <c r="F734" s="262" t="s">
        <v>1093</v>
      </c>
      <c r="G734" s="259"/>
      <c r="H734" s="263">
        <v>325.66</v>
      </c>
      <c r="I734" s="264"/>
      <c r="J734" s="259"/>
      <c r="K734" s="259"/>
      <c r="L734" s="265"/>
      <c r="M734" s="266"/>
      <c r="N734" s="267"/>
      <c r="O734" s="267"/>
      <c r="P734" s="267"/>
      <c r="Q734" s="267"/>
      <c r="R734" s="267"/>
      <c r="S734" s="267"/>
      <c r="T734" s="268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9" t="s">
        <v>175</v>
      </c>
      <c r="AU734" s="269" t="s">
        <v>88</v>
      </c>
      <c r="AV734" s="13" t="s">
        <v>88</v>
      </c>
      <c r="AW734" s="13" t="s">
        <v>34</v>
      </c>
      <c r="AX734" s="13" t="s">
        <v>78</v>
      </c>
      <c r="AY734" s="269" t="s">
        <v>166</v>
      </c>
    </row>
    <row r="735" spans="1:51" s="13" customFormat="1" ht="12">
      <c r="A735" s="13"/>
      <c r="B735" s="258"/>
      <c r="C735" s="259"/>
      <c r="D735" s="260" t="s">
        <v>175</v>
      </c>
      <c r="E735" s="261" t="s">
        <v>1</v>
      </c>
      <c r="F735" s="262" t="s">
        <v>1083</v>
      </c>
      <c r="G735" s="259"/>
      <c r="H735" s="263">
        <v>21.872</v>
      </c>
      <c r="I735" s="264"/>
      <c r="J735" s="259"/>
      <c r="K735" s="259"/>
      <c r="L735" s="265"/>
      <c r="M735" s="266"/>
      <c r="N735" s="267"/>
      <c r="O735" s="267"/>
      <c r="P735" s="267"/>
      <c r="Q735" s="267"/>
      <c r="R735" s="267"/>
      <c r="S735" s="267"/>
      <c r="T735" s="268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9" t="s">
        <v>175</v>
      </c>
      <c r="AU735" s="269" t="s">
        <v>88</v>
      </c>
      <c r="AV735" s="13" t="s">
        <v>88</v>
      </c>
      <c r="AW735" s="13" t="s">
        <v>34</v>
      </c>
      <c r="AX735" s="13" t="s">
        <v>78</v>
      </c>
      <c r="AY735" s="269" t="s">
        <v>166</v>
      </c>
    </row>
    <row r="736" spans="1:51" s="13" customFormat="1" ht="12">
      <c r="A736" s="13"/>
      <c r="B736" s="258"/>
      <c r="C736" s="259"/>
      <c r="D736" s="260" t="s">
        <v>175</v>
      </c>
      <c r="E736" s="261" t="s">
        <v>1</v>
      </c>
      <c r="F736" s="262" t="s">
        <v>1005</v>
      </c>
      <c r="G736" s="259"/>
      <c r="H736" s="263">
        <v>20.6</v>
      </c>
      <c r="I736" s="264"/>
      <c r="J736" s="259"/>
      <c r="K736" s="259"/>
      <c r="L736" s="265"/>
      <c r="M736" s="266"/>
      <c r="N736" s="267"/>
      <c r="O736" s="267"/>
      <c r="P736" s="267"/>
      <c r="Q736" s="267"/>
      <c r="R736" s="267"/>
      <c r="S736" s="267"/>
      <c r="T736" s="268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69" t="s">
        <v>175</v>
      </c>
      <c r="AU736" s="269" t="s">
        <v>88</v>
      </c>
      <c r="AV736" s="13" t="s">
        <v>88</v>
      </c>
      <c r="AW736" s="13" t="s">
        <v>34</v>
      </c>
      <c r="AX736" s="13" t="s">
        <v>78</v>
      </c>
      <c r="AY736" s="269" t="s">
        <v>166</v>
      </c>
    </row>
    <row r="737" spans="1:51" s="13" customFormat="1" ht="12">
      <c r="A737" s="13"/>
      <c r="B737" s="258"/>
      <c r="C737" s="259"/>
      <c r="D737" s="260" t="s">
        <v>175</v>
      </c>
      <c r="E737" s="261" t="s">
        <v>1</v>
      </c>
      <c r="F737" s="262" t="s">
        <v>1072</v>
      </c>
      <c r="G737" s="259"/>
      <c r="H737" s="263">
        <v>6.7</v>
      </c>
      <c r="I737" s="264"/>
      <c r="J737" s="259"/>
      <c r="K737" s="259"/>
      <c r="L737" s="265"/>
      <c r="M737" s="266"/>
      <c r="N737" s="267"/>
      <c r="O737" s="267"/>
      <c r="P737" s="267"/>
      <c r="Q737" s="267"/>
      <c r="R737" s="267"/>
      <c r="S737" s="267"/>
      <c r="T737" s="268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69" t="s">
        <v>175</v>
      </c>
      <c r="AU737" s="269" t="s">
        <v>88</v>
      </c>
      <c r="AV737" s="13" t="s">
        <v>88</v>
      </c>
      <c r="AW737" s="13" t="s">
        <v>34</v>
      </c>
      <c r="AX737" s="13" t="s">
        <v>78</v>
      </c>
      <c r="AY737" s="269" t="s">
        <v>166</v>
      </c>
    </row>
    <row r="738" spans="1:51" s="13" customFormat="1" ht="12">
      <c r="A738" s="13"/>
      <c r="B738" s="258"/>
      <c r="C738" s="259"/>
      <c r="D738" s="260" t="s">
        <v>175</v>
      </c>
      <c r="E738" s="261" t="s">
        <v>1</v>
      </c>
      <c r="F738" s="262" t="s">
        <v>1094</v>
      </c>
      <c r="G738" s="259"/>
      <c r="H738" s="263">
        <v>162.83</v>
      </c>
      <c r="I738" s="264"/>
      <c r="J738" s="259"/>
      <c r="K738" s="259"/>
      <c r="L738" s="265"/>
      <c r="M738" s="266"/>
      <c r="N738" s="267"/>
      <c r="O738" s="267"/>
      <c r="P738" s="267"/>
      <c r="Q738" s="267"/>
      <c r="R738" s="267"/>
      <c r="S738" s="267"/>
      <c r="T738" s="268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69" t="s">
        <v>175</v>
      </c>
      <c r="AU738" s="269" t="s">
        <v>88</v>
      </c>
      <c r="AV738" s="13" t="s">
        <v>88</v>
      </c>
      <c r="AW738" s="13" t="s">
        <v>34</v>
      </c>
      <c r="AX738" s="13" t="s">
        <v>78</v>
      </c>
      <c r="AY738" s="269" t="s">
        <v>166</v>
      </c>
    </row>
    <row r="739" spans="1:51" s="15" customFormat="1" ht="12">
      <c r="A739" s="15"/>
      <c r="B739" s="280"/>
      <c r="C739" s="281"/>
      <c r="D739" s="260" t="s">
        <v>175</v>
      </c>
      <c r="E739" s="282" t="s">
        <v>1</v>
      </c>
      <c r="F739" s="283" t="s">
        <v>214</v>
      </c>
      <c r="G739" s="281"/>
      <c r="H739" s="284">
        <v>537.662</v>
      </c>
      <c r="I739" s="285"/>
      <c r="J739" s="281"/>
      <c r="K739" s="281"/>
      <c r="L739" s="286"/>
      <c r="M739" s="287"/>
      <c r="N739" s="288"/>
      <c r="O739" s="288"/>
      <c r="P739" s="288"/>
      <c r="Q739" s="288"/>
      <c r="R739" s="288"/>
      <c r="S739" s="288"/>
      <c r="T739" s="289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90" t="s">
        <v>175</v>
      </c>
      <c r="AU739" s="290" t="s">
        <v>88</v>
      </c>
      <c r="AV739" s="15" t="s">
        <v>173</v>
      </c>
      <c r="AW739" s="15" t="s">
        <v>34</v>
      </c>
      <c r="AX739" s="15" t="s">
        <v>86</v>
      </c>
      <c r="AY739" s="290" t="s">
        <v>166</v>
      </c>
    </row>
    <row r="740" spans="1:65" s="2" customFormat="1" ht="16.5" customHeight="1">
      <c r="A740" s="39"/>
      <c r="B740" s="40"/>
      <c r="C740" s="291" t="s">
        <v>1095</v>
      </c>
      <c r="D740" s="291" t="s">
        <v>254</v>
      </c>
      <c r="E740" s="292" t="s">
        <v>1096</v>
      </c>
      <c r="F740" s="293" t="s">
        <v>1097</v>
      </c>
      <c r="G740" s="294" t="s">
        <v>185</v>
      </c>
      <c r="H740" s="295">
        <v>449.798</v>
      </c>
      <c r="I740" s="296"/>
      <c r="J740" s="297">
        <f>ROUND(I740*H740,2)</f>
        <v>0</v>
      </c>
      <c r="K740" s="293" t="s">
        <v>172</v>
      </c>
      <c r="L740" s="298"/>
      <c r="M740" s="299" t="s">
        <v>1</v>
      </c>
      <c r="N740" s="300" t="s">
        <v>43</v>
      </c>
      <c r="O740" s="92"/>
      <c r="P740" s="254">
        <f>O740*H740</f>
        <v>0</v>
      </c>
      <c r="Q740" s="254">
        <v>0.0003</v>
      </c>
      <c r="R740" s="254">
        <f>Q740*H740</f>
        <v>0.1349394</v>
      </c>
      <c r="S740" s="254">
        <v>0</v>
      </c>
      <c r="T740" s="255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56" t="s">
        <v>378</v>
      </c>
      <c r="AT740" s="256" t="s">
        <v>254</v>
      </c>
      <c r="AU740" s="256" t="s">
        <v>88</v>
      </c>
      <c r="AY740" s="18" t="s">
        <v>166</v>
      </c>
      <c r="BE740" s="257">
        <f>IF(N740="základní",J740,0)</f>
        <v>0</v>
      </c>
      <c r="BF740" s="257">
        <f>IF(N740="snížená",J740,0)</f>
        <v>0</v>
      </c>
      <c r="BG740" s="257">
        <f>IF(N740="zákl. přenesená",J740,0)</f>
        <v>0</v>
      </c>
      <c r="BH740" s="257">
        <f>IF(N740="sníž. přenesená",J740,0)</f>
        <v>0</v>
      </c>
      <c r="BI740" s="257">
        <f>IF(N740="nulová",J740,0)</f>
        <v>0</v>
      </c>
      <c r="BJ740" s="18" t="s">
        <v>86</v>
      </c>
      <c r="BK740" s="257">
        <f>ROUND(I740*H740,2)</f>
        <v>0</v>
      </c>
      <c r="BL740" s="18" t="s">
        <v>260</v>
      </c>
      <c r="BM740" s="256" t="s">
        <v>1098</v>
      </c>
    </row>
    <row r="741" spans="1:51" s="13" customFormat="1" ht="12">
      <c r="A741" s="13"/>
      <c r="B741" s="258"/>
      <c r="C741" s="259"/>
      <c r="D741" s="260" t="s">
        <v>175</v>
      </c>
      <c r="E741" s="261" t="s">
        <v>1</v>
      </c>
      <c r="F741" s="262" t="s">
        <v>1099</v>
      </c>
      <c r="G741" s="259"/>
      <c r="H741" s="263">
        <v>325.66</v>
      </c>
      <c r="I741" s="264"/>
      <c r="J741" s="259"/>
      <c r="K741" s="259"/>
      <c r="L741" s="265"/>
      <c r="M741" s="266"/>
      <c r="N741" s="267"/>
      <c r="O741" s="267"/>
      <c r="P741" s="267"/>
      <c r="Q741" s="267"/>
      <c r="R741" s="267"/>
      <c r="S741" s="267"/>
      <c r="T741" s="26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9" t="s">
        <v>175</v>
      </c>
      <c r="AU741" s="269" t="s">
        <v>88</v>
      </c>
      <c r="AV741" s="13" t="s">
        <v>88</v>
      </c>
      <c r="AW741" s="13" t="s">
        <v>34</v>
      </c>
      <c r="AX741" s="13" t="s">
        <v>78</v>
      </c>
      <c r="AY741" s="269" t="s">
        <v>166</v>
      </c>
    </row>
    <row r="742" spans="1:51" s="13" customFormat="1" ht="12">
      <c r="A742" s="13"/>
      <c r="B742" s="258"/>
      <c r="C742" s="259"/>
      <c r="D742" s="260" t="s">
        <v>175</v>
      </c>
      <c r="E742" s="261" t="s">
        <v>1</v>
      </c>
      <c r="F742" s="262" t="s">
        <v>1083</v>
      </c>
      <c r="G742" s="259"/>
      <c r="H742" s="263">
        <v>21.872</v>
      </c>
      <c r="I742" s="264"/>
      <c r="J742" s="259"/>
      <c r="K742" s="259"/>
      <c r="L742" s="265"/>
      <c r="M742" s="266"/>
      <c r="N742" s="267"/>
      <c r="O742" s="267"/>
      <c r="P742" s="267"/>
      <c r="Q742" s="267"/>
      <c r="R742" s="267"/>
      <c r="S742" s="267"/>
      <c r="T742" s="268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9" t="s">
        <v>175</v>
      </c>
      <c r="AU742" s="269" t="s">
        <v>88</v>
      </c>
      <c r="AV742" s="13" t="s">
        <v>88</v>
      </c>
      <c r="AW742" s="13" t="s">
        <v>34</v>
      </c>
      <c r="AX742" s="13" t="s">
        <v>78</v>
      </c>
      <c r="AY742" s="269" t="s">
        <v>166</v>
      </c>
    </row>
    <row r="743" spans="1:51" s="13" customFormat="1" ht="12">
      <c r="A743" s="13"/>
      <c r="B743" s="258"/>
      <c r="C743" s="259"/>
      <c r="D743" s="260" t="s">
        <v>175</v>
      </c>
      <c r="E743" s="261" t="s">
        <v>1</v>
      </c>
      <c r="F743" s="262" t="s">
        <v>1005</v>
      </c>
      <c r="G743" s="259"/>
      <c r="H743" s="263">
        <v>20.6</v>
      </c>
      <c r="I743" s="264"/>
      <c r="J743" s="259"/>
      <c r="K743" s="259"/>
      <c r="L743" s="265"/>
      <c r="M743" s="266"/>
      <c r="N743" s="267"/>
      <c r="O743" s="267"/>
      <c r="P743" s="267"/>
      <c r="Q743" s="267"/>
      <c r="R743" s="267"/>
      <c r="S743" s="267"/>
      <c r="T743" s="26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69" t="s">
        <v>175</v>
      </c>
      <c r="AU743" s="269" t="s">
        <v>88</v>
      </c>
      <c r="AV743" s="13" t="s">
        <v>88</v>
      </c>
      <c r="AW743" s="13" t="s">
        <v>34</v>
      </c>
      <c r="AX743" s="13" t="s">
        <v>78</v>
      </c>
      <c r="AY743" s="269" t="s">
        <v>166</v>
      </c>
    </row>
    <row r="744" spans="1:51" s="13" customFormat="1" ht="12">
      <c r="A744" s="13"/>
      <c r="B744" s="258"/>
      <c r="C744" s="259"/>
      <c r="D744" s="260" t="s">
        <v>175</v>
      </c>
      <c r="E744" s="261" t="s">
        <v>1</v>
      </c>
      <c r="F744" s="262" t="s">
        <v>1072</v>
      </c>
      <c r="G744" s="259"/>
      <c r="H744" s="263">
        <v>6.7</v>
      </c>
      <c r="I744" s="264"/>
      <c r="J744" s="259"/>
      <c r="K744" s="259"/>
      <c r="L744" s="265"/>
      <c r="M744" s="266"/>
      <c r="N744" s="267"/>
      <c r="O744" s="267"/>
      <c r="P744" s="267"/>
      <c r="Q744" s="267"/>
      <c r="R744" s="267"/>
      <c r="S744" s="267"/>
      <c r="T744" s="268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69" t="s">
        <v>175</v>
      </c>
      <c r="AU744" s="269" t="s">
        <v>88</v>
      </c>
      <c r="AV744" s="13" t="s">
        <v>88</v>
      </c>
      <c r="AW744" s="13" t="s">
        <v>34</v>
      </c>
      <c r="AX744" s="13" t="s">
        <v>78</v>
      </c>
      <c r="AY744" s="269" t="s">
        <v>166</v>
      </c>
    </row>
    <row r="745" spans="1:51" s="15" customFormat="1" ht="12">
      <c r="A745" s="15"/>
      <c r="B745" s="280"/>
      <c r="C745" s="281"/>
      <c r="D745" s="260" t="s">
        <v>175</v>
      </c>
      <c r="E745" s="282" t="s">
        <v>1</v>
      </c>
      <c r="F745" s="283" t="s">
        <v>214</v>
      </c>
      <c r="G745" s="281"/>
      <c r="H745" s="284">
        <v>374.83200000000005</v>
      </c>
      <c r="I745" s="285"/>
      <c r="J745" s="281"/>
      <c r="K745" s="281"/>
      <c r="L745" s="286"/>
      <c r="M745" s="287"/>
      <c r="N745" s="288"/>
      <c r="O745" s="288"/>
      <c r="P745" s="288"/>
      <c r="Q745" s="288"/>
      <c r="R745" s="288"/>
      <c r="S745" s="288"/>
      <c r="T745" s="289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90" t="s">
        <v>175</v>
      </c>
      <c r="AU745" s="290" t="s">
        <v>88</v>
      </c>
      <c r="AV745" s="15" t="s">
        <v>173</v>
      </c>
      <c r="AW745" s="15" t="s">
        <v>34</v>
      </c>
      <c r="AX745" s="15" t="s">
        <v>86</v>
      </c>
      <c r="AY745" s="290" t="s">
        <v>166</v>
      </c>
    </row>
    <row r="746" spans="1:51" s="13" customFormat="1" ht="12">
      <c r="A746" s="13"/>
      <c r="B746" s="258"/>
      <c r="C746" s="259"/>
      <c r="D746" s="260" t="s">
        <v>175</v>
      </c>
      <c r="E746" s="259"/>
      <c r="F746" s="262" t="s">
        <v>1100</v>
      </c>
      <c r="G746" s="259"/>
      <c r="H746" s="263">
        <v>449.798</v>
      </c>
      <c r="I746" s="264"/>
      <c r="J746" s="259"/>
      <c r="K746" s="259"/>
      <c r="L746" s="265"/>
      <c r="M746" s="266"/>
      <c r="N746" s="267"/>
      <c r="O746" s="267"/>
      <c r="P746" s="267"/>
      <c r="Q746" s="267"/>
      <c r="R746" s="267"/>
      <c r="S746" s="267"/>
      <c r="T746" s="268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69" t="s">
        <v>175</v>
      </c>
      <c r="AU746" s="269" t="s">
        <v>88</v>
      </c>
      <c r="AV746" s="13" t="s">
        <v>88</v>
      </c>
      <c r="AW746" s="13" t="s">
        <v>4</v>
      </c>
      <c r="AX746" s="13" t="s">
        <v>86</v>
      </c>
      <c r="AY746" s="269" t="s">
        <v>166</v>
      </c>
    </row>
    <row r="747" spans="1:65" s="2" customFormat="1" ht="16.5" customHeight="1">
      <c r="A747" s="39"/>
      <c r="B747" s="40"/>
      <c r="C747" s="291" t="s">
        <v>1101</v>
      </c>
      <c r="D747" s="291" t="s">
        <v>254</v>
      </c>
      <c r="E747" s="292" t="s">
        <v>1102</v>
      </c>
      <c r="F747" s="293" t="s">
        <v>1103</v>
      </c>
      <c r="G747" s="294" t="s">
        <v>185</v>
      </c>
      <c r="H747" s="295">
        <v>195.396</v>
      </c>
      <c r="I747" s="296"/>
      <c r="J747" s="297">
        <f>ROUND(I747*H747,2)</f>
        <v>0</v>
      </c>
      <c r="K747" s="293" t="s">
        <v>1</v>
      </c>
      <c r="L747" s="298"/>
      <c r="M747" s="299" t="s">
        <v>1</v>
      </c>
      <c r="N747" s="300" t="s">
        <v>43</v>
      </c>
      <c r="O747" s="92"/>
      <c r="P747" s="254">
        <f>O747*H747</f>
        <v>0</v>
      </c>
      <c r="Q747" s="254">
        <v>0.0003</v>
      </c>
      <c r="R747" s="254">
        <f>Q747*H747</f>
        <v>0.05861879999999999</v>
      </c>
      <c r="S747" s="254">
        <v>0</v>
      </c>
      <c r="T747" s="255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56" t="s">
        <v>378</v>
      </c>
      <c r="AT747" s="256" t="s">
        <v>254</v>
      </c>
      <c r="AU747" s="256" t="s">
        <v>88</v>
      </c>
      <c r="AY747" s="18" t="s">
        <v>166</v>
      </c>
      <c r="BE747" s="257">
        <f>IF(N747="základní",J747,0)</f>
        <v>0</v>
      </c>
      <c r="BF747" s="257">
        <f>IF(N747="snížená",J747,0)</f>
        <v>0</v>
      </c>
      <c r="BG747" s="257">
        <f>IF(N747="zákl. přenesená",J747,0)</f>
        <v>0</v>
      </c>
      <c r="BH747" s="257">
        <f>IF(N747="sníž. přenesená",J747,0)</f>
        <v>0</v>
      </c>
      <c r="BI747" s="257">
        <f>IF(N747="nulová",J747,0)</f>
        <v>0</v>
      </c>
      <c r="BJ747" s="18" t="s">
        <v>86</v>
      </c>
      <c r="BK747" s="257">
        <f>ROUND(I747*H747,2)</f>
        <v>0</v>
      </c>
      <c r="BL747" s="18" t="s">
        <v>260</v>
      </c>
      <c r="BM747" s="256" t="s">
        <v>1104</v>
      </c>
    </row>
    <row r="748" spans="1:51" s="13" customFormat="1" ht="12">
      <c r="A748" s="13"/>
      <c r="B748" s="258"/>
      <c r="C748" s="259"/>
      <c r="D748" s="260" t="s">
        <v>175</v>
      </c>
      <c r="E748" s="261" t="s">
        <v>1</v>
      </c>
      <c r="F748" s="262" t="s">
        <v>1105</v>
      </c>
      <c r="G748" s="259"/>
      <c r="H748" s="263">
        <v>162.83</v>
      </c>
      <c r="I748" s="264"/>
      <c r="J748" s="259"/>
      <c r="K748" s="259"/>
      <c r="L748" s="265"/>
      <c r="M748" s="266"/>
      <c r="N748" s="267"/>
      <c r="O748" s="267"/>
      <c r="P748" s="267"/>
      <c r="Q748" s="267"/>
      <c r="R748" s="267"/>
      <c r="S748" s="267"/>
      <c r="T748" s="268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9" t="s">
        <v>175</v>
      </c>
      <c r="AU748" s="269" t="s">
        <v>88</v>
      </c>
      <c r="AV748" s="13" t="s">
        <v>88</v>
      </c>
      <c r="AW748" s="13" t="s">
        <v>34</v>
      </c>
      <c r="AX748" s="13" t="s">
        <v>86</v>
      </c>
      <c r="AY748" s="269" t="s">
        <v>166</v>
      </c>
    </row>
    <row r="749" spans="1:51" s="13" customFormat="1" ht="12">
      <c r="A749" s="13"/>
      <c r="B749" s="258"/>
      <c r="C749" s="259"/>
      <c r="D749" s="260" t="s">
        <v>175</v>
      </c>
      <c r="E749" s="259"/>
      <c r="F749" s="262" t="s">
        <v>1106</v>
      </c>
      <c r="G749" s="259"/>
      <c r="H749" s="263">
        <v>195.396</v>
      </c>
      <c r="I749" s="264"/>
      <c r="J749" s="259"/>
      <c r="K749" s="259"/>
      <c r="L749" s="265"/>
      <c r="M749" s="266"/>
      <c r="N749" s="267"/>
      <c r="O749" s="267"/>
      <c r="P749" s="267"/>
      <c r="Q749" s="267"/>
      <c r="R749" s="267"/>
      <c r="S749" s="267"/>
      <c r="T749" s="26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69" t="s">
        <v>175</v>
      </c>
      <c r="AU749" s="269" t="s">
        <v>88</v>
      </c>
      <c r="AV749" s="13" t="s">
        <v>88</v>
      </c>
      <c r="AW749" s="13" t="s">
        <v>4</v>
      </c>
      <c r="AX749" s="13" t="s">
        <v>86</v>
      </c>
      <c r="AY749" s="269" t="s">
        <v>166</v>
      </c>
    </row>
    <row r="750" spans="1:65" s="2" customFormat="1" ht="21.75" customHeight="1">
      <c r="A750" s="39"/>
      <c r="B750" s="40"/>
      <c r="C750" s="245" t="s">
        <v>1107</v>
      </c>
      <c r="D750" s="245" t="s">
        <v>168</v>
      </c>
      <c r="E750" s="246" t="s">
        <v>1108</v>
      </c>
      <c r="F750" s="247" t="s">
        <v>1109</v>
      </c>
      <c r="G750" s="248" t="s">
        <v>185</v>
      </c>
      <c r="H750" s="249">
        <v>35.85</v>
      </c>
      <c r="I750" s="250"/>
      <c r="J750" s="251">
        <f>ROUND(I750*H750,2)</f>
        <v>0</v>
      </c>
      <c r="K750" s="247" t="s">
        <v>172</v>
      </c>
      <c r="L750" s="45"/>
      <c r="M750" s="252" t="s">
        <v>1</v>
      </c>
      <c r="N750" s="253" t="s">
        <v>43</v>
      </c>
      <c r="O750" s="92"/>
      <c r="P750" s="254">
        <f>O750*H750</f>
        <v>0</v>
      </c>
      <c r="Q750" s="254">
        <v>0</v>
      </c>
      <c r="R750" s="254">
        <f>Q750*H750</f>
        <v>0</v>
      </c>
      <c r="S750" s="254">
        <v>0</v>
      </c>
      <c r="T750" s="255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56" t="s">
        <v>260</v>
      </c>
      <c r="AT750" s="256" t="s">
        <v>168</v>
      </c>
      <c r="AU750" s="256" t="s">
        <v>88</v>
      </c>
      <c r="AY750" s="18" t="s">
        <v>166</v>
      </c>
      <c r="BE750" s="257">
        <f>IF(N750="základní",J750,0)</f>
        <v>0</v>
      </c>
      <c r="BF750" s="257">
        <f>IF(N750="snížená",J750,0)</f>
        <v>0</v>
      </c>
      <c r="BG750" s="257">
        <f>IF(N750="zákl. přenesená",J750,0)</f>
        <v>0</v>
      </c>
      <c r="BH750" s="257">
        <f>IF(N750="sníž. přenesená",J750,0)</f>
        <v>0</v>
      </c>
      <c r="BI750" s="257">
        <f>IF(N750="nulová",J750,0)</f>
        <v>0</v>
      </c>
      <c r="BJ750" s="18" t="s">
        <v>86</v>
      </c>
      <c r="BK750" s="257">
        <f>ROUND(I750*H750,2)</f>
        <v>0</v>
      </c>
      <c r="BL750" s="18" t="s">
        <v>260</v>
      </c>
      <c r="BM750" s="256" t="s">
        <v>1110</v>
      </c>
    </row>
    <row r="751" spans="1:65" s="2" customFormat="1" ht="16.5" customHeight="1">
      <c r="A751" s="39"/>
      <c r="B751" s="40"/>
      <c r="C751" s="291" t="s">
        <v>1111</v>
      </c>
      <c r="D751" s="291" t="s">
        <v>254</v>
      </c>
      <c r="E751" s="292" t="s">
        <v>1112</v>
      </c>
      <c r="F751" s="293" t="s">
        <v>1113</v>
      </c>
      <c r="G751" s="294" t="s">
        <v>242</v>
      </c>
      <c r="H751" s="295">
        <v>8.246</v>
      </c>
      <c r="I751" s="296"/>
      <c r="J751" s="297">
        <f>ROUND(I751*H751,2)</f>
        <v>0</v>
      </c>
      <c r="K751" s="293" t="s">
        <v>172</v>
      </c>
      <c r="L751" s="298"/>
      <c r="M751" s="299" t="s">
        <v>1</v>
      </c>
      <c r="N751" s="300" t="s">
        <v>43</v>
      </c>
      <c r="O751" s="92"/>
      <c r="P751" s="254">
        <f>O751*H751</f>
        <v>0</v>
      </c>
      <c r="Q751" s="254">
        <v>1</v>
      </c>
      <c r="R751" s="254">
        <f>Q751*H751</f>
        <v>8.246</v>
      </c>
      <c r="S751" s="254">
        <v>0</v>
      </c>
      <c r="T751" s="255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56" t="s">
        <v>378</v>
      </c>
      <c r="AT751" s="256" t="s">
        <v>254</v>
      </c>
      <c r="AU751" s="256" t="s">
        <v>88</v>
      </c>
      <c r="AY751" s="18" t="s">
        <v>166</v>
      </c>
      <c r="BE751" s="257">
        <f>IF(N751="základní",J751,0)</f>
        <v>0</v>
      </c>
      <c r="BF751" s="257">
        <f>IF(N751="snížená",J751,0)</f>
        <v>0</v>
      </c>
      <c r="BG751" s="257">
        <f>IF(N751="zákl. přenesená",J751,0)</f>
        <v>0</v>
      </c>
      <c r="BH751" s="257">
        <f>IF(N751="sníž. přenesená",J751,0)</f>
        <v>0</v>
      </c>
      <c r="BI751" s="257">
        <f>IF(N751="nulová",J751,0)</f>
        <v>0</v>
      </c>
      <c r="BJ751" s="18" t="s">
        <v>86</v>
      </c>
      <c r="BK751" s="257">
        <f>ROUND(I751*H751,2)</f>
        <v>0</v>
      </c>
      <c r="BL751" s="18" t="s">
        <v>260</v>
      </c>
      <c r="BM751" s="256" t="s">
        <v>1114</v>
      </c>
    </row>
    <row r="752" spans="1:51" s="13" customFormat="1" ht="12">
      <c r="A752" s="13"/>
      <c r="B752" s="258"/>
      <c r="C752" s="259"/>
      <c r="D752" s="260" t="s">
        <v>175</v>
      </c>
      <c r="E752" s="261" t="s">
        <v>1</v>
      </c>
      <c r="F752" s="262" t="s">
        <v>1115</v>
      </c>
      <c r="G752" s="259"/>
      <c r="H752" s="263">
        <v>8.246</v>
      </c>
      <c r="I752" s="264"/>
      <c r="J752" s="259"/>
      <c r="K752" s="259"/>
      <c r="L752" s="265"/>
      <c r="M752" s="266"/>
      <c r="N752" s="267"/>
      <c r="O752" s="267"/>
      <c r="P752" s="267"/>
      <c r="Q752" s="267"/>
      <c r="R752" s="267"/>
      <c r="S752" s="267"/>
      <c r="T752" s="268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69" t="s">
        <v>175</v>
      </c>
      <c r="AU752" s="269" t="s">
        <v>88</v>
      </c>
      <c r="AV752" s="13" t="s">
        <v>88</v>
      </c>
      <c r="AW752" s="13" t="s">
        <v>34</v>
      </c>
      <c r="AX752" s="13" t="s">
        <v>86</v>
      </c>
      <c r="AY752" s="269" t="s">
        <v>166</v>
      </c>
    </row>
    <row r="753" spans="1:65" s="2" customFormat="1" ht="16.5" customHeight="1">
      <c r="A753" s="39"/>
      <c r="B753" s="40"/>
      <c r="C753" s="245" t="s">
        <v>1116</v>
      </c>
      <c r="D753" s="245" t="s">
        <v>168</v>
      </c>
      <c r="E753" s="246" t="s">
        <v>1117</v>
      </c>
      <c r="F753" s="247" t="s">
        <v>1118</v>
      </c>
      <c r="G753" s="248" t="s">
        <v>546</v>
      </c>
      <c r="H753" s="249">
        <v>2</v>
      </c>
      <c r="I753" s="250"/>
      <c r="J753" s="251">
        <f>ROUND(I753*H753,2)</f>
        <v>0</v>
      </c>
      <c r="K753" s="247" t="s">
        <v>172</v>
      </c>
      <c r="L753" s="45"/>
      <c r="M753" s="252" t="s">
        <v>1</v>
      </c>
      <c r="N753" s="253" t="s">
        <v>43</v>
      </c>
      <c r="O753" s="92"/>
      <c r="P753" s="254">
        <f>O753*H753</f>
        <v>0</v>
      </c>
      <c r="Q753" s="254">
        <v>0</v>
      </c>
      <c r="R753" s="254">
        <f>Q753*H753</f>
        <v>0</v>
      </c>
      <c r="S753" s="254">
        <v>0</v>
      </c>
      <c r="T753" s="255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56" t="s">
        <v>260</v>
      </c>
      <c r="AT753" s="256" t="s">
        <v>168</v>
      </c>
      <c r="AU753" s="256" t="s">
        <v>88</v>
      </c>
      <c r="AY753" s="18" t="s">
        <v>166</v>
      </c>
      <c r="BE753" s="257">
        <f>IF(N753="základní",J753,0)</f>
        <v>0</v>
      </c>
      <c r="BF753" s="257">
        <f>IF(N753="snížená",J753,0)</f>
        <v>0</v>
      </c>
      <c r="BG753" s="257">
        <f>IF(N753="zákl. přenesená",J753,0)</f>
        <v>0</v>
      </c>
      <c r="BH753" s="257">
        <f>IF(N753="sníž. přenesená",J753,0)</f>
        <v>0</v>
      </c>
      <c r="BI753" s="257">
        <f>IF(N753="nulová",J753,0)</f>
        <v>0</v>
      </c>
      <c r="BJ753" s="18" t="s">
        <v>86</v>
      </c>
      <c r="BK753" s="257">
        <f>ROUND(I753*H753,2)</f>
        <v>0</v>
      </c>
      <c r="BL753" s="18" t="s">
        <v>260</v>
      </c>
      <c r="BM753" s="256" t="s">
        <v>1119</v>
      </c>
    </row>
    <row r="754" spans="1:65" s="2" customFormat="1" ht="21.75" customHeight="1">
      <c r="A754" s="39"/>
      <c r="B754" s="40"/>
      <c r="C754" s="291" t="s">
        <v>1120</v>
      </c>
      <c r="D754" s="291" t="s">
        <v>254</v>
      </c>
      <c r="E754" s="292" t="s">
        <v>1121</v>
      </c>
      <c r="F754" s="293" t="s">
        <v>1122</v>
      </c>
      <c r="G754" s="294" t="s">
        <v>546</v>
      </c>
      <c r="H754" s="295">
        <v>2</v>
      </c>
      <c r="I754" s="296"/>
      <c r="J754" s="297">
        <f>ROUND(I754*H754,2)</f>
        <v>0</v>
      </c>
      <c r="K754" s="293" t="s">
        <v>172</v>
      </c>
      <c r="L754" s="298"/>
      <c r="M754" s="299" t="s">
        <v>1</v>
      </c>
      <c r="N754" s="300" t="s">
        <v>43</v>
      </c>
      <c r="O754" s="92"/>
      <c r="P754" s="254">
        <f>O754*H754</f>
        <v>0</v>
      </c>
      <c r="Q754" s="254">
        <v>0.0025</v>
      </c>
      <c r="R754" s="254">
        <f>Q754*H754</f>
        <v>0.005</v>
      </c>
      <c r="S754" s="254">
        <v>0</v>
      </c>
      <c r="T754" s="255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56" t="s">
        <v>378</v>
      </c>
      <c r="AT754" s="256" t="s">
        <v>254</v>
      </c>
      <c r="AU754" s="256" t="s">
        <v>88</v>
      </c>
      <c r="AY754" s="18" t="s">
        <v>166</v>
      </c>
      <c r="BE754" s="257">
        <f>IF(N754="základní",J754,0)</f>
        <v>0</v>
      </c>
      <c r="BF754" s="257">
        <f>IF(N754="snížená",J754,0)</f>
        <v>0</v>
      </c>
      <c r="BG754" s="257">
        <f>IF(N754="zákl. přenesená",J754,0)</f>
        <v>0</v>
      </c>
      <c r="BH754" s="257">
        <f>IF(N754="sníž. přenesená",J754,0)</f>
        <v>0</v>
      </c>
      <c r="BI754" s="257">
        <f>IF(N754="nulová",J754,0)</f>
        <v>0</v>
      </c>
      <c r="BJ754" s="18" t="s">
        <v>86</v>
      </c>
      <c r="BK754" s="257">
        <f>ROUND(I754*H754,2)</f>
        <v>0</v>
      </c>
      <c r="BL754" s="18" t="s">
        <v>260</v>
      </c>
      <c r="BM754" s="256" t="s">
        <v>1123</v>
      </c>
    </row>
    <row r="755" spans="1:65" s="2" customFormat="1" ht="21.75" customHeight="1">
      <c r="A755" s="39"/>
      <c r="B755" s="40"/>
      <c r="C755" s="245" t="s">
        <v>1124</v>
      </c>
      <c r="D755" s="245" t="s">
        <v>168</v>
      </c>
      <c r="E755" s="246" t="s">
        <v>1125</v>
      </c>
      <c r="F755" s="247" t="s">
        <v>1126</v>
      </c>
      <c r="G755" s="248" t="s">
        <v>185</v>
      </c>
      <c r="H755" s="249">
        <v>162.83</v>
      </c>
      <c r="I755" s="250"/>
      <c r="J755" s="251">
        <f>ROUND(I755*H755,2)</f>
        <v>0</v>
      </c>
      <c r="K755" s="247" t="s">
        <v>172</v>
      </c>
      <c r="L755" s="45"/>
      <c r="M755" s="252" t="s">
        <v>1</v>
      </c>
      <c r="N755" s="253" t="s">
        <v>43</v>
      </c>
      <c r="O755" s="92"/>
      <c r="P755" s="254">
        <f>O755*H755</f>
        <v>0</v>
      </c>
      <c r="Q755" s="254">
        <v>0</v>
      </c>
      <c r="R755" s="254">
        <f>Q755*H755</f>
        <v>0</v>
      </c>
      <c r="S755" s="254">
        <v>0</v>
      </c>
      <c r="T755" s="255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56" t="s">
        <v>260</v>
      </c>
      <c r="AT755" s="256" t="s">
        <v>168</v>
      </c>
      <c r="AU755" s="256" t="s">
        <v>88</v>
      </c>
      <c r="AY755" s="18" t="s">
        <v>166</v>
      </c>
      <c r="BE755" s="257">
        <f>IF(N755="základní",J755,0)</f>
        <v>0</v>
      </c>
      <c r="BF755" s="257">
        <f>IF(N755="snížená",J755,0)</f>
        <v>0</v>
      </c>
      <c r="BG755" s="257">
        <f>IF(N755="zákl. přenesená",J755,0)</f>
        <v>0</v>
      </c>
      <c r="BH755" s="257">
        <f>IF(N755="sníž. přenesená",J755,0)</f>
        <v>0</v>
      </c>
      <c r="BI755" s="257">
        <f>IF(N755="nulová",J755,0)</f>
        <v>0</v>
      </c>
      <c r="BJ755" s="18" t="s">
        <v>86</v>
      </c>
      <c r="BK755" s="257">
        <f>ROUND(I755*H755,2)</f>
        <v>0</v>
      </c>
      <c r="BL755" s="18" t="s">
        <v>260</v>
      </c>
      <c r="BM755" s="256" t="s">
        <v>1127</v>
      </c>
    </row>
    <row r="756" spans="1:65" s="2" customFormat="1" ht="33" customHeight="1">
      <c r="A756" s="39"/>
      <c r="B756" s="40"/>
      <c r="C756" s="291" t="s">
        <v>1128</v>
      </c>
      <c r="D756" s="291" t="s">
        <v>254</v>
      </c>
      <c r="E756" s="292" t="s">
        <v>1129</v>
      </c>
      <c r="F756" s="293" t="s">
        <v>1130</v>
      </c>
      <c r="G756" s="294" t="s">
        <v>185</v>
      </c>
      <c r="H756" s="295">
        <v>179.113</v>
      </c>
      <c r="I756" s="296"/>
      <c r="J756" s="297">
        <f>ROUND(I756*H756,2)</f>
        <v>0</v>
      </c>
      <c r="K756" s="293" t="s">
        <v>172</v>
      </c>
      <c r="L756" s="298"/>
      <c r="M756" s="299" t="s">
        <v>1</v>
      </c>
      <c r="N756" s="300" t="s">
        <v>43</v>
      </c>
      <c r="O756" s="92"/>
      <c r="P756" s="254">
        <f>O756*H756</f>
        <v>0</v>
      </c>
      <c r="Q756" s="254">
        <v>0.0008</v>
      </c>
      <c r="R756" s="254">
        <f>Q756*H756</f>
        <v>0.1432904</v>
      </c>
      <c r="S756" s="254">
        <v>0</v>
      </c>
      <c r="T756" s="255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56" t="s">
        <v>378</v>
      </c>
      <c r="AT756" s="256" t="s">
        <v>254</v>
      </c>
      <c r="AU756" s="256" t="s">
        <v>88</v>
      </c>
      <c r="AY756" s="18" t="s">
        <v>166</v>
      </c>
      <c r="BE756" s="257">
        <f>IF(N756="základní",J756,0)</f>
        <v>0</v>
      </c>
      <c r="BF756" s="257">
        <f>IF(N756="snížená",J756,0)</f>
        <v>0</v>
      </c>
      <c r="BG756" s="257">
        <f>IF(N756="zákl. přenesená",J756,0)</f>
        <v>0</v>
      </c>
      <c r="BH756" s="257">
        <f>IF(N756="sníž. přenesená",J756,0)</f>
        <v>0</v>
      </c>
      <c r="BI756" s="257">
        <f>IF(N756="nulová",J756,0)</f>
        <v>0</v>
      </c>
      <c r="BJ756" s="18" t="s">
        <v>86</v>
      </c>
      <c r="BK756" s="257">
        <f>ROUND(I756*H756,2)</f>
        <v>0</v>
      </c>
      <c r="BL756" s="18" t="s">
        <v>260</v>
      </c>
      <c r="BM756" s="256" t="s">
        <v>1131</v>
      </c>
    </row>
    <row r="757" spans="1:51" s="13" customFormat="1" ht="12">
      <c r="A757" s="13"/>
      <c r="B757" s="258"/>
      <c r="C757" s="259"/>
      <c r="D757" s="260" t="s">
        <v>175</v>
      </c>
      <c r="E757" s="259"/>
      <c r="F757" s="262" t="s">
        <v>1132</v>
      </c>
      <c r="G757" s="259"/>
      <c r="H757" s="263">
        <v>179.113</v>
      </c>
      <c r="I757" s="264"/>
      <c r="J757" s="259"/>
      <c r="K757" s="259"/>
      <c r="L757" s="265"/>
      <c r="M757" s="266"/>
      <c r="N757" s="267"/>
      <c r="O757" s="267"/>
      <c r="P757" s="267"/>
      <c r="Q757" s="267"/>
      <c r="R757" s="267"/>
      <c r="S757" s="267"/>
      <c r="T757" s="268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9" t="s">
        <v>175</v>
      </c>
      <c r="AU757" s="269" t="s">
        <v>88</v>
      </c>
      <c r="AV757" s="13" t="s">
        <v>88</v>
      </c>
      <c r="AW757" s="13" t="s">
        <v>4</v>
      </c>
      <c r="AX757" s="13" t="s">
        <v>86</v>
      </c>
      <c r="AY757" s="269" t="s">
        <v>166</v>
      </c>
    </row>
    <row r="758" spans="1:65" s="2" customFormat="1" ht="21.75" customHeight="1">
      <c r="A758" s="39"/>
      <c r="B758" s="40"/>
      <c r="C758" s="245" t="s">
        <v>1133</v>
      </c>
      <c r="D758" s="245" t="s">
        <v>168</v>
      </c>
      <c r="E758" s="246" t="s">
        <v>1134</v>
      </c>
      <c r="F758" s="247" t="s">
        <v>1135</v>
      </c>
      <c r="G758" s="248" t="s">
        <v>185</v>
      </c>
      <c r="H758" s="249">
        <v>126.98</v>
      </c>
      <c r="I758" s="250"/>
      <c r="J758" s="251">
        <f>ROUND(I758*H758,2)</f>
        <v>0</v>
      </c>
      <c r="K758" s="247" t="s">
        <v>172</v>
      </c>
      <c r="L758" s="45"/>
      <c r="M758" s="252" t="s">
        <v>1</v>
      </c>
      <c r="N758" s="253" t="s">
        <v>43</v>
      </c>
      <c r="O758" s="92"/>
      <c r="P758" s="254">
        <f>O758*H758</f>
        <v>0</v>
      </c>
      <c r="Q758" s="254">
        <v>0</v>
      </c>
      <c r="R758" s="254">
        <f>Q758*H758</f>
        <v>0</v>
      </c>
      <c r="S758" s="254">
        <v>0</v>
      </c>
      <c r="T758" s="255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56" t="s">
        <v>260</v>
      </c>
      <c r="AT758" s="256" t="s">
        <v>168</v>
      </c>
      <c r="AU758" s="256" t="s">
        <v>88</v>
      </c>
      <c r="AY758" s="18" t="s">
        <v>166</v>
      </c>
      <c r="BE758" s="257">
        <f>IF(N758="základní",J758,0)</f>
        <v>0</v>
      </c>
      <c r="BF758" s="257">
        <f>IF(N758="snížená",J758,0)</f>
        <v>0</v>
      </c>
      <c r="BG758" s="257">
        <f>IF(N758="zákl. přenesená",J758,0)</f>
        <v>0</v>
      </c>
      <c r="BH758" s="257">
        <f>IF(N758="sníž. přenesená",J758,0)</f>
        <v>0</v>
      </c>
      <c r="BI758" s="257">
        <f>IF(N758="nulová",J758,0)</f>
        <v>0</v>
      </c>
      <c r="BJ758" s="18" t="s">
        <v>86</v>
      </c>
      <c r="BK758" s="257">
        <f>ROUND(I758*H758,2)</f>
        <v>0</v>
      </c>
      <c r="BL758" s="18" t="s">
        <v>260</v>
      </c>
      <c r="BM758" s="256" t="s">
        <v>1136</v>
      </c>
    </row>
    <row r="759" spans="1:51" s="13" customFormat="1" ht="12">
      <c r="A759" s="13"/>
      <c r="B759" s="258"/>
      <c r="C759" s="259"/>
      <c r="D759" s="260" t="s">
        <v>175</v>
      </c>
      <c r="E759" s="261" t="s">
        <v>1</v>
      </c>
      <c r="F759" s="262" t="s">
        <v>1137</v>
      </c>
      <c r="G759" s="259"/>
      <c r="H759" s="263">
        <v>126.98</v>
      </c>
      <c r="I759" s="264"/>
      <c r="J759" s="259"/>
      <c r="K759" s="259"/>
      <c r="L759" s="265"/>
      <c r="M759" s="266"/>
      <c r="N759" s="267"/>
      <c r="O759" s="267"/>
      <c r="P759" s="267"/>
      <c r="Q759" s="267"/>
      <c r="R759" s="267"/>
      <c r="S759" s="267"/>
      <c r="T759" s="26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69" t="s">
        <v>175</v>
      </c>
      <c r="AU759" s="269" t="s">
        <v>88</v>
      </c>
      <c r="AV759" s="13" t="s">
        <v>88</v>
      </c>
      <c r="AW759" s="13" t="s">
        <v>34</v>
      </c>
      <c r="AX759" s="13" t="s">
        <v>86</v>
      </c>
      <c r="AY759" s="269" t="s">
        <v>166</v>
      </c>
    </row>
    <row r="760" spans="1:65" s="2" customFormat="1" ht="21.75" customHeight="1">
      <c r="A760" s="39"/>
      <c r="B760" s="40"/>
      <c r="C760" s="291" t="s">
        <v>1138</v>
      </c>
      <c r="D760" s="291" t="s">
        <v>254</v>
      </c>
      <c r="E760" s="292" t="s">
        <v>1139</v>
      </c>
      <c r="F760" s="293" t="s">
        <v>1140</v>
      </c>
      <c r="G760" s="294" t="s">
        <v>179</v>
      </c>
      <c r="H760" s="295">
        <v>7.619</v>
      </c>
      <c r="I760" s="296"/>
      <c r="J760" s="297">
        <f>ROUND(I760*H760,2)</f>
        <v>0</v>
      </c>
      <c r="K760" s="293" t="s">
        <v>172</v>
      </c>
      <c r="L760" s="298"/>
      <c r="M760" s="299" t="s">
        <v>1</v>
      </c>
      <c r="N760" s="300" t="s">
        <v>43</v>
      </c>
      <c r="O760" s="92"/>
      <c r="P760" s="254">
        <f>O760*H760</f>
        <v>0</v>
      </c>
      <c r="Q760" s="254">
        <v>0.75</v>
      </c>
      <c r="R760" s="254">
        <f>Q760*H760</f>
        <v>5.71425</v>
      </c>
      <c r="S760" s="254">
        <v>0</v>
      </c>
      <c r="T760" s="255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56" t="s">
        <v>378</v>
      </c>
      <c r="AT760" s="256" t="s">
        <v>254</v>
      </c>
      <c r="AU760" s="256" t="s">
        <v>88</v>
      </c>
      <c r="AY760" s="18" t="s">
        <v>166</v>
      </c>
      <c r="BE760" s="257">
        <f>IF(N760="základní",J760,0)</f>
        <v>0</v>
      </c>
      <c r="BF760" s="257">
        <f>IF(N760="snížená",J760,0)</f>
        <v>0</v>
      </c>
      <c r="BG760" s="257">
        <f>IF(N760="zákl. přenesená",J760,0)</f>
        <v>0</v>
      </c>
      <c r="BH760" s="257">
        <f>IF(N760="sníž. přenesená",J760,0)</f>
        <v>0</v>
      </c>
      <c r="BI760" s="257">
        <f>IF(N760="nulová",J760,0)</f>
        <v>0</v>
      </c>
      <c r="BJ760" s="18" t="s">
        <v>86</v>
      </c>
      <c r="BK760" s="257">
        <f>ROUND(I760*H760,2)</f>
        <v>0</v>
      </c>
      <c r="BL760" s="18" t="s">
        <v>260</v>
      </c>
      <c r="BM760" s="256" t="s">
        <v>1141</v>
      </c>
    </row>
    <row r="761" spans="1:51" s="13" customFormat="1" ht="12">
      <c r="A761" s="13"/>
      <c r="B761" s="258"/>
      <c r="C761" s="259"/>
      <c r="D761" s="260" t="s">
        <v>175</v>
      </c>
      <c r="E761" s="261" t="s">
        <v>1</v>
      </c>
      <c r="F761" s="262" t="s">
        <v>1142</v>
      </c>
      <c r="G761" s="259"/>
      <c r="H761" s="263">
        <v>7.619</v>
      </c>
      <c r="I761" s="264"/>
      <c r="J761" s="259"/>
      <c r="K761" s="259"/>
      <c r="L761" s="265"/>
      <c r="M761" s="266"/>
      <c r="N761" s="267"/>
      <c r="O761" s="267"/>
      <c r="P761" s="267"/>
      <c r="Q761" s="267"/>
      <c r="R761" s="267"/>
      <c r="S761" s="267"/>
      <c r="T761" s="26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69" t="s">
        <v>175</v>
      </c>
      <c r="AU761" s="269" t="s">
        <v>88</v>
      </c>
      <c r="AV761" s="13" t="s">
        <v>88</v>
      </c>
      <c r="AW761" s="13" t="s">
        <v>34</v>
      </c>
      <c r="AX761" s="13" t="s">
        <v>86</v>
      </c>
      <c r="AY761" s="269" t="s">
        <v>166</v>
      </c>
    </row>
    <row r="762" spans="1:65" s="2" customFormat="1" ht="21.75" customHeight="1">
      <c r="A762" s="39"/>
      <c r="B762" s="40"/>
      <c r="C762" s="245" t="s">
        <v>1143</v>
      </c>
      <c r="D762" s="245" t="s">
        <v>168</v>
      </c>
      <c r="E762" s="246" t="s">
        <v>1144</v>
      </c>
      <c r="F762" s="247" t="s">
        <v>1145</v>
      </c>
      <c r="G762" s="248" t="s">
        <v>185</v>
      </c>
      <c r="H762" s="249">
        <v>126.98</v>
      </c>
      <c r="I762" s="250"/>
      <c r="J762" s="251">
        <f>ROUND(I762*H762,2)</f>
        <v>0</v>
      </c>
      <c r="K762" s="247" t="s">
        <v>172</v>
      </c>
      <c r="L762" s="45"/>
      <c r="M762" s="252" t="s">
        <v>1</v>
      </c>
      <c r="N762" s="253" t="s">
        <v>43</v>
      </c>
      <c r="O762" s="92"/>
      <c r="P762" s="254">
        <f>O762*H762</f>
        <v>0</v>
      </c>
      <c r="Q762" s="254">
        <v>0</v>
      </c>
      <c r="R762" s="254">
        <f>Q762*H762</f>
        <v>0</v>
      </c>
      <c r="S762" s="254">
        <v>0</v>
      </c>
      <c r="T762" s="255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56" t="s">
        <v>260</v>
      </c>
      <c r="AT762" s="256" t="s">
        <v>168</v>
      </c>
      <c r="AU762" s="256" t="s">
        <v>88</v>
      </c>
      <c r="AY762" s="18" t="s">
        <v>166</v>
      </c>
      <c r="BE762" s="257">
        <f>IF(N762="základní",J762,0)</f>
        <v>0</v>
      </c>
      <c r="BF762" s="257">
        <f>IF(N762="snížená",J762,0)</f>
        <v>0</v>
      </c>
      <c r="BG762" s="257">
        <f>IF(N762="zákl. přenesená",J762,0)</f>
        <v>0</v>
      </c>
      <c r="BH762" s="257">
        <f>IF(N762="sníž. přenesená",J762,0)</f>
        <v>0</v>
      </c>
      <c r="BI762" s="257">
        <f>IF(N762="nulová",J762,0)</f>
        <v>0</v>
      </c>
      <c r="BJ762" s="18" t="s">
        <v>86</v>
      </c>
      <c r="BK762" s="257">
        <f>ROUND(I762*H762,2)</f>
        <v>0</v>
      </c>
      <c r="BL762" s="18" t="s">
        <v>260</v>
      </c>
      <c r="BM762" s="256" t="s">
        <v>1146</v>
      </c>
    </row>
    <row r="763" spans="1:51" s="13" customFormat="1" ht="12">
      <c r="A763" s="13"/>
      <c r="B763" s="258"/>
      <c r="C763" s="259"/>
      <c r="D763" s="260" t="s">
        <v>175</v>
      </c>
      <c r="E763" s="261" t="s">
        <v>1</v>
      </c>
      <c r="F763" s="262" t="s">
        <v>1137</v>
      </c>
      <c r="G763" s="259"/>
      <c r="H763" s="263">
        <v>126.98</v>
      </c>
      <c r="I763" s="264"/>
      <c r="J763" s="259"/>
      <c r="K763" s="259"/>
      <c r="L763" s="265"/>
      <c r="M763" s="266"/>
      <c r="N763" s="267"/>
      <c r="O763" s="267"/>
      <c r="P763" s="267"/>
      <c r="Q763" s="267"/>
      <c r="R763" s="267"/>
      <c r="S763" s="267"/>
      <c r="T763" s="268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9" t="s">
        <v>175</v>
      </c>
      <c r="AU763" s="269" t="s">
        <v>88</v>
      </c>
      <c r="AV763" s="13" t="s">
        <v>88</v>
      </c>
      <c r="AW763" s="13" t="s">
        <v>34</v>
      </c>
      <c r="AX763" s="13" t="s">
        <v>86</v>
      </c>
      <c r="AY763" s="269" t="s">
        <v>166</v>
      </c>
    </row>
    <row r="764" spans="1:65" s="2" customFormat="1" ht="16.5" customHeight="1">
      <c r="A764" s="39"/>
      <c r="B764" s="40"/>
      <c r="C764" s="291" t="s">
        <v>1147</v>
      </c>
      <c r="D764" s="291" t="s">
        <v>254</v>
      </c>
      <c r="E764" s="292" t="s">
        <v>1148</v>
      </c>
      <c r="F764" s="293" t="s">
        <v>1149</v>
      </c>
      <c r="G764" s="294" t="s">
        <v>185</v>
      </c>
      <c r="H764" s="295">
        <v>139.678</v>
      </c>
      <c r="I764" s="296"/>
      <c r="J764" s="297">
        <f>ROUND(I764*H764,2)</f>
        <v>0</v>
      </c>
      <c r="K764" s="293" t="s">
        <v>172</v>
      </c>
      <c r="L764" s="298"/>
      <c r="M764" s="299" t="s">
        <v>1</v>
      </c>
      <c r="N764" s="300" t="s">
        <v>43</v>
      </c>
      <c r="O764" s="92"/>
      <c r="P764" s="254">
        <f>O764*H764</f>
        <v>0</v>
      </c>
      <c r="Q764" s="254">
        <v>0.015</v>
      </c>
      <c r="R764" s="254">
        <f>Q764*H764</f>
        <v>2.09517</v>
      </c>
      <c r="S764" s="254">
        <v>0</v>
      </c>
      <c r="T764" s="255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56" t="s">
        <v>378</v>
      </c>
      <c r="AT764" s="256" t="s">
        <v>254</v>
      </c>
      <c r="AU764" s="256" t="s">
        <v>88</v>
      </c>
      <c r="AY764" s="18" t="s">
        <v>166</v>
      </c>
      <c r="BE764" s="257">
        <f>IF(N764="základní",J764,0)</f>
        <v>0</v>
      </c>
      <c r="BF764" s="257">
        <f>IF(N764="snížená",J764,0)</f>
        <v>0</v>
      </c>
      <c r="BG764" s="257">
        <f>IF(N764="zákl. přenesená",J764,0)</f>
        <v>0</v>
      </c>
      <c r="BH764" s="257">
        <f>IF(N764="sníž. přenesená",J764,0)</f>
        <v>0</v>
      </c>
      <c r="BI764" s="257">
        <f>IF(N764="nulová",J764,0)</f>
        <v>0</v>
      </c>
      <c r="BJ764" s="18" t="s">
        <v>86</v>
      </c>
      <c r="BK764" s="257">
        <f>ROUND(I764*H764,2)</f>
        <v>0</v>
      </c>
      <c r="BL764" s="18" t="s">
        <v>260</v>
      </c>
      <c r="BM764" s="256" t="s">
        <v>1150</v>
      </c>
    </row>
    <row r="765" spans="1:51" s="13" customFormat="1" ht="12">
      <c r="A765" s="13"/>
      <c r="B765" s="258"/>
      <c r="C765" s="259"/>
      <c r="D765" s="260" t="s">
        <v>175</v>
      </c>
      <c r="E765" s="259"/>
      <c r="F765" s="262" t="s">
        <v>1151</v>
      </c>
      <c r="G765" s="259"/>
      <c r="H765" s="263">
        <v>139.678</v>
      </c>
      <c r="I765" s="264"/>
      <c r="J765" s="259"/>
      <c r="K765" s="259"/>
      <c r="L765" s="265"/>
      <c r="M765" s="266"/>
      <c r="N765" s="267"/>
      <c r="O765" s="267"/>
      <c r="P765" s="267"/>
      <c r="Q765" s="267"/>
      <c r="R765" s="267"/>
      <c r="S765" s="267"/>
      <c r="T765" s="26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69" t="s">
        <v>175</v>
      </c>
      <c r="AU765" s="269" t="s">
        <v>88</v>
      </c>
      <c r="AV765" s="13" t="s">
        <v>88</v>
      </c>
      <c r="AW765" s="13" t="s">
        <v>4</v>
      </c>
      <c r="AX765" s="13" t="s">
        <v>86</v>
      </c>
      <c r="AY765" s="269" t="s">
        <v>166</v>
      </c>
    </row>
    <row r="766" spans="1:65" s="2" customFormat="1" ht="16.5" customHeight="1">
      <c r="A766" s="39"/>
      <c r="B766" s="40"/>
      <c r="C766" s="245" t="s">
        <v>1152</v>
      </c>
      <c r="D766" s="245" t="s">
        <v>168</v>
      </c>
      <c r="E766" s="246" t="s">
        <v>1153</v>
      </c>
      <c r="F766" s="247" t="s">
        <v>1154</v>
      </c>
      <c r="G766" s="248" t="s">
        <v>171</v>
      </c>
      <c r="H766" s="249">
        <v>69.9</v>
      </c>
      <c r="I766" s="250"/>
      <c r="J766" s="251">
        <f>ROUND(I766*H766,2)</f>
        <v>0</v>
      </c>
      <c r="K766" s="247" t="s">
        <v>172</v>
      </c>
      <c r="L766" s="45"/>
      <c r="M766" s="252" t="s">
        <v>1</v>
      </c>
      <c r="N766" s="253" t="s">
        <v>43</v>
      </c>
      <c r="O766" s="92"/>
      <c r="P766" s="254">
        <f>O766*H766</f>
        <v>0</v>
      </c>
      <c r="Q766" s="254">
        <v>0</v>
      </c>
      <c r="R766" s="254">
        <f>Q766*H766</f>
        <v>0</v>
      </c>
      <c r="S766" s="254">
        <v>0</v>
      </c>
      <c r="T766" s="255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56" t="s">
        <v>260</v>
      </c>
      <c r="AT766" s="256" t="s">
        <v>168</v>
      </c>
      <c r="AU766" s="256" t="s">
        <v>88</v>
      </c>
      <c r="AY766" s="18" t="s">
        <v>166</v>
      </c>
      <c r="BE766" s="257">
        <f>IF(N766="základní",J766,0)</f>
        <v>0</v>
      </c>
      <c r="BF766" s="257">
        <f>IF(N766="snížená",J766,0)</f>
        <v>0</v>
      </c>
      <c r="BG766" s="257">
        <f>IF(N766="zákl. přenesená",J766,0)</f>
        <v>0</v>
      </c>
      <c r="BH766" s="257">
        <f>IF(N766="sníž. přenesená",J766,0)</f>
        <v>0</v>
      </c>
      <c r="BI766" s="257">
        <f>IF(N766="nulová",J766,0)</f>
        <v>0</v>
      </c>
      <c r="BJ766" s="18" t="s">
        <v>86</v>
      </c>
      <c r="BK766" s="257">
        <f>ROUND(I766*H766,2)</f>
        <v>0</v>
      </c>
      <c r="BL766" s="18" t="s">
        <v>260</v>
      </c>
      <c r="BM766" s="256" t="s">
        <v>1155</v>
      </c>
    </row>
    <row r="767" spans="1:65" s="2" customFormat="1" ht="16.5" customHeight="1">
      <c r="A767" s="39"/>
      <c r="B767" s="40"/>
      <c r="C767" s="291" t="s">
        <v>1156</v>
      </c>
      <c r="D767" s="291" t="s">
        <v>254</v>
      </c>
      <c r="E767" s="292" t="s">
        <v>1157</v>
      </c>
      <c r="F767" s="293" t="s">
        <v>1158</v>
      </c>
      <c r="G767" s="294" t="s">
        <v>171</v>
      </c>
      <c r="H767" s="295">
        <v>71.298</v>
      </c>
      <c r="I767" s="296"/>
      <c r="J767" s="297">
        <f>ROUND(I767*H767,2)</f>
        <v>0</v>
      </c>
      <c r="K767" s="293" t="s">
        <v>172</v>
      </c>
      <c r="L767" s="298"/>
      <c r="M767" s="299" t="s">
        <v>1</v>
      </c>
      <c r="N767" s="300" t="s">
        <v>43</v>
      </c>
      <c r="O767" s="92"/>
      <c r="P767" s="254">
        <f>O767*H767</f>
        <v>0</v>
      </c>
      <c r="Q767" s="254">
        <v>0.0005</v>
      </c>
      <c r="R767" s="254">
        <f>Q767*H767</f>
        <v>0.035649</v>
      </c>
      <c r="S767" s="254">
        <v>0</v>
      </c>
      <c r="T767" s="255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56" t="s">
        <v>378</v>
      </c>
      <c r="AT767" s="256" t="s">
        <v>254</v>
      </c>
      <c r="AU767" s="256" t="s">
        <v>88</v>
      </c>
      <c r="AY767" s="18" t="s">
        <v>166</v>
      </c>
      <c r="BE767" s="257">
        <f>IF(N767="základní",J767,0)</f>
        <v>0</v>
      </c>
      <c r="BF767" s="257">
        <f>IF(N767="snížená",J767,0)</f>
        <v>0</v>
      </c>
      <c r="BG767" s="257">
        <f>IF(N767="zákl. přenesená",J767,0)</f>
        <v>0</v>
      </c>
      <c r="BH767" s="257">
        <f>IF(N767="sníž. přenesená",J767,0)</f>
        <v>0</v>
      </c>
      <c r="BI767" s="257">
        <f>IF(N767="nulová",J767,0)</f>
        <v>0</v>
      </c>
      <c r="BJ767" s="18" t="s">
        <v>86</v>
      </c>
      <c r="BK767" s="257">
        <f>ROUND(I767*H767,2)</f>
        <v>0</v>
      </c>
      <c r="BL767" s="18" t="s">
        <v>260</v>
      </c>
      <c r="BM767" s="256" t="s">
        <v>1159</v>
      </c>
    </row>
    <row r="768" spans="1:51" s="13" customFormat="1" ht="12">
      <c r="A768" s="13"/>
      <c r="B768" s="258"/>
      <c r="C768" s="259"/>
      <c r="D768" s="260" t="s">
        <v>175</v>
      </c>
      <c r="E768" s="259"/>
      <c r="F768" s="262" t="s">
        <v>1160</v>
      </c>
      <c r="G768" s="259"/>
      <c r="H768" s="263">
        <v>71.298</v>
      </c>
      <c r="I768" s="264"/>
      <c r="J768" s="259"/>
      <c r="K768" s="259"/>
      <c r="L768" s="265"/>
      <c r="M768" s="266"/>
      <c r="N768" s="267"/>
      <c r="O768" s="267"/>
      <c r="P768" s="267"/>
      <c r="Q768" s="267"/>
      <c r="R768" s="267"/>
      <c r="S768" s="267"/>
      <c r="T768" s="268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9" t="s">
        <v>175</v>
      </c>
      <c r="AU768" s="269" t="s">
        <v>88</v>
      </c>
      <c r="AV768" s="13" t="s">
        <v>88</v>
      </c>
      <c r="AW768" s="13" t="s">
        <v>4</v>
      </c>
      <c r="AX768" s="13" t="s">
        <v>86</v>
      </c>
      <c r="AY768" s="269" t="s">
        <v>166</v>
      </c>
    </row>
    <row r="769" spans="1:65" s="2" customFormat="1" ht="21.75" customHeight="1">
      <c r="A769" s="39"/>
      <c r="B769" s="40"/>
      <c r="C769" s="245" t="s">
        <v>1161</v>
      </c>
      <c r="D769" s="245" t="s">
        <v>168</v>
      </c>
      <c r="E769" s="246" t="s">
        <v>1162</v>
      </c>
      <c r="F769" s="247" t="s">
        <v>1163</v>
      </c>
      <c r="G769" s="248" t="s">
        <v>546</v>
      </c>
      <c r="H769" s="249">
        <v>2</v>
      </c>
      <c r="I769" s="250"/>
      <c r="J769" s="251">
        <f>ROUND(I769*H769,2)</f>
        <v>0</v>
      </c>
      <c r="K769" s="247" t="s">
        <v>1</v>
      </c>
      <c r="L769" s="45"/>
      <c r="M769" s="252" t="s">
        <v>1</v>
      </c>
      <c r="N769" s="253" t="s">
        <v>43</v>
      </c>
      <c r="O769" s="92"/>
      <c r="P769" s="254">
        <f>O769*H769</f>
        <v>0</v>
      </c>
      <c r="Q769" s="254">
        <v>5E-05</v>
      </c>
      <c r="R769" s="254">
        <f>Q769*H769</f>
        <v>0.0001</v>
      </c>
      <c r="S769" s="254">
        <v>0</v>
      </c>
      <c r="T769" s="255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56" t="s">
        <v>260</v>
      </c>
      <c r="AT769" s="256" t="s">
        <v>168</v>
      </c>
      <c r="AU769" s="256" t="s">
        <v>88</v>
      </c>
      <c r="AY769" s="18" t="s">
        <v>166</v>
      </c>
      <c r="BE769" s="257">
        <f>IF(N769="základní",J769,0)</f>
        <v>0</v>
      </c>
      <c r="BF769" s="257">
        <f>IF(N769="snížená",J769,0)</f>
        <v>0</v>
      </c>
      <c r="BG769" s="257">
        <f>IF(N769="zákl. přenesená",J769,0)</f>
        <v>0</v>
      </c>
      <c r="BH769" s="257">
        <f>IF(N769="sníž. přenesená",J769,0)</f>
        <v>0</v>
      </c>
      <c r="BI769" s="257">
        <f>IF(N769="nulová",J769,0)</f>
        <v>0</v>
      </c>
      <c r="BJ769" s="18" t="s">
        <v>86</v>
      </c>
      <c r="BK769" s="257">
        <f>ROUND(I769*H769,2)</f>
        <v>0</v>
      </c>
      <c r="BL769" s="18" t="s">
        <v>260</v>
      </c>
      <c r="BM769" s="256" t="s">
        <v>1164</v>
      </c>
    </row>
    <row r="770" spans="1:65" s="2" customFormat="1" ht="21.75" customHeight="1">
      <c r="A770" s="39"/>
      <c r="B770" s="40"/>
      <c r="C770" s="245" t="s">
        <v>1165</v>
      </c>
      <c r="D770" s="245" t="s">
        <v>168</v>
      </c>
      <c r="E770" s="246" t="s">
        <v>1166</v>
      </c>
      <c r="F770" s="247" t="s">
        <v>1167</v>
      </c>
      <c r="G770" s="248" t="s">
        <v>1035</v>
      </c>
      <c r="H770" s="315"/>
      <c r="I770" s="250"/>
      <c r="J770" s="251">
        <f>ROUND(I770*H770,2)</f>
        <v>0</v>
      </c>
      <c r="K770" s="247" t="s">
        <v>172</v>
      </c>
      <c r="L770" s="45"/>
      <c r="M770" s="252" t="s">
        <v>1</v>
      </c>
      <c r="N770" s="253" t="s">
        <v>43</v>
      </c>
      <c r="O770" s="92"/>
      <c r="P770" s="254">
        <f>O770*H770</f>
        <v>0</v>
      </c>
      <c r="Q770" s="254">
        <v>0</v>
      </c>
      <c r="R770" s="254">
        <f>Q770*H770</f>
        <v>0</v>
      </c>
      <c r="S770" s="254">
        <v>0</v>
      </c>
      <c r="T770" s="255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56" t="s">
        <v>260</v>
      </c>
      <c r="AT770" s="256" t="s">
        <v>168</v>
      </c>
      <c r="AU770" s="256" t="s">
        <v>88</v>
      </c>
      <c r="AY770" s="18" t="s">
        <v>166</v>
      </c>
      <c r="BE770" s="257">
        <f>IF(N770="základní",J770,0)</f>
        <v>0</v>
      </c>
      <c r="BF770" s="257">
        <f>IF(N770="snížená",J770,0)</f>
        <v>0</v>
      </c>
      <c r="BG770" s="257">
        <f>IF(N770="zákl. přenesená",J770,0)</f>
        <v>0</v>
      </c>
      <c r="BH770" s="257">
        <f>IF(N770="sníž. přenesená",J770,0)</f>
        <v>0</v>
      </c>
      <c r="BI770" s="257">
        <f>IF(N770="nulová",J770,0)</f>
        <v>0</v>
      </c>
      <c r="BJ770" s="18" t="s">
        <v>86</v>
      </c>
      <c r="BK770" s="257">
        <f>ROUND(I770*H770,2)</f>
        <v>0</v>
      </c>
      <c r="BL770" s="18" t="s">
        <v>260</v>
      </c>
      <c r="BM770" s="256" t="s">
        <v>1168</v>
      </c>
    </row>
    <row r="771" spans="1:63" s="12" customFormat="1" ht="22.8" customHeight="1">
      <c r="A771" s="12"/>
      <c r="B771" s="229"/>
      <c r="C771" s="230"/>
      <c r="D771" s="231" t="s">
        <v>77</v>
      </c>
      <c r="E771" s="243" t="s">
        <v>1169</v>
      </c>
      <c r="F771" s="243" t="s">
        <v>1170</v>
      </c>
      <c r="G771" s="230"/>
      <c r="H771" s="230"/>
      <c r="I771" s="233"/>
      <c r="J771" s="244">
        <f>BK771</f>
        <v>0</v>
      </c>
      <c r="K771" s="230"/>
      <c r="L771" s="235"/>
      <c r="M771" s="236"/>
      <c r="N771" s="237"/>
      <c r="O771" s="237"/>
      <c r="P771" s="238">
        <f>SUM(P772:P807)</f>
        <v>0</v>
      </c>
      <c r="Q771" s="237"/>
      <c r="R771" s="238">
        <f>SUM(R772:R807)</f>
        <v>2.6695788</v>
      </c>
      <c r="S771" s="237"/>
      <c r="T771" s="239">
        <f>SUM(T772:T807)</f>
        <v>0</v>
      </c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R771" s="240" t="s">
        <v>88</v>
      </c>
      <c r="AT771" s="241" t="s">
        <v>77</v>
      </c>
      <c r="AU771" s="241" t="s">
        <v>86</v>
      </c>
      <c r="AY771" s="240" t="s">
        <v>166</v>
      </c>
      <c r="BK771" s="242">
        <f>SUM(BK772:BK807)</f>
        <v>0</v>
      </c>
    </row>
    <row r="772" spans="1:65" s="2" customFormat="1" ht="21.75" customHeight="1">
      <c r="A772" s="39"/>
      <c r="B772" s="40"/>
      <c r="C772" s="245" t="s">
        <v>1171</v>
      </c>
      <c r="D772" s="245" t="s">
        <v>168</v>
      </c>
      <c r="E772" s="246" t="s">
        <v>1172</v>
      </c>
      <c r="F772" s="247" t="s">
        <v>1173</v>
      </c>
      <c r="G772" s="248" t="s">
        <v>185</v>
      </c>
      <c r="H772" s="249">
        <v>2.6</v>
      </c>
      <c r="I772" s="250"/>
      <c r="J772" s="251">
        <f>ROUND(I772*H772,2)</f>
        <v>0</v>
      </c>
      <c r="K772" s="247" t="s">
        <v>172</v>
      </c>
      <c r="L772" s="45"/>
      <c r="M772" s="252" t="s">
        <v>1</v>
      </c>
      <c r="N772" s="253" t="s">
        <v>43</v>
      </c>
      <c r="O772" s="92"/>
      <c r="P772" s="254">
        <f>O772*H772</f>
        <v>0</v>
      </c>
      <c r="Q772" s="254">
        <v>0</v>
      </c>
      <c r="R772" s="254">
        <f>Q772*H772</f>
        <v>0</v>
      </c>
      <c r="S772" s="254">
        <v>0</v>
      </c>
      <c r="T772" s="255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56" t="s">
        <v>260</v>
      </c>
      <c r="AT772" s="256" t="s">
        <v>168</v>
      </c>
      <c r="AU772" s="256" t="s">
        <v>88</v>
      </c>
      <c r="AY772" s="18" t="s">
        <v>166</v>
      </c>
      <c r="BE772" s="257">
        <f>IF(N772="základní",J772,0)</f>
        <v>0</v>
      </c>
      <c r="BF772" s="257">
        <f>IF(N772="snížená",J772,0)</f>
        <v>0</v>
      </c>
      <c r="BG772" s="257">
        <f>IF(N772="zákl. přenesená",J772,0)</f>
        <v>0</v>
      </c>
      <c r="BH772" s="257">
        <f>IF(N772="sníž. přenesená",J772,0)</f>
        <v>0</v>
      </c>
      <c r="BI772" s="257">
        <f>IF(N772="nulová",J772,0)</f>
        <v>0</v>
      </c>
      <c r="BJ772" s="18" t="s">
        <v>86</v>
      </c>
      <c r="BK772" s="257">
        <f>ROUND(I772*H772,2)</f>
        <v>0</v>
      </c>
      <c r="BL772" s="18" t="s">
        <v>260</v>
      </c>
      <c r="BM772" s="256" t="s">
        <v>1174</v>
      </c>
    </row>
    <row r="773" spans="1:51" s="13" customFormat="1" ht="12">
      <c r="A773" s="13"/>
      <c r="B773" s="258"/>
      <c r="C773" s="259"/>
      <c r="D773" s="260" t="s">
        <v>175</v>
      </c>
      <c r="E773" s="261" t="s">
        <v>1</v>
      </c>
      <c r="F773" s="262" t="s">
        <v>1175</v>
      </c>
      <c r="G773" s="259"/>
      <c r="H773" s="263">
        <v>2.6</v>
      </c>
      <c r="I773" s="264"/>
      <c r="J773" s="259"/>
      <c r="K773" s="259"/>
      <c r="L773" s="265"/>
      <c r="M773" s="266"/>
      <c r="N773" s="267"/>
      <c r="O773" s="267"/>
      <c r="P773" s="267"/>
      <c r="Q773" s="267"/>
      <c r="R773" s="267"/>
      <c r="S773" s="267"/>
      <c r="T773" s="26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69" t="s">
        <v>175</v>
      </c>
      <c r="AU773" s="269" t="s">
        <v>88</v>
      </c>
      <c r="AV773" s="13" t="s">
        <v>88</v>
      </c>
      <c r="AW773" s="13" t="s">
        <v>34</v>
      </c>
      <c r="AX773" s="13" t="s">
        <v>86</v>
      </c>
      <c r="AY773" s="269" t="s">
        <v>166</v>
      </c>
    </row>
    <row r="774" spans="1:65" s="2" customFormat="1" ht="21.75" customHeight="1">
      <c r="A774" s="39"/>
      <c r="B774" s="40"/>
      <c r="C774" s="291" t="s">
        <v>1176</v>
      </c>
      <c r="D774" s="291" t="s">
        <v>254</v>
      </c>
      <c r="E774" s="292" t="s">
        <v>1177</v>
      </c>
      <c r="F774" s="293" t="s">
        <v>1178</v>
      </c>
      <c r="G774" s="294" t="s">
        <v>185</v>
      </c>
      <c r="H774" s="295">
        <v>2.652</v>
      </c>
      <c r="I774" s="296"/>
      <c r="J774" s="297">
        <f>ROUND(I774*H774,2)</f>
        <v>0</v>
      </c>
      <c r="K774" s="293" t="s">
        <v>172</v>
      </c>
      <c r="L774" s="298"/>
      <c r="M774" s="299" t="s">
        <v>1</v>
      </c>
      <c r="N774" s="300" t="s">
        <v>43</v>
      </c>
      <c r="O774" s="92"/>
      <c r="P774" s="254">
        <f>O774*H774</f>
        <v>0</v>
      </c>
      <c r="Q774" s="254">
        <v>0.0012</v>
      </c>
      <c r="R774" s="254">
        <f>Q774*H774</f>
        <v>0.0031823999999999997</v>
      </c>
      <c r="S774" s="254">
        <v>0</v>
      </c>
      <c r="T774" s="255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56" t="s">
        <v>378</v>
      </c>
      <c r="AT774" s="256" t="s">
        <v>254</v>
      </c>
      <c r="AU774" s="256" t="s">
        <v>88</v>
      </c>
      <c r="AY774" s="18" t="s">
        <v>166</v>
      </c>
      <c r="BE774" s="257">
        <f>IF(N774="základní",J774,0)</f>
        <v>0</v>
      </c>
      <c r="BF774" s="257">
        <f>IF(N774="snížená",J774,0)</f>
        <v>0</v>
      </c>
      <c r="BG774" s="257">
        <f>IF(N774="zákl. přenesená",J774,0)</f>
        <v>0</v>
      </c>
      <c r="BH774" s="257">
        <f>IF(N774="sníž. přenesená",J774,0)</f>
        <v>0</v>
      </c>
      <c r="BI774" s="257">
        <f>IF(N774="nulová",J774,0)</f>
        <v>0</v>
      </c>
      <c r="BJ774" s="18" t="s">
        <v>86</v>
      </c>
      <c r="BK774" s="257">
        <f>ROUND(I774*H774,2)</f>
        <v>0</v>
      </c>
      <c r="BL774" s="18" t="s">
        <v>260</v>
      </c>
      <c r="BM774" s="256" t="s">
        <v>1179</v>
      </c>
    </row>
    <row r="775" spans="1:51" s="13" customFormat="1" ht="12">
      <c r="A775" s="13"/>
      <c r="B775" s="258"/>
      <c r="C775" s="259"/>
      <c r="D775" s="260" t="s">
        <v>175</v>
      </c>
      <c r="E775" s="259"/>
      <c r="F775" s="262" t="s">
        <v>1180</v>
      </c>
      <c r="G775" s="259"/>
      <c r="H775" s="263">
        <v>2.652</v>
      </c>
      <c r="I775" s="264"/>
      <c r="J775" s="259"/>
      <c r="K775" s="259"/>
      <c r="L775" s="265"/>
      <c r="M775" s="266"/>
      <c r="N775" s="267"/>
      <c r="O775" s="267"/>
      <c r="P775" s="267"/>
      <c r="Q775" s="267"/>
      <c r="R775" s="267"/>
      <c r="S775" s="267"/>
      <c r="T775" s="268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69" t="s">
        <v>175</v>
      </c>
      <c r="AU775" s="269" t="s">
        <v>88</v>
      </c>
      <c r="AV775" s="13" t="s">
        <v>88</v>
      </c>
      <c r="AW775" s="13" t="s">
        <v>4</v>
      </c>
      <c r="AX775" s="13" t="s">
        <v>86</v>
      </c>
      <c r="AY775" s="269" t="s">
        <v>166</v>
      </c>
    </row>
    <row r="776" spans="1:65" s="2" customFormat="1" ht="21.75" customHeight="1">
      <c r="A776" s="39"/>
      <c r="B776" s="40"/>
      <c r="C776" s="245" t="s">
        <v>1181</v>
      </c>
      <c r="D776" s="245" t="s">
        <v>168</v>
      </c>
      <c r="E776" s="246" t="s">
        <v>1182</v>
      </c>
      <c r="F776" s="247" t="s">
        <v>1183</v>
      </c>
      <c r="G776" s="248" t="s">
        <v>185</v>
      </c>
      <c r="H776" s="249">
        <v>134.06</v>
      </c>
      <c r="I776" s="250"/>
      <c r="J776" s="251">
        <f>ROUND(I776*H776,2)</f>
        <v>0</v>
      </c>
      <c r="K776" s="247" t="s">
        <v>172</v>
      </c>
      <c r="L776" s="45"/>
      <c r="M776" s="252" t="s">
        <v>1</v>
      </c>
      <c r="N776" s="253" t="s">
        <v>43</v>
      </c>
      <c r="O776" s="92"/>
      <c r="P776" s="254">
        <f>O776*H776</f>
        <v>0</v>
      </c>
      <c r="Q776" s="254">
        <v>0</v>
      </c>
      <c r="R776" s="254">
        <f>Q776*H776</f>
        <v>0</v>
      </c>
      <c r="S776" s="254">
        <v>0</v>
      </c>
      <c r="T776" s="255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56" t="s">
        <v>260</v>
      </c>
      <c r="AT776" s="256" t="s">
        <v>168</v>
      </c>
      <c r="AU776" s="256" t="s">
        <v>88</v>
      </c>
      <c r="AY776" s="18" t="s">
        <v>166</v>
      </c>
      <c r="BE776" s="257">
        <f>IF(N776="základní",J776,0)</f>
        <v>0</v>
      </c>
      <c r="BF776" s="257">
        <f>IF(N776="snížená",J776,0)</f>
        <v>0</v>
      </c>
      <c r="BG776" s="257">
        <f>IF(N776="zákl. přenesená",J776,0)</f>
        <v>0</v>
      </c>
      <c r="BH776" s="257">
        <f>IF(N776="sníž. přenesená",J776,0)</f>
        <v>0</v>
      </c>
      <c r="BI776" s="257">
        <f>IF(N776="nulová",J776,0)</f>
        <v>0</v>
      </c>
      <c r="BJ776" s="18" t="s">
        <v>86</v>
      </c>
      <c r="BK776" s="257">
        <f>ROUND(I776*H776,2)</f>
        <v>0</v>
      </c>
      <c r="BL776" s="18" t="s">
        <v>260</v>
      </c>
      <c r="BM776" s="256" t="s">
        <v>1184</v>
      </c>
    </row>
    <row r="777" spans="1:51" s="13" customFormat="1" ht="12">
      <c r="A777" s="13"/>
      <c r="B777" s="258"/>
      <c r="C777" s="259"/>
      <c r="D777" s="260" t="s">
        <v>175</v>
      </c>
      <c r="E777" s="261" t="s">
        <v>1</v>
      </c>
      <c r="F777" s="262" t="s">
        <v>846</v>
      </c>
      <c r="G777" s="259"/>
      <c r="H777" s="263">
        <v>124.41</v>
      </c>
      <c r="I777" s="264"/>
      <c r="J777" s="259"/>
      <c r="K777" s="259"/>
      <c r="L777" s="265"/>
      <c r="M777" s="266"/>
      <c r="N777" s="267"/>
      <c r="O777" s="267"/>
      <c r="P777" s="267"/>
      <c r="Q777" s="267"/>
      <c r="R777" s="267"/>
      <c r="S777" s="267"/>
      <c r="T777" s="268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69" t="s">
        <v>175</v>
      </c>
      <c r="AU777" s="269" t="s">
        <v>88</v>
      </c>
      <c r="AV777" s="13" t="s">
        <v>88</v>
      </c>
      <c r="AW777" s="13" t="s">
        <v>34</v>
      </c>
      <c r="AX777" s="13" t="s">
        <v>78</v>
      </c>
      <c r="AY777" s="269" t="s">
        <v>166</v>
      </c>
    </row>
    <row r="778" spans="1:51" s="13" customFormat="1" ht="12">
      <c r="A778" s="13"/>
      <c r="B778" s="258"/>
      <c r="C778" s="259"/>
      <c r="D778" s="260" t="s">
        <v>175</v>
      </c>
      <c r="E778" s="261" t="s">
        <v>1</v>
      </c>
      <c r="F778" s="262" t="s">
        <v>847</v>
      </c>
      <c r="G778" s="259"/>
      <c r="H778" s="263">
        <v>6.23</v>
      </c>
      <c r="I778" s="264"/>
      <c r="J778" s="259"/>
      <c r="K778" s="259"/>
      <c r="L778" s="265"/>
      <c r="M778" s="266"/>
      <c r="N778" s="267"/>
      <c r="O778" s="267"/>
      <c r="P778" s="267"/>
      <c r="Q778" s="267"/>
      <c r="R778" s="267"/>
      <c r="S778" s="267"/>
      <c r="T778" s="268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69" t="s">
        <v>175</v>
      </c>
      <c r="AU778" s="269" t="s">
        <v>88</v>
      </c>
      <c r="AV778" s="13" t="s">
        <v>88</v>
      </c>
      <c r="AW778" s="13" t="s">
        <v>34</v>
      </c>
      <c r="AX778" s="13" t="s">
        <v>78</v>
      </c>
      <c r="AY778" s="269" t="s">
        <v>166</v>
      </c>
    </row>
    <row r="779" spans="1:51" s="13" customFormat="1" ht="12">
      <c r="A779" s="13"/>
      <c r="B779" s="258"/>
      <c r="C779" s="259"/>
      <c r="D779" s="260" t="s">
        <v>175</v>
      </c>
      <c r="E779" s="261" t="s">
        <v>1</v>
      </c>
      <c r="F779" s="262" t="s">
        <v>848</v>
      </c>
      <c r="G779" s="259"/>
      <c r="H779" s="263">
        <v>3.42</v>
      </c>
      <c r="I779" s="264"/>
      <c r="J779" s="259"/>
      <c r="K779" s="259"/>
      <c r="L779" s="265"/>
      <c r="M779" s="266"/>
      <c r="N779" s="267"/>
      <c r="O779" s="267"/>
      <c r="P779" s="267"/>
      <c r="Q779" s="267"/>
      <c r="R779" s="267"/>
      <c r="S779" s="267"/>
      <c r="T779" s="268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69" t="s">
        <v>175</v>
      </c>
      <c r="AU779" s="269" t="s">
        <v>88</v>
      </c>
      <c r="AV779" s="13" t="s">
        <v>88</v>
      </c>
      <c r="AW779" s="13" t="s">
        <v>34</v>
      </c>
      <c r="AX779" s="13" t="s">
        <v>78</v>
      </c>
      <c r="AY779" s="269" t="s">
        <v>166</v>
      </c>
    </row>
    <row r="780" spans="1:51" s="15" customFormat="1" ht="12">
      <c r="A780" s="15"/>
      <c r="B780" s="280"/>
      <c r="C780" s="281"/>
      <c r="D780" s="260" t="s">
        <v>175</v>
      </c>
      <c r="E780" s="282" t="s">
        <v>1</v>
      </c>
      <c r="F780" s="283" t="s">
        <v>214</v>
      </c>
      <c r="G780" s="281"/>
      <c r="H780" s="284">
        <v>134.05999999999997</v>
      </c>
      <c r="I780" s="285"/>
      <c r="J780" s="281"/>
      <c r="K780" s="281"/>
      <c r="L780" s="286"/>
      <c r="M780" s="287"/>
      <c r="N780" s="288"/>
      <c r="O780" s="288"/>
      <c r="P780" s="288"/>
      <c r="Q780" s="288"/>
      <c r="R780" s="288"/>
      <c r="S780" s="288"/>
      <c r="T780" s="289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90" t="s">
        <v>175</v>
      </c>
      <c r="AU780" s="290" t="s">
        <v>88</v>
      </c>
      <c r="AV780" s="15" t="s">
        <v>173</v>
      </c>
      <c r="AW780" s="15" t="s">
        <v>34</v>
      </c>
      <c r="AX780" s="15" t="s">
        <v>86</v>
      </c>
      <c r="AY780" s="290" t="s">
        <v>166</v>
      </c>
    </row>
    <row r="781" spans="1:65" s="2" customFormat="1" ht="21.75" customHeight="1">
      <c r="A781" s="39"/>
      <c r="B781" s="40"/>
      <c r="C781" s="291" t="s">
        <v>1185</v>
      </c>
      <c r="D781" s="291" t="s">
        <v>254</v>
      </c>
      <c r="E781" s="292" t="s">
        <v>1186</v>
      </c>
      <c r="F781" s="293" t="s">
        <v>1187</v>
      </c>
      <c r="G781" s="294" t="s">
        <v>185</v>
      </c>
      <c r="H781" s="295">
        <v>136.741</v>
      </c>
      <c r="I781" s="296"/>
      <c r="J781" s="297">
        <f>ROUND(I781*H781,2)</f>
        <v>0</v>
      </c>
      <c r="K781" s="293" t="s">
        <v>172</v>
      </c>
      <c r="L781" s="298"/>
      <c r="M781" s="299" t="s">
        <v>1</v>
      </c>
      <c r="N781" s="300" t="s">
        <v>43</v>
      </c>
      <c r="O781" s="92"/>
      <c r="P781" s="254">
        <f>O781*H781</f>
        <v>0</v>
      </c>
      <c r="Q781" s="254">
        <v>0.0018</v>
      </c>
      <c r="R781" s="254">
        <f>Q781*H781</f>
        <v>0.2461338</v>
      </c>
      <c r="S781" s="254">
        <v>0</v>
      </c>
      <c r="T781" s="255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56" t="s">
        <v>378</v>
      </c>
      <c r="AT781" s="256" t="s">
        <v>254</v>
      </c>
      <c r="AU781" s="256" t="s">
        <v>88</v>
      </c>
      <c r="AY781" s="18" t="s">
        <v>166</v>
      </c>
      <c r="BE781" s="257">
        <f>IF(N781="základní",J781,0)</f>
        <v>0</v>
      </c>
      <c r="BF781" s="257">
        <f>IF(N781="snížená",J781,0)</f>
        <v>0</v>
      </c>
      <c r="BG781" s="257">
        <f>IF(N781="zákl. přenesená",J781,0)</f>
        <v>0</v>
      </c>
      <c r="BH781" s="257">
        <f>IF(N781="sníž. přenesená",J781,0)</f>
        <v>0</v>
      </c>
      <c r="BI781" s="257">
        <f>IF(N781="nulová",J781,0)</f>
        <v>0</v>
      </c>
      <c r="BJ781" s="18" t="s">
        <v>86</v>
      </c>
      <c r="BK781" s="257">
        <f>ROUND(I781*H781,2)</f>
        <v>0</v>
      </c>
      <c r="BL781" s="18" t="s">
        <v>260</v>
      </c>
      <c r="BM781" s="256" t="s">
        <v>1188</v>
      </c>
    </row>
    <row r="782" spans="1:51" s="13" customFormat="1" ht="12">
      <c r="A782" s="13"/>
      <c r="B782" s="258"/>
      <c r="C782" s="259"/>
      <c r="D782" s="260" t="s">
        <v>175</v>
      </c>
      <c r="E782" s="261" t="s">
        <v>1</v>
      </c>
      <c r="F782" s="262" t="s">
        <v>1189</v>
      </c>
      <c r="G782" s="259"/>
      <c r="H782" s="263">
        <v>134.06</v>
      </c>
      <c r="I782" s="264"/>
      <c r="J782" s="259"/>
      <c r="K782" s="259"/>
      <c r="L782" s="265"/>
      <c r="M782" s="266"/>
      <c r="N782" s="267"/>
      <c r="O782" s="267"/>
      <c r="P782" s="267"/>
      <c r="Q782" s="267"/>
      <c r="R782" s="267"/>
      <c r="S782" s="267"/>
      <c r="T782" s="268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69" t="s">
        <v>175</v>
      </c>
      <c r="AU782" s="269" t="s">
        <v>88</v>
      </c>
      <c r="AV782" s="13" t="s">
        <v>88</v>
      </c>
      <c r="AW782" s="13" t="s">
        <v>34</v>
      </c>
      <c r="AX782" s="13" t="s">
        <v>86</v>
      </c>
      <c r="AY782" s="269" t="s">
        <v>166</v>
      </c>
    </row>
    <row r="783" spans="1:51" s="13" customFormat="1" ht="12">
      <c r="A783" s="13"/>
      <c r="B783" s="258"/>
      <c r="C783" s="259"/>
      <c r="D783" s="260" t="s">
        <v>175</v>
      </c>
      <c r="E783" s="259"/>
      <c r="F783" s="262" t="s">
        <v>1190</v>
      </c>
      <c r="G783" s="259"/>
      <c r="H783" s="263">
        <v>136.741</v>
      </c>
      <c r="I783" s="264"/>
      <c r="J783" s="259"/>
      <c r="K783" s="259"/>
      <c r="L783" s="265"/>
      <c r="M783" s="266"/>
      <c r="N783" s="267"/>
      <c r="O783" s="267"/>
      <c r="P783" s="267"/>
      <c r="Q783" s="267"/>
      <c r="R783" s="267"/>
      <c r="S783" s="267"/>
      <c r="T783" s="268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69" t="s">
        <v>175</v>
      </c>
      <c r="AU783" s="269" t="s">
        <v>88</v>
      </c>
      <c r="AV783" s="13" t="s">
        <v>88</v>
      </c>
      <c r="AW783" s="13" t="s">
        <v>4</v>
      </c>
      <c r="AX783" s="13" t="s">
        <v>86</v>
      </c>
      <c r="AY783" s="269" t="s">
        <v>166</v>
      </c>
    </row>
    <row r="784" spans="1:65" s="2" customFormat="1" ht="21.75" customHeight="1">
      <c r="A784" s="39"/>
      <c r="B784" s="40"/>
      <c r="C784" s="291" t="s">
        <v>1191</v>
      </c>
      <c r="D784" s="291" t="s">
        <v>254</v>
      </c>
      <c r="E784" s="292" t="s">
        <v>1192</v>
      </c>
      <c r="F784" s="293" t="s">
        <v>1193</v>
      </c>
      <c r="G784" s="294" t="s">
        <v>185</v>
      </c>
      <c r="H784" s="295">
        <v>136.741</v>
      </c>
      <c r="I784" s="296"/>
      <c r="J784" s="297">
        <f>ROUND(I784*H784,2)</f>
        <v>0</v>
      </c>
      <c r="K784" s="293" t="s">
        <v>172</v>
      </c>
      <c r="L784" s="298"/>
      <c r="M784" s="299" t="s">
        <v>1</v>
      </c>
      <c r="N784" s="300" t="s">
        <v>43</v>
      </c>
      <c r="O784" s="92"/>
      <c r="P784" s="254">
        <f>O784*H784</f>
        <v>0</v>
      </c>
      <c r="Q784" s="254">
        <v>0.0024</v>
      </c>
      <c r="R784" s="254">
        <f>Q784*H784</f>
        <v>0.3281784</v>
      </c>
      <c r="S784" s="254">
        <v>0</v>
      </c>
      <c r="T784" s="255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56" t="s">
        <v>378</v>
      </c>
      <c r="AT784" s="256" t="s">
        <v>254</v>
      </c>
      <c r="AU784" s="256" t="s">
        <v>88</v>
      </c>
      <c r="AY784" s="18" t="s">
        <v>166</v>
      </c>
      <c r="BE784" s="257">
        <f>IF(N784="základní",J784,0)</f>
        <v>0</v>
      </c>
      <c r="BF784" s="257">
        <f>IF(N784="snížená",J784,0)</f>
        <v>0</v>
      </c>
      <c r="BG784" s="257">
        <f>IF(N784="zákl. přenesená",J784,0)</f>
        <v>0</v>
      </c>
      <c r="BH784" s="257">
        <f>IF(N784="sníž. přenesená",J784,0)</f>
        <v>0</v>
      </c>
      <c r="BI784" s="257">
        <f>IF(N784="nulová",J784,0)</f>
        <v>0</v>
      </c>
      <c r="BJ784" s="18" t="s">
        <v>86</v>
      </c>
      <c r="BK784" s="257">
        <f>ROUND(I784*H784,2)</f>
        <v>0</v>
      </c>
      <c r="BL784" s="18" t="s">
        <v>260</v>
      </c>
      <c r="BM784" s="256" t="s">
        <v>1194</v>
      </c>
    </row>
    <row r="785" spans="1:51" s="13" customFormat="1" ht="12">
      <c r="A785" s="13"/>
      <c r="B785" s="258"/>
      <c r="C785" s="259"/>
      <c r="D785" s="260" t="s">
        <v>175</v>
      </c>
      <c r="E785" s="259"/>
      <c r="F785" s="262" t="s">
        <v>1190</v>
      </c>
      <c r="G785" s="259"/>
      <c r="H785" s="263">
        <v>136.741</v>
      </c>
      <c r="I785" s="264"/>
      <c r="J785" s="259"/>
      <c r="K785" s="259"/>
      <c r="L785" s="265"/>
      <c r="M785" s="266"/>
      <c r="N785" s="267"/>
      <c r="O785" s="267"/>
      <c r="P785" s="267"/>
      <c r="Q785" s="267"/>
      <c r="R785" s="267"/>
      <c r="S785" s="267"/>
      <c r="T785" s="26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69" t="s">
        <v>175</v>
      </c>
      <c r="AU785" s="269" t="s">
        <v>88</v>
      </c>
      <c r="AV785" s="13" t="s">
        <v>88</v>
      </c>
      <c r="AW785" s="13" t="s">
        <v>4</v>
      </c>
      <c r="AX785" s="13" t="s">
        <v>86</v>
      </c>
      <c r="AY785" s="269" t="s">
        <v>166</v>
      </c>
    </row>
    <row r="786" spans="1:65" s="2" customFormat="1" ht="21.75" customHeight="1">
      <c r="A786" s="39"/>
      <c r="B786" s="40"/>
      <c r="C786" s="245" t="s">
        <v>1195</v>
      </c>
      <c r="D786" s="245" t="s">
        <v>168</v>
      </c>
      <c r="E786" s="246" t="s">
        <v>1196</v>
      </c>
      <c r="F786" s="247" t="s">
        <v>1197</v>
      </c>
      <c r="G786" s="248" t="s">
        <v>185</v>
      </c>
      <c r="H786" s="249">
        <v>332.36</v>
      </c>
      <c r="I786" s="250"/>
      <c r="J786" s="251">
        <f>ROUND(I786*H786,2)</f>
        <v>0</v>
      </c>
      <c r="K786" s="247" t="s">
        <v>172</v>
      </c>
      <c r="L786" s="45"/>
      <c r="M786" s="252" t="s">
        <v>1</v>
      </c>
      <c r="N786" s="253" t="s">
        <v>43</v>
      </c>
      <c r="O786" s="92"/>
      <c r="P786" s="254">
        <f>O786*H786</f>
        <v>0</v>
      </c>
      <c r="Q786" s="254">
        <v>0.00116</v>
      </c>
      <c r="R786" s="254">
        <f>Q786*H786</f>
        <v>0.38553760000000004</v>
      </c>
      <c r="S786" s="254">
        <v>0</v>
      </c>
      <c r="T786" s="255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56" t="s">
        <v>260</v>
      </c>
      <c r="AT786" s="256" t="s">
        <v>168</v>
      </c>
      <c r="AU786" s="256" t="s">
        <v>88</v>
      </c>
      <c r="AY786" s="18" t="s">
        <v>166</v>
      </c>
      <c r="BE786" s="257">
        <f>IF(N786="základní",J786,0)</f>
        <v>0</v>
      </c>
      <c r="BF786" s="257">
        <f>IF(N786="snížená",J786,0)</f>
        <v>0</v>
      </c>
      <c r="BG786" s="257">
        <f>IF(N786="zákl. přenesená",J786,0)</f>
        <v>0</v>
      </c>
      <c r="BH786" s="257">
        <f>IF(N786="sníž. přenesená",J786,0)</f>
        <v>0</v>
      </c>
      <c r="BI786" s="257">
        <f>IF(N786="nulová",J786,0)</f>
        <v>0</v>
      </c>
      <c r="BJ786" s="18" t="s">
        <v>86</v>
      </c>
      <c r="BK786" s="257">
        <f>ROUND(I786*H786,2)</f>
        <v>0</v>
      </c>
      <c r="BL786" s="18" t="s">
        <v>260</v>
      </c>
      <c r="BM786" s="256" t="s">
        <v>1198</v>
      </c>
    </row>
    <row r="787" spans="1:51" s="13" customFormat="1" ht="12">
      <c r="A787" s="13"/>
      <c r="B787" s="258"/>
      <c r="C787" s="259"/>
      <c r="D787" s="260" t="s">
        <v>175</v>
      </c>
      <c r="E787" s="261" t="s">
        <v>1</v>
      </c>
      <c r="F787" s="262" t="s">
        <v>1199</v>
      </c>
      <c r="G787" s="259"/>
      <c r="H787" s="263">
        <v>162.83</v>
      </c>
      <c r="I787" s="264"/>
      <c r="J787" s="259"/>
      <c r="K787" s="259"/>
      <c r="L787" s="265"/>
      <c r="M787" s="266"/>
      <c r="N787" s="267"/>
      <c r="O787" s="267"/>
      <c r="P787" s="267"/>
      <c r="Q787" s="267"/>
      <c r="R787" s="267"/>
      <c r="S787" s="267"/>
      <c r="T787" s="268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69" t="s">
        <v>175</v>
      </c>
      <c r="AU787" s="269" t="s">
        <v>88</v>
      </c>
      <c r="AV787" s="13" t="s">
        <v>88</v>
      </c>
      <c r="AW787" s="13" t="s">
        <v>34</v>
      </c>
      <c r="AX787" s="13" t="s">
        <v>78</v>
      </c>
      <c r="AY787" s="269" t="s">
        <v>166</v>
      </c>
    </row>
    <row r="788" spans="1:51" s="13" customFormat="1" ht="12">
      <c r="A788" s="13"/>
      <c r="B788" s="258"/>
      <c r="C788" s="259"/>
      <c r="D788" s="260" t="s">
        <v>175</v>
      </c>
      <c r="E788" s="261" t="s">
        <v>1</v>
      </c>
      <c r="F788" s="262" t="s">
        <v>1072</v>
      </c>
      <c r="G788" s="259"/>
      <c r="H788" s="263">
        <v>6.7</v>
      </c>
      <c r="I788" s="264"/>
      <c r="J788" s="259"/>
      <c r="K788" s="259"/>
      <c r="L788" s="265"/>
      <c r="M788" s="266"/>
      <c r="N788" s="267"/>
      <c r="O788" s="267"/>
      <c r="P788" s="267"/>
      <c r="Q788" s="267"/>
      <c r="R788" s="267"/>
      <c r="S788" s="267"/>
      <c r="T788" s="26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69" t="s">
        <v>175</v>
      </c>
      <c r="AU788" s="269" t="s">
        <v>88</v>
      </c>
      <c r="AV788" s="13" t="s">
        <v>88</v>
      </c>
      <c r="AW788" s="13" t="s">
        <v>34</v>
      </c>
      <c r="AX788" s="13" t="s">
        <v>78</v>
      </c>
      <c r="AY788" s="269" t="s">
        <v>166</v>
      </c>
    </row>
    <row r="789" spans="1:51" s="13" customFormat="1" ht="12">
      <c r="A789" s="13"/>
      <c r="B789" s="258"/>
      <c r="C789" s="259"/>
      <c r="D789" s="260" t="s">
        <v>175</v>
      </c>
      <c r="E789" s="261" t="s">
        <v>1</v>
      </c>
      <c r="F789" s="262" t="s">
        <v>1200</v>
      </c>
      <c r="G789" s="259"/>
      <c r="H789" s="263">
        <v>162.83</v>
      </c>
      <c r="I789" s="264"/>
      <c r="J789" s="259"/>
      <c r="K789" s="259"/>
      <c r="L789" s="265"/>
      <c r="M789" s="266"/>
      <c r="N789" s="267"/>
      <c r="O789" s="267"/>
      <c r="P789" s="267"/>
      <c r="Q789" s="267"/>
      <c r="R789" s="267"/>
      <c r="S789" s="267"/>
      <c r="T789" s="268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69" t="s">
        <v>175</v>
      </c>
      <c r="AU789" s="269" t="s">
        <v>88</v>
      </c>
      <c r="AV789" s="13" t="s">
        <v>88</v>
      </c>
      <c r="AW789" s="13" t="s">
        <v>34</v>
      </c>
      <c r="AX789" s="13" t="s">
        <v>78</v>
      </c>
      <c r="AY789" s="269" t="s">
        <v>166</v>
      </c>
    </row>
    <row r="790" spans="1:51" s="15" customFormat="1" ht="12">
      <c r="A790" s="15"/>
      <c r="B790" s="280"/>
      <c r="C790" s="281"/>
      <c r="D790" s="260" t="s">
        <v>175</v>
      </c>
      <c r="E790" s="282" t="s">
        <v>1</v>
      </c>
      <c r="F790" s="283" t="s">
        <v>214</v>
      </c>
      <c r="G790" s="281"/>
      <c r="H790" s="284">
        <v>332.36</v>
      </c>
      <c r="I790" s="285"/>
      <c r="J790" s="281"/>
      <c r="K790" s="281"/>
      <c r="L790" s="286"/>
      <c r="M790" s="287"/>
      <c r="N790" s="288"/>
      <c r="O790" s="288"/>
      <c r="P790" s="288"/>
      <c r="Q790" s="288"/>
      <c r="R790" s="288"/>
      <c r="S790" s="288"/>
      <c r="T790" s="289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290" t="s">
        <v>175</v>
      </c>
      <c r="AU790" s="290" t="s">
        <v>88</v>
      </c>
      <c r="AV790" s="15" t="s">
        <v>173</v>
      </c>
      <c r="AW790" s="15" t="s">
        <v>34</v>
      </c>
      <c r="AX790" s="15" t="s">
        <v>86</v>
      </c>
      <c r="AY790" s="290" t="s">
        <v>166</v>
      </c>
    </row>
    <row r="791" spans="1:65" s="2" customFormat="1" ht="21.75" customHeight="1">
      <c r="A791" s="39"/>
      <c r="B791" s="40"/>
      <c r="C791" s="291" t="s">
        <v>1201</v>
      </c>
      <c r="D791" s="291" t="s">
        <v>254</v>
      </c>
      <c r="E791" s="292" t="s">
        <v>1202</v>
      </c>
      <c r="F791" s="293" t="s">
        <v>1203</v>
      </c>
      <c r="G791" s="294" t="s">
        <v>185</v>
      </c>
      <c r="H791" s="295">
        <v>186.483</v>
      </c>
      <c r="I791" s="296"/>
      <c r="J791" s="297">
        <f>ROUND(I791*H791,2)</f>
        <v>0</v>
      </c>
      <c r="K791" s="293" t="s">
        <v>172</v>
      </c>
      <c r="L791" s="298"/>
      <c r="M791" s="299" t="s">
        <v>1</v>
      </c>
      <c r="N791" s="300" t="s">
        <v>43</v>
      </c>
      <c r="O791" s="92"/>
      <c r="P791" s="254">
        <f>O791*H791</f>
        <v>0</v>
      </c>
      <c r="Q791" s="254">
        <v>0.0032</v>
      </c>
      <c r="R791" s="254">
        <f>Q791*H791</f>
        <v>0.5967456</v>
      </c>
      <c r="S791" s="254">
        <v>0</v>
      </c>
      <c r="T791" s="255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56" t="s">
        <v>378</v>
      </c>
      <c r="AT791" s="256" t="s">
        <v>254</v>
      </c>
      <c r="AU791" s="256" t="s">
        <v>88</v>
      </c>
      <c r="AY791" s="18" t="s">
        <v>166</v>
      </c>
      <c r="BE791" s="257">
        <f>IF(N791="základní",J791,0)</f>
        <v>0</v>
      </c>
      <c r="BF791" s="257">
        <f>IF(N791="snížená",J791,0)</f>
        <v>0</v>
      </c>
      <c r="BG791" s="257">
        <f>IF(N791="zákl. přenesená",J791,0)</f>
        <v>0</v>
      </c>
      <c r="BH791" s="257">
        <f>IF(N791="sníž. přenesená",J791,0)</f>
        <v>0</v>
      </c>
      <c r="BI791" s="257">
        <f>IF(N791="nulová",J791,0)</f>
        <v>0</v>
      </c>
      <c r="BJ791" s="18" t="s">
        <v>86</v>
      </c>
      <c r="BK791" s="257">
        <f>ROUND(I791*H791,2)</f>
        <v>0</v>
      </c>
      <c r="BL791" s="18" t="s">
        <v>260</v>
      </c>
      <c r="BM791" s="256" t="s">
        <v>1204</v>
      </c>
    </row>
    <row r="792" spans="1:51" s="13" customFormat="1" ht="12">
      <c r="A792" s="13"/>
      <c r="B792" s="258"/>
      <c r="C792" s="259"/>
      <c r="D792" s="260" t="s">
        <v>175</v>
      </c>
      <c r="E792" s="261" t="s">
        <v>1</v>
      </c>
      <c r="F792" s="262" t="s">
        <v>1199</v>
      </c>
      <c r="G792" s="259"/>
      <c r="H792" s="263">
        <v>162.83</v>
      </c>
      <c r="I792" s="264"/>
      <c r="J792" s="259"/>
      <c r="K792" s="259"/>
      <c r="L792" s="265"/>
      <c r="M792" s="266"/>
      <c r="N792" s="267"/>
      <c r="O792" s="267"/>
      <c r="P792" s="267"/>
      <c r="Q792" s="267"/>
      <c r="R792" s="267"/>
      <c r="S792" s="267"/>
      <c r="T792" s="268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69" t="s">
        <v>175</v>
      </c>
      <c r="AU792" s="269" t="s">
        <v>88</v>
      </c>
      <c r="AV792" s="13" t="s">
        <v>88</v>
      </c>
      <c r="AW792" s="13" t="s">
        <v>34</v>
      </c>
      <c r="AX792" s="13" t="s">
        <v>78</v>
      </c>
      <c r="AY792" s="269" t="s">
        <v>166</v>
      </c>
    </row>
    <row r="793" spans="1:51" s="13" customFormat="1" ht="12">
      <c r="A793" s="13"/>
      <c r="B793" s="258"/>
      <c r="C793" s="259"/>
      <c r="D793" s="260" t="s">
        <v>175</v>
      </c>
      <c r="E793" s="261" t="s">
        <v>1</v>
      </c>
      <c r="F793" s="262" t="s">
        <v>1072</v>
      </c>
      <c r="G793" s="259"/>
      <c r="H793" s="263">
        <v>6.7</v>
      </c>
      <c r="I793" s="264"/>
      <c r="J793" s="259"/>
      <c r="K793" s="259"/>
      <c r="L793" s="265"/>
      <c r="M793" s="266"/>
      <c r="N793" s="267"/>
      <c r="O793" s="267"/>
      <c r="P793" s="267"/>
      <c r="Q793" s="267"/>
      <c r="R793" s="267"/>
      <c r="S793" s="267"/>
      <c r="T793" s="268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69" t="s">
        <v>175</v>
      </c>
      <c r="AU793" s="269" t="s">
        <v>88</v>
      </c>
      <c r="AV793" s="13" t="s">
        <v>88</v>
      </c>
      <c r="AW793" s="13" t="s">
        <v>34</v>
      </c>
      <c r="AX793" s="13" t="s">
        <v>78</v>
      </c>
      <c r="AY793" s="269" t="s">
        <v>166</v>
      </c>
    </row>
    <row r="794" spans="1:51" s="15" customFormat="1" ht="12">
      <c r="A794" s="15"/>
      <c r="B794" s="280"/>
      <c r="C794" s="281"/>
      <c r="D794" s="260" t="s">
        <v>175</v>
      </c>
      <c r="E794" s="282" t="s">
        <v>1</v>
      </c>
      <c r="F794" s="283" t="s">
        <v>214</v>
      </c>
      <c r="G794" s="281"/>
      <c r="H794" s="284">
        <v>169.53</v>
      </c>
      <c r="I794" s="285"/>
      <c r="J794" s="281"/>
      <c r="K794" s="281"/>
      <c r="L794" s="286"/>
      <c r="M794" s="287"/>
      <c r="N794" s="288"/>
      <c r="O794" s="288"/>
      <c r="P794" s="288"/>
      <c r="Q794" s="288"/>
      <c r="R794" s="288"/>
      <c r="S794" s="288"/>
      <c r="T794" s="289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90" t="s">
        <v>175</v>
      </c>
      <c r="AU794" s="290" t="s">
        <v>88</v>
      </c>
      <c r="AV794" s="15" t="s">
        <v>173</v>
      </c>
      <c r="AW794" s="15" t="s">
        <v>34</v>
      </c>
      <c r="AX794" s="15" t="s">
        <v>86</v>
      </c>
      <c r="AY794" s="290" t="s">
        <v>166</v>
      </c>
    </row>
    <row r="795" spans="1:51" s="13" customFormat="1" ht="12">
      <c r="A795" s="13"/>
      <c r="B795" s="258"/>
      <c r="C795" s="259"/>
      <c r="D795" s="260" t="s">
        <v>175</v>
      </c>
      <c r="E795" s="259"/>
      <c r="F795" s="262" t="s">
        <v>1205</v>
      </c>
      <c r="G795" s="259"/>
      <c r="H795" s="263">
        <v>186.483</v>
      </c>
      <c r="I795" s="264"/>
      <c r="J795" s="259"/>
      <c r="K795" s="259"/>
      <c r="L795" s="265"/>
      <c r="M795" s="266"/>
      <c r="N795" s="267"/>
      <c r="O795" s="267"/>
      <c r="P795" s="267"/>
      <c r="Q795" s="267"/>
      <c r="R795" s="267"/>
      <c r="S795" s="267"/>
      <c r="T795" s="268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69" t="s">
        <v>175</v>
      </c>
      <c r="AU795" s="269" t="s">
        <v>88</v>
      </c>
      <c r="AV795" s="13" t="s">
        <v>88</v>
      </c>
      <c r="AW795" s="13" t="s">
        <v>4</v>
      </c>
      <c r="AX795" s="13" t="s">
        <v>86</v>
      </c>
      <c r="AY795" s="269" t="s">
        <v>166</v>
      </c>
    </row>
    <row r="796" spans="1:65" s="2" customFormat="1" ht="16.5" customHeight="1">
      <c r="A796" s="39"/>
      <c r="B796" s="40"/>
      <c r="C796" s="291" t="s">
        <v>1206</v>
      </c>
      <c r="D796" s="291" t="s">
        <v>254</v>
      </c>
      <c r="E796" s="292" t="s">
        <v>1207</v>
      </c>
      <c r="F796" s="293" t="s">
        <v>1208</v>
      </c>
      <c r="G796" s="294" t="s">
        <v>185</v>
      </c>
      <c r="H796" s="295">
        <v>179.113</v>
      </c>
      <c r="I796" s="296"/>
      <c r="J796" s="297">
        <f>ROUND(I796*H796,2)</f>
        <v>0</v>
      </c>
      <c r="K796" s="293" t="s">
        <v>172</v>
      </c>
      <c r="L796" s="298"/>
      <c r="M796" s="299" t="s">
        <v>1</v>
      </c>
      <c r="N796" s="300" t="s">
        <v>43</v>
      </c>
      <c r="O796" s="92"/>
      <c r="P796" s="254">
        <f>O796*H796</f>
        <v>0</v>
      </c>
      <c r="Q796" s="254">
        <v>0.0024</v>
      </c>
      <c r="R796" s="254">
        <f>Q796*H796</f>
        <v>0.42987119999999995</v>
      </c>
      <c r="S796" s="254">
        <v>0</v>
      </c>
      <c r="T796" s="255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56" t="s">
        <v>378</v>
      </c>
      <c r="AT796" s="256" t="s">
        <v>254</v>
      </c>
      <c r="AU796" s="256" t="s">
        <v>88</v>
      </c>
      <c r="AY796" s="18" t="s">
        <v>166</v>
      </c>
      <c r="BE796" s="257">
        <f>IF(N796="základní",J796,0)</f>
        <v>0</v>
      </c>
      <c r="BF796" s="257">
        <f>IF(N796="snížená",J796,0)</f>
        <v>0</v>
      </c>
      <c r="BG796" s="257">
        <f>IF(N796="zákl. přenesená",J796,0)</f>
        <v>0</v>
      </c>
      <c r="BH796" s="257">
        <f>IF(N796="sníž. přenesená",J796,0)</f>
        <v>0</v>
      </c>
      <c r="BI796" s="257">
        <f>IF(N796="nulová",J796,0)</f>
        <v>0</v>
      </c>
      <c r="BJ796" s="18" t="s">
        <v>86</v>
      </c>
      <c r="BK796" s="257">
        <f>ROUND(I796*H796,2)</f>
        <v>0</v>
      </c>
      <c r="BL796" s="18" t="s">
        <v>260</v>
      </c>
      <c r="BM796" s="256" t="s">
        <v>1209</v>
      </c>
    </row>
    <row r="797" spans="1:51" s="13" customFormat="1" ht="12">
      <c r="A797" s="13"/>
      <c r="B797" s="258"/>
      <c r="C797" s="259"/>
      <c r="D797" s="260" t="s">
        <v>175</v>
      </c>
      <c r="E797" s="261" t="s">
        <v>1</v>
      </c>
      <c r="F797" s="262" t="s">
        <v>1210</v>
      </c>
      <c r="G797" s="259"/>
      <c r="H797" s="263">
        <v>162.83</v>
      </c>
      <c r="I797" s="264"/>
      <c r="J797" s="259"/>
      <c r="K797" s="259"/>
      <c r="L797" s="265"/>
      <c r="M797" s="266"/>
      <c r="N797" s="267"/>
      <c r="O797" s="267"/>
      <c r="P797" s="267"/>
      <c r="Q797" s="267"/>
      <c r="R797" s="267"/>
      <c r="S797" s="267"/>
      <c r="T797" s="268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69" t="s">
        <v>175</v>
      </c>
      <c r="AU797" s="269" t="s">
        <v>88</v>
      </c>
      <c r="AV797" s="13" t="s">
        <v>88</v>
      </c>
      <c r="AW797" s="13" t="s">
        <v>34</v>
      </c>
      <c r="AX797" s="13" t="s">
        <v>86</v>
      </c>
      <c r="AY797" s="269" t="s">
        <v>166</v>
      </c>
    </row>
    <row r="798" spans="1:51" s="13" customFormat="1" ht="12">
      <c r="A798" s="13"/>
      <c r="B798" s="258"/>
      <c r="C798" s="259"/>
      <c r="D798" s="260" t="s">
        <v>175</v>
      </c>
      <c r="E798" s="259"/>
      <c r="F798" s="262" t="s">
        <v>1132</v>
      </c>
      <c r="G798" s="259"/>
      <c r="H798" s="263">
        <v>179.113</v>
      </c>
      <c r="I798" s="264"/>
      <c r="J798" s="259"/>
      <c r="K798" s="259"/>
      <c r="L798" s="265"/>
      <c r="M798" s="266"/>
      <c r="N798" s="267"/>
      <c r="O798" s="267"/>
      <c r="P798" s="267"/>
      <c r="Q798" s="267"/>
      <c r="R798" s="267"/>
      <c r="S798" s="267"/>
      <c r="T798" s="268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69" t="s">
        <v>175</v>
      </c>
      <c r="AU798" s="269" t="s">
        <v>88</v>
      </c>
      <c r="AV798" s="13" t="s">
        <v>88</v>
      </c>
      <c r="AW798" s="13" t="s">
        <v>4</v>
      </c>
      <c r="AX798" s="13" t="s">
        <v>86</v>
      </c>
      <c r="AY798" s="269" t="s">
        <v>166</v>
      </c>
    </row>
    <row r="799" spans="1:65" s="2" customFormat="1" ht="21.75" customHeight="1">
      <c r="A799" s="39"/>
      <c r="B799" s="40"/>
      <c r="C799" s="245" t="s">
        <v>1211</v>
      </c>
      <c r="D799" s="245" t="s">
        <v>168</v>
      </c>
      <c r="E799" s="246" t="s">
        <v>1212</v>
      </c>
      <c r="F799" s="247" t="s">
        <v>1213</v>
      </c>
      <c r="G799" s="248" t="s">
        <v>185</v>
      </c>
      <c r="H799" s="249">
        <v>169.53</v>
      </c>
      <c r="I799" s="250"/>
      <c r="J799" s="251">
        <f>ROUND(I799*H799,2)</f>
        <v>0</v>
      </c>
      <c r="K799" s="247" t="s">
        <v>172</v>
      </c>
      <c r="L799" s="45"/>
      <c r="M799" s="252" t="s">
        <v>1</v>
      </c>
      <c r="N799" s="253" t="s">
        <v>43</v>
      </c>
      <c r="O799" s="92"/>
      <c r="P799" s="254">
        <f>O799*H799</f>
        <v>0</v>
      </c>
      <c r="Q799" s="254">
        <v>0.00116</v>
      </c>
      <c r="R799" s="254">
        <f>Q799*H799</f>
        <v>0.1966548</v>
      </c>
      <c r="S799" s="254">
        <v>0</v>
      </c>
      <c r="T799" s="255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56" t="s">
        <v>260</v>
      </c>
      <c r="AT799" s="256" t="s">
        <v>168</v>
      </c>
      <c r="AU799" s="256" t="s">
        <v>88</v>
      </c>
      <c r="AY799" s="18" t="s">
        <v>166</v>
      </c>
      <c r="BE799" s="257">
        <f>IF(N799="základní",J799,0)</f>
        <v>0</v>
      </c>
      <c r="BF799" s="257">
        <f>IF(N799="snížená",J799,0)</f>
        <v>0</v>
      </c>
      <c r="BG799" s="257">
        <f>IF(N799="zákl. přenesená",J799,0)</f>
        <v>0</v>
      </c>
      <c r="BH799" s="257">
        <f>IF(N799="sníž. přenesená",J799,0)</f>
        <v>0</v>
      </c>
      <c r="BI799" s="257">
        <f>IF(N799="nulová",J799,0)</f>
        <v>0</v>
      </c>
      <c r="BJ799" s="18" t="s">
        <v>86</v>
      </c>
      <c r="BK799" s="257">
        <f>ROUND(I799*H799,2)</f>
        <v>0</v>
      </c>
      <c r="BL799" s="18" t="s">
        <v>260</v>
      </c>
      <c r="BM799" s="256" t="s">
        <v>1214</v>
      </c>
    </row>
    <row r="800" spans="1:51" s="13" customFormat="1" ht="12">
      <c r="A800" s="13"/>
      <c r="B800" s="258"/>
      <c r="C800" s="259"/>
      <c r="D800" s="260" t="s">
        <v>175</v>
      </c>
      <c r="E800" s="261" t="s">
        <v>1</v>
      </c>
      <c r="F800" s="262" t="s">
        <v>1215</v>
      </c>
      <c r="G800" s="259"/>
      <c r="H800" s="263">
        <v>162.83</v>
      </c>
      <c r="I800" s="264"/>
      <c r="J800" s="259"/>
      <c r="K800" s="259"/>
      <c r="L800" s="265"/>
      <c r="M800" s="266"/>
      <c r="N800" s="267"/>
      <c r="O800" s="267"/>
      <c r="P800" s="267"/>
      <c r="Q800" s="267"/>
      <c r="R800" s="267"/>
      <c r="S800" s="267"/>
      <c r="T800" s="26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9" t="s">
        <v>175</v>
      </c>
      <c r="AU800" s="269" t="s">
        <v>88</v>
      </c>
      <c r="AV800" s="13" t="s">
        <v>88</v>
      </c>
      <c r="AW800" s="13" t="s">
        <v>34</v>
      </c>
      <c r="AX800" s="13" t="s">
        <v>78</v>
      </c>
      <c r="AY800" s="269" t="s">
        <v>166</v>
      </c>
    </row>
    <row r="801" spans="1:51" s="13" customFormat="1" ht="12">
      <c r="A801" s="13"/>
      <c r="B801" s="258"/>
      <c r="C801" s="259"/>
      <c r="D801" s="260" t="s">
        <v>175</v>
      </c>
      <c r="E801" s="261" t="s">
        <v>1</v>
      </c>
      <c r="F801" s="262" t="s">
        <v>1072</v>
      </c>
      <c r="G801" s="259"/>
      <c r="H801" s="263">
        <v>6.7</v>
      </c>
      <c r="I801" s="264"/>
      <c r="J801" s="259"/>
      <c r="K801" s="259"/>
      <c r="L801" s="265"/>
      <c r="M801" s="266"/>
      <c r="N801" s="267"/>
      <c r="O801" s="267"/>
      <c r="P801" s="267"/>
      <c r="Q801" s="267"/>
      <c r="R801" s="267"/>
      <c r="S801" s="267"/>
      <c r="T801" s="26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69" t="s">
        <v>175</v>
      </c>
      <c r="AU801" s="269" t="s">
        <v>88</v>
      </c>
      <c r="AV801" s="13" t="s">
        <v>88</v>
      </c>
      <c r="AW801" s="13" t="s">
        <v>34</v>
      </c>
      <c r="AX801" s="13" t="s">
        <v>78</v>
      </c>
      <c r="AY801" s="269" t="s">
        <v>166</v>
      </c>
    </row>
    <row r="802" spans="1:51" s="15" customFormat="1" ht="12">
      <c r="A802" s="15"/>
      <c r="B802" s="280"/>
      <c r="C802" s="281"/>
      <c r="D802" s="260" t="s">
        <v>175</v>
      </c>
      <c r="E802" s="282" t="s">
        <v>1</v>
      </c>
      <c r="F802" s="283" t="s">
        <v>214</v>
      </c>
      <c r="G802" s="281"/>
      <c r="H802" s="284">
        <v>169.53</v>
      </c>
      <c r="I802" s="285"/>
      <c r="J802" s="281"/>
      <c r="K802" s="281"/>
      <c r="L802" s="286"/>
      <c r="M802" s="287"/>
      <c r="N802" s="288"/>
      <c r="O802" s="288"/>
      <c r="P802" s="288"/>
      <c r="Q802" s="288"/>
      <c r="R802" s="288"/>
      <c r="S802" s="288"/>
      <c r="T802" s="289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90" t="s">
        <v>175</v>
      </c>
      <c r="AU802" s="290" t="s">
        <v>88</v>
      </c>
      <c r="AV802" s="15" t="s">
        <v>173</v>
      </c>
      <c r="AW802" s="15" t="s">
        <v>34</v>
      </c>
      <c r="AX802" s="15" t="s">
        <v>86</v>
      </c>
      <c r="AY802" s="290" t="s">
        <v>166</v>
      </c>
    </row>
    <row r="803" spans="1:65" s="2" customFormat="1" ht="16.5" customHeight="1">
      <c r="A803" s="39"/>
      <c r="B803" s="40"/>
      <c r="C803" s="291" t="s">
        <v>1216</v>
      </c>
      <c r="D803" s="291" t="s">
        <v>254</v>
      </c>
      <c r="E803" s="292" t="s">
        <v>1217</v>
      </c>
      <c r="F803" s="293" t="s">
        <v>1218</v>
      </c>
      <c r="G803" s="294" t="s">
        <v>179</v>
      </c>
      <c r="H803" s="295">
        <v>19.331</v>
      </c>
      <c r="I803" s="296"/>
      <c r="J803" s="297">
        <f>ROUND(I803*H803,2)</f>
        <v>0</v>
      </c>
      <c r="K803" s="293" t="s">
        <v>172</v>
      </c>
      <c r="L803" s="298"/>
      <c r="M803" s="299" t="s">
        <v>1</v>
      </c>
      <c r="N803" s="300" t="s">
        <v>43</v>
      </c>
      <c r="O803" s="92"/>
      <c r="P803" s="254">
        <f>O803*H803</f>
        <v>0</v>
      </c>
      <c r="Q803" s="254">
        <v>0.025</v>
      </c>
      <c r="R803" s="254">
        <f>Q803*H803</f>
        <v>0.483275</v>
      </c>
      <c r="S803" s="254">
        <v>0</v>
      </c>
      <c r="T803" s="255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56" t="s">
        <v>378</v>
      </c>
      <c r="AT803" s="256" t="s">
        <v>254</v>
      </c>
      <c r="AU803" s="256" t="s">
        <v>88</v>
      </c>
      <c r="AY803" s="18" t="s">
        <v>166</v>
      </c>
      <c r="BE803" s="257">
        <f>IF(N803="základní",J803,0)</f>
        <v>0</v>
      </c>
      <c r="BF803" s="257">
        <f>IF(N803="snížená",J803,0)</f>
        <v>0</v>
      </c>
      <c r="BG803" s="257">
        <f>IF(N803="zákl. přenesená",J803,0)</f>
        <v>0</v>
      </c>
      <c r="BH803" s="257">
        <f>IF(N803="sníž. přenesená",J803,0)</f>
        <v>0</v>
      </c>
      <c r="BI803" s="257">
        <f>IF(N803="nulová",J803,0)</f>
        <v>0</v>
      </c>
      <c r="BJ803" s="18" t="s">
        <v>86</v>
      </c>
      <c r="BK803" s="257">
        <f>ROUND(I803*H803,2)</f>
        <v>0</v>
      </c>
      <c r="BL803" s="18" t="s">
        <v>260</v>
      </c>
      <c r="BM803" s="256" t="s">
        <v>1219</v>
      </c>
    </row>
    <row r="804" spans="1:51" s="13" customFormat="1" ht="12">
      <c r="A804" s="13"/>
      <c r="B804" s="258"/>
      <c r="C804" s="259"/>
      <c r="D804" s="260" t="s">
        <v>175</v>
      </c>
      <c r="E804" s="261" t="s">
        <v>1</v>
      </c>
      <c r="F804" s="262" t="s">
        <v>1220</v>
      </c>
      <c r="G804" s="259"/>
      <c r="H804" s="263">
        <v>18.725</v>
      </c>
      <c r="I804" s="264"/>
      <c r="J804" s="259"/>
      <c r="K804" s="259"/>
      <c r="L804" s="265"/>
      <c r="M804" s="266"/>
      <c r="N804" s="267"/>
      <c r="O804" s="267"/>
      <c r="P804" s="267"/>
      <c r="Q804" s="267"/>
      <c r="R804" s="267"/>
      <c r="S804" s="267"/>
      <c r="T804" s="268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69" t="s">
        <v>175</v>
      </c>
      <c r="AU804" s="269" t="s">
        <v>88</v>
      </c>
      <c r="AV804" s="13" t="s">
        <v>88</v>
      </c>
      <c r="AW804" s="13" t="s">
        <v>34</v>
      </c>
      <c r="AX804" s="13" t="s">
        <v>78</v>
      </c>
      <c r="AY804" s="269" t="s">
        <v>166</v>
      </c>
    </row>
    <row r="805" spans="1:51" s="13" customFormat="1" ht="12">
      <c r="A805" s="13"/>
      <c r="B805" s="258"/>
      <c r="C805" s="259"/>
      <c r="D805" s="260" t="s">
        <v>175</v>
      </c>
      <c r="E805" s="261" t="s">
        <v>1</v>
      </c>
      <c r="F805" s="262" t="s">
        <v>1221</v>
      </c>
      <c r="G805" s="259"/>
      <c r="H805" s="263">
        <v>0.606</v>
      </c>
      <c r="I805" s="264"/>
      <c r="J805" s="259"/>
      <c r="K805" s="259"/>
      <c r="L805" s="265"/>
      <c r="M805" s="266"/>
      <c r="N805" s="267"/>
      <c r="O805" s="267"/>
      <c r="P805" s="267"/>
      <c r="Q805" s="267"/>
      <c r="R805" s="267"/>
      <c r="S805" s="267"/>
      <c r="T805" s="268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69" t="s">
        <v>175</v>
      </c>
      <c r="AU805" s="269" t="s">
        <v>88</v>
      </c>
      <c r="AV805" s="13" t="s">
        <v>88</v>
      </c>
      <c r="AW805" s="13" t="s">
        <v>34</v>
      </c>
      <c r="AX805" s="13" t="s">
        <v>78</v>
      </c>
      <c r="AY805" s="269" t="s">
        <v>166</v>
      </c>
    </row>
    <row r="806" spans="1:51" s="15" customFormat="1" ht="12">
      <c r="A806" s="15"/>
      <c r="B806" s="280"/>
      <c r="C806" s="281"/>
      <c r="D806" s="260" t="s">
        <v>175</v>
      </c>
      <c r="E806" s="282" t="s">
        <v>1</v>
      </c>
      <c r="F806" s="283" t="s">
        <v>214</v>
      </c>
      <c r="G806" s="281"/>
      <c r="H806" s="284">
        <v>19.331000000000003</v>
      </c>
      <c r="I806" s="285"/>
      <c r="J806" s="281"/>
      <c r="K806" s="281"/>
      <c r="L806" s="286"/>
      <c r="M806" s="287"/>
      <c r="N806" s="288"/>
      <c r="O806" s="288"/>
      <c r="P806" s="288"/>
      <c r="Q806" s="288"/>
      <c r="R806" s="288"/>
      <c r="S806" s="288"/>
      <c r="T806" s="289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90" t="s">
        <v>175</v>
      </c>
      <c r="AU806" s="290" t="s">
        <v>88</v>
      </c>
      <c r="AV806" s="15" t="s">
        <v>173</v>
      </c>
      <c r="AW806" s="15" t="s">
        <v>34</v>
      </c>
      <c r="AX806" s="15" t="s">
        <v>86</v>
      </c>
      <c r="AY806" s="290" t="s">
        <v>166</v>
      </c>
    </row>
    <row r="807" spans="1:65" s="2" customFormat="1" ht="21.75" customHeight="1">
      <c r="A807" s="39"/>
      <c r="B807" s="40"/>
      <c r="C807" s="245" t="s">
        <v>1222</v>
      </c>
      <c r="D807" s="245" t="s">
        <v>168</v>
      </c>
      <c r="E807" s="246" t="s">
        <v>1223</v>
      </c>
      <c r="F807" s="247" t="s">
        <v>1224</v>
      </c>
      <c r="G807" s="248" t="s">
        <v>1035</v>
      </c>
      <c r="H807" s="315"/>
      <c r="I807" s="250"/>
      <c r="J807" s="251">
        <f>ROUND(I807*H807,2)</f>
        <v>0</v>
      </c>
      <c r="K807" s="247" t="s">
        <v>172</v>
      </c>
      <c r="L807" s="45"/>
      <c r="M807" s="252" t="s">
        <v>1</v>
      </c>
      <c r="N807" s="253" t="s">
        <v>43</v>
      </c>
      <c r="O807" s="92"/>
      <c r="P807" s="254">
        <f>O807*H807</f>
        <v>0</v>
      </c>
      <c r="Q807" s="254">
        <v>0</v>
      </c>
      <c r="R807" s="254">
        <f>Q807*H807</f>
        <v>0</v>
      </c>
      <c r="S807" s="254">
        <v>0</v>
      </c>
      <c r="T807" s="255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56" t="s">
        <v>260</v>
      </c>
      <c r="AT807" s="256" t="s">
        <v>168</v>
      </c>
      <c r="AU807" s="256" t="s">
        <v>88</v>
      </c>
      <c r="AY807" s="18" t="s">
        <v>166</v>
      </c>
      <c r="BE807" s="257">
        <f>IF(N807="základní",J807,0)</f>
        <v>0</v>
      </c>
      <c r="BF807" s="257">
        <f>IF(N807="snížená",J807,0)</f>
        <v>0</v>
      </c>
      <c r="BG807" s="257">
        <f>IF(N807="zákl. přenesená",J807,0)</f>
        <v>0</v>
      </c>
      <c r="BH807" s="257">
        <f>IF(N807="sníž. přenesená",J807,0)</f>
        <v>0</v>
      </c>
      <c r="BI807" s="257">
        <f>IF(N807="nulová",J807,0)</f>
        <v>0</v>
      </c>
      <c r="BJ807" s="18" t="s">
        <v>86</v>
      </c>
      <c r="BK807" s="257">
        <f>ROUND(I807*H807,2)</f>
        <v>0</v>
      </c>
      <c r="BL807" s="18" t="s">
        <v>260</v>
      </c>
      <c r="BM807" s="256" t="s">
        <v>1225</v>
      </c>
    </row>
    <row r="808" spans="1:63" s="12" customFormat="1" ht="22.8" customHeight="1">
      <c r="A808" s="12"/>
      <c r="B808" s="229"/>
      <c r="C808" s="230"/>
      <c r="D808" s="231" t="s">
        <v>77</v>
      </c>
      <c r="E808" s="243" t="s">
        <v>1226</v>
      </c>
      <c r="F808" s="243" t="s">
        <v>1227</v>
      </c>
      <c r="G808" s="230"/>
      <c r="H808" s="230"/>
      <c r="I808" s="233"/>
      <c r="J808" s="244">
        <f>BK808</f>
        <v>0</v>
      </c>
      <c r="K808" s="230"/>
      <c r="L808" s="235"/>
      <c r="M808" s="236"/>
      <c r="N808" s="237"/>
      <c r="O808" s="237"/>
      <c r="P808" s="238">
        <f>SUM(P809:P813)</f>
        <v>0</v>
      </c>
      <c r="Q808" s="237"/>
      <c r="R808" s="238">
        <f>SUM(R809:R813)</f>
        <v>0.03056</v>
      </c>
      <c r="S808" s="237"/>
      <c r="T808" s="239">
        <f>SUM(T809:T813)</f>
        <v>0</v>
      </c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R808" s="240" t="s">
        <v>88</v>
      </c>
      <c r="AT808" s="241" t="s">
        <v>77</v>
      </c>
      <c r="AU808" s="241" t="s">
        <v>86</v>
      </c>
      <c r="AY808" s="240" t="s">
        <v>166</v>
      </c>
      <c r="BK808" s="242">
        <f>SUM(BK809:BK813)</f>
        <v>0</v>
      </c>
    </row>
    <row r="809" spans="1:65" s="2" customFormat="1" ht="16.5" customHeight="1">
      <c r="A809" s="39"/>
      <c r="B809" s="40"/>
      <c r="C809" s="245" t="s">
        <v>1228</v>
      </c>
      <c r="D809" s="245" t="s">
        <v>168</v>
      </c>
      <c r="E809" s="246" t="s">
        <v>1229</v>
      </c>
      <c r="F809" s="247" t="s">
        <v>1230</v>
      </c>
      <c r="G809" s="248" t="s">
        <v>171</v>
      </c>
      <c r="H809" s="249">
        <v>15</v>
      </c>
      <c r="I809" s="250"/>
      <c r="J809" s="251">
        <f>ROUND(I809*H809,2)</f>
        <v>0</v>
      </c>
      <c r="K809" s="247" t="s">
        <v>1</v>
      </c>
      <c r="L809" s="45"/>
      <c r="M809" s="252" t="s">
        <v>1</v>
      </c>
      <c r="N809" s="253" t="s">
        <v>43</v>
      </c>
      <c r="O809" s="92"/>
      <c r="P809" s="254">
        <f>O809*H809</f>
        <v>0</v>
      </c>
      <c r="Q809" s="254">
        <v>0.00168</v>
      </c>
      <c r="R809" s="254">
        <f>Q809*H809</f>
        <v>0.0252</v>
      </c>
      <c r="S809" s="254">
        <v>0</v>
      </c>
      <c r="T809" s="255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56" t="s">
        <v>260</v>
      </c>
      <c r="AT809" s="256" t="s">
        <v>168</v>
      </c>
      <c r="AU809" s="256" t="s">
        <v>88</v>
      </c>
      <c r="AY809" s="18" t="s">
        <v>166</v>
      </c>
      <c r="BE809" s="257">
        <f>IF(N809="základní",J809,0)</f>
        <v>0</v>
      </c>
      <c r="BF809" s="257">
        <f>IF(N809="snížená",J809,0)</f>
        <v>0</v>
      </c>
      <c r="BG809" s="257">
        <f>IF(N809="zákl. přenesená",J809,0)</f>
        <v>0</v>
      </c>
      <c r="BH809" s="257">
        <f>IF(N809="sníž. přenesená",J809,0)</f>
        <v>0</v>
      </c>
      <c r="BI809" s="257">
        <f>IF(N809="nulová",J809,0)</f>
        <v>0</v>
      </c>
      <c r="BJ809" s="18" t="s">
        <v>86</v>
      </c>
      <c r="BK809" s="257">
        <f>ROUND(I809*H809,2)</f>
        <v>0</v>
      </c>
      <c r="BL809" s="18" t="s">
        <v>260</v>
      </c>
      <c r="BM809" s="256" t="s">
        <v>1231</v>
      </c>
    </row>
    <row r="810" spans="1:51" s="13" customFormat="1" ht="12">
      <c r="A810" s="13"/>
      <c r="B810" s="258"/>
      <c r="C810" s="259"/>
      <c r="D810" s="260" t="s">
        <v>175</v>
      </c>
      <c r="E810" s="261" t="s">
        <v>1</v>
      </c>
      <c r="F810" s="262" t="s">
        <v>1232</v>
      </c>
      <c r="G810" s="259"/>
      <c r="H810" s="263">
        <v>15</v>
      </c>
      <c r="I810" s="264"/>
      <c r="J810" s="259"/>
      <c r="K810" s="259"/>
      <c r="L810" s="265"/>
      <c r="M810" s="266"/>
      <c r="N810" s="267"/>
      <c r="O810" s="267"/>
      <c r="P810" s="267"/>
      <c r="Q810" s="267"/>
      <c r="R810" s="267"/>
      <c r="S810" s="267"/>
      <c r="T810" s="268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69" t="s">
        <v>175</v>
      </c>
      <c r="AU810" s="269" t="s">
        <v>88</v>
      </c>
      <c r="AV810" s="13" t="s">
        <v>88</v>
      </c>
      <c r="AW810" s="13" t="s">
        <v>34</v>
      </c>
      <c r="AX810" s="13" t="s">
        <v>86</v>
      </c>
      <c r="AY810" s="269" t="s">
        <v>166</v>
      </c>
    </row>
    <row r="811" spans="1:65" s="2" customFormat="1" ht="21.75" customHeight="1">
      <c r="A811" s="39"/>
      <c r="B811" s="40"/>
      <c r="C811" s="245" t="s">
        <v>1233</v>
      </c>
      <c r="D811" s="245" t="s">
        <v>168</v>
      </c>
      <c r="E811" s="246" t="s">
        <v>1234</v>
      </c>
      <c r="F811" s="247" t="s">
        <v>1235</v>
      </c>
      <c r="G811" s="248" t="s">
        <v>546</v>
      </c>
      <c r="H811" s="249">
        <v>2</v>
      </c>
      <c r="I811" s="250"/>
      <c r="J811" s="251">
        <f>ROUND(I811*H811,2)</f>
        <v>0</v>
      </c>
      <c r="K811" s="247" t="s">
        <v>172</v>
      </c>
      <c r="L811" s="45"/>
      <c r="M811" s="252" t="s">
        <v>1</v>
      </c>
      <c r="N811" s="253" t="s">
        <v>43</v>
      </c>
      <c r="O811" s="92"/>
      <c r="P811" s="254">
        <f>O811*H811</f>
        <v>0</v>
      </c>
      <c r="Q811" s="254">
        <v>0.00193</v>
      </c>
      <c r="R811" s="254">
        <f>Q811*H811</f>
        <v>0.00386</v>
      </c>
      <c r="S811" s="254">
        <v>0</v>
      </c>
      <c r="T811" s="255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56" t="s">
        <v>260</v>
      </c>
      <c r="AT811" s="256" t="s">
        <v>168</v>
      </c>
      <c r="AU811" s="256" t="s">
        <v>88</v>
      </c>
      <c r="AY811" s="18" t="s">
        <v>166</v>
      </c>
      <c r="BE811" s="257">
        <f>IF(N811="základní",J811,0)</f>
        <v>0</v>
      </c>
      <c r="BF811" s="257">
        <f>IF(N811="snížená",J811,0)</f>
        <v>0</v>
      </c>
      <c r="BG811" s="257">
        <f>IF(N811="zákl. přenesená",J811,0)</f>
        <v>0</v>
      </c>
      <c r="BH811" s="257">
        <f>IF(N811="sníž. přenesená",J811,0)</f>
        <v>0</v>
      </c>
      <c r="BI811" s="257">
        <f>IF(N811="nulová",J811,0)</f>
        <v>0</v>
      </c>
      <c r="BJ811" s="18" t="s">
        <v>86</v>
      </c>
      <c r="BK811" s="257">
        <f>ROUND(I811*H811,2)</f>
        <v>0</v>
      </c>
      <c r="BL811" s="18" t="s">
        <v>260</v>
      </c>
      <c r="BM811" s="256" t="s">
        <v>1236</v>
      </c>
    </row>
    <row r="812" spans="1:65" s="2" customFormat="1" ht="21.75" customHeight="1">
      <c r="A812" s="39"/>
      <c r="B812" s="40"/>
      <c r="C812" s="245" t="s">
        <v>1237</v>
      </c>
      <c r="D812" s="245" t="s">
        <v>168</v>
      </c>
      <c r="E812" s="246" t="s">
        <v>1238</v>
      </c>
      <c r="F812" s="247" t="s">
        <v>1239</v>
      </c>
      <c r="G812" s="248" t="s">
        <v>546</v>
      </c>
      <c r="H812" s="249">
        <v>1</v>
      </c>
      <c r="I812" s="250"/>
      <c r="J812" s="251">
        <f>ROUND(I812*H812,2)</f>
        <v>0</v>
      </c>
      <c r="K812" s="247" t="s">
        <v>172</v>
      </c>
      <c r="L812" s="45"/>
      <c r="M812" s="252" t="s">
        <v>1</v>
      </c>
      <c r="N812" s="253" t="s">
        <v>43</v>
      </c>
      <c r="O812" s="92"/>
      <c r="P812" s="254">
        <f>O812*H812</f>
        <v>0</v>
      </c>
      <c r="Q812" s="254">
        <v>0.0015</v>
      </c>
      <c r="R812" s="254">
        <f>Q812*H812</f>
        <v>0.0015</v>
      </c>
      <c r="S812" s="254">
        <v>0</v>
      </c>
      <c r="T812" s="255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56" t="s">
        <v>260</v>
      </c>
      <c r="AT812" s="256" t="s">
        <v>168</v>
      </c>
      <c r="AU812" s="256" t="s">
        <v>88</v>
      </c>
      <c r="AY812" s="18" t="s">
        <v>166</v>
      </c>
      <c r="BE812" s="257">
        <f>IF(N812="základní",J812,0)</f>
        <v>0</v>
      </c>
      <c r="BF812" s="257">
        <f>IF(N812="snížená",J812,0)</f>
        <v>0</v>
      </c>
      <c r="BG812" s="257">
        <f>IF(N812="zákl. přenesená",J812,0)</f>
        <v>0</v>
      </c>
      <c r="BH812" s="257">
        <f>IF(N812="sníž. přenesená",J812,0)</f>
        <v>0</v>
      </c>
      <c r="BI812" s="257">
        <f>IF(N812="nulová",J812,0)</f>
        <v>0</v>
      </c>
      <c r="BJ812" s="18" t="s">
        <v>86</v>
      </c>
      <c r="BK812" s="257">
        <f>ROUND(I812*H812,2)</f>
        <v>0</v>
      </c>
      <c r="BL812" s="18" t="s">
        <v>260</v>
      </c>
      <c r="BM812" s="256" t="s">
        <v>1240</v>
      </c>
    </row>
    <row r="813" spans="1:65" s="2" customFormat="1" ht="21.75" customHeight="1">
      <c r="A813" s="39"/>
      <c r="B813" s="40"/>
      <c r="C813" s="245" t="s">
        <v>1241</v>
      </c>
      <c r="D813" s="245" t="s">
        <v>168</v>
      </c>
      <c r="E813" s="246" t="s">
        <v>1242</v>
      </c>
      <c r="F813" s="247" t="s">
        <v>1243</v>
      </c>
      <c r="G813" s="248" t="s">
        <v>1035</v>
      </c>
      <c r="H813" s="315"/>
      <c r="I813" s="250"/>
      <c r="J813" s="251">
        <f>ROUND(I813*H813,2)</f>
        <v>0</v>
      </c>
      <c r="K813" s="247" t="s">
        <v>172</v>
      </c>
      <c r="L813" s="45"/>
      <c r="M813" s="252" t="s">
        <v>1</v>
      </c>
      <c r="N813" s="253" t="s">
        <v>43</v>
      </c>
      <c r="O813" s="92"/>
      <c r="P813" s="254">
        <f>O813*H813</f>
        <v>0</v>
      </c>
      <c r="Q813" s="254">
        <v>0</v>
      </c>
      <c r="R813" s="254">
        <f>Q813*H813</f>
        <v>0</v>
      </c>
      <c r="S813" s="254">
        <v>0</v>
      </c>
      <c r="T813" s="255">
        <f>S813*H813</f>
        <v>0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256" t="s">
        <v>260</v>
      </c>
      <c r="AT813" s="256" t="s">
        <v>168</v>
      </c>
      <c r="AU813" s="256" t="s">
        <v>88</v>
      </c>
      <c r="AY813" s="18" t="s">
        <v>166</v>
      </c>
      <c r="BE813" s="257">
        <f>IF(N813="základní",J813,0)</f>
        <v>0</v>
      </c>
      <c r="BF813" s="257">
        <f>IF(N813="snížená",J813,0)</f>
        <v>0</v>
      </c>
      <c r="BG813" s="257">
        <f>IF(N813="zákl. přenesená",J813,0)</f>
        <v>0</v>
      </c>
      <c r="BH813" s="257">
        <f>IF(N813="sníž. přenesená",J813,0)</f>
        <v>0</v>
      </c>
      <c r="BI813" s="257">
        <f>IF(N813="nulová",J813,0)</f>
        <v>0</v>
      </c>
      <c r="BJ813" s="18" t="s">
        <v>86</v>
      </c>
      <c r="BK813" s="257">
        <f>ROUND(I813*H813,2)</f>
        <v>0</v>
      </c>
      <c r="BL813" s="18" t="s">
        <v>260</v>
      </c>
      <c r="BM813" s="256" t="s">
        <v>1244</v>
      </c>
    </row>
    <row r="814" spans="1:63" s="12" customFormat="1" ht="22.8" customHeight="1">
      <c r="A814" s="12"/>
      <c r="B814" s="229"/>
      <c r="C814" s="230"/>
      <c r="D814" s="231" t="s">
        <v>77</v>
      </c>
      <c r="E814" s="243" t="s">
        <v>1245</v>
      </c>
      <c r="F814" s="243" t="s">
        <v>1246</v>
      </c>
      <c r="G814" s="230"/>
      <c r="H814" s="230"/>
      <c r="I814" s="233"/>
      <c r="J814" s="244">
        <f>BK814</f>
        <v>0</v>
      </c>
      <c r="K814" s="230"/>
      <c r="L814" s="235"/>
      <c r="M814" s="236"/>
      <c r="N814" s="237"/>
      <c r="O814" s="237"/>
      <c r="P814" s="238">
        <f>SUM(P815:P826)</f>
        <v>0</v>
      </c>
      <c r="Q814" s="237"/>
      <c r="R814" s="238">
        <f>SUM(R815:R826)</f>
        <v>0.3313555</v>
      </c>
      <c r="S814" s="237"/>
      <c r="T814" s="239">
        <f>SUM(T815:T826)</f>
        <v>0</v>
      </c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R814" s="240" t="s">
        <v>88</v>
      </c>
      <c r="AT814" s="241" t="s">
        <v>77</v>
      </c>
      <c r="AU814" s="241" t="s">
        <v>86</v>
      </c>
      <c r="AY814" s="240" t="s">
        <v>166</v>
      </c>
      <c r="BK814" s="242">
        <f>SUM(BK815:BK826)</f>
        <v>0</v>
      </c>
    </row>
    <row r="815" spans="1:65" s="2" customFormat="1" ht="21.75" customHeight="1">
      <c r="A815" s="39"/>
      <c r="B815" s="40"/>
      <c r="C815" s="245" t="s">
        <v>1247</v>
      </c>
      <c r="D815" s="245" t="s">
        <v>168</v>
      </c>
      <c r="E815" s="246" t="s">
        <v>1248</v>
      </c>
      <c r="F815" s="247" t="s">
        <v>1249</v>
      </c>
      <c r="G815" s="248" t="s">
        <v>185</v>
      </c>
      <c r="H815" s="249">
        <v>14</v>
      </c>
      <c r="I815" s="250"/>
      <c r="J815" s="251">
        <f>ROUND(I815*H815,2)</f>
        <v>0</v>
      </c>
      <c r="K815" s="247" t="s">
        <v>1</v>
      </c>
      <c r="L815" s="45"/>
      <c r="M815" s="252" t="s">
        <v>1</v>
      </c>
      <c r="N815" s="253" t="s">
        <v>43</v>
      </c>
      <c r="O815" s="92"/>
      <c r="P815" s="254">
        <f>O815*H815</f>
        <v>0</v>
      </c>
      <c r="Q815" s="254">
        <v>0</v>
      </c>
      <c r="R815" s="254">
        <f>Q815*H815</f>
        <v>0</v>
      </c>
      <c r="S815" s="254">
        <v>0</v>
      </c>
      <c r="T815" s="255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56" t="s">
        <v>260</v>
      </c>
      <c r="AT815" s="256" t="s">
        <v>168</v>
      </c>
      <c r="AU815" s="256" t="s">
        <v>88</v>
      </c>
      <c r="AY815" s="18" t="s">
        <v>166</v>
      </c>
      <c r="BE815" s="257">
        <f>IF(N815="základní",J815,0)</f>
        <v>0</v>
      </c>
      <c r="BF815" s="257">
        <f>IF(N815="snížená",J815,0)</f>
        <v>0</v>
      </c>
      <c r="BG815" s="257">
        <f>IF(N815="zákl. přenesená",J815,0)</f>
        <v>0</v>
      </c>
      <c r="BH815" s="257">
        <f>IF(N815="sníž. přenesená",J815,0)</f>
        <v>0</v>
      </c>
      <c r="BI815" s="257">
        <f>IF(N815="nulová",J815,0)</f>
        <v>0</v>
      </c>
      <c r="BJ815" s="18" t="s">
        <v>86</v>
      </c>
      <c r="BK815" s="257">
        <f>ROUND(I815*H815,2)</f>
        <v>0</v>
      </c>
      <c r="BL815" s="18" t="s">
        <v>260</v>
      </c>
      <c r="BM815" s="256" t="s">
        <v>1250</v>
      </c>
    </row>
    <row r="816" spans="1:65" s="2" customFormat="1" ht="21.75" customHeight="1">
      <c r="A816" s="39"/>
      <c r="B816" s="40"/>
      <c r="C816" s="245" t="s">
        <v>1251</v>
      </c>
      <c r="D816" s="245" t="s">
        <v>168</v>
      </c>
      <c r="E816" s="246" t="s">
        <v>1252</v>
      </c>
      <c r="F816" s="247" t="s">
        <v>1253</v>
      </c>
      <c r="G816" s="248" t="s">
        <v>185</v>
      </c>
      <c r="H816" s="249">
        <v>14</v>
      </c>
      <c r="I816" s="250"/>
      <c r="J816" s="251">
        <f>ROUND(I816*H816,2)</f>
        <v>0</v>
      </c>
      <c r="K816" s="247" t="s">
        <v>172</v>
      </c>
      <c r="L816" s="45"/>
      <c r="M816" s="252" t="s">
        <v>1</v>
      </c>
      <c r="N816" s="253" t="s">
        <v>43</v>
      </c>
      <c r="O816" s="92"/>
      <c r="P816" s="254">
        <f>O816*H816</f>
        <v>0</v>
      </c>
      <c r="Q816" s="254">
        <v>0.01625</v>
      </c>
      <c r="R816" s="254">
        <f>Q816*H816</f>
        <v>0.2275</v>
      </c>
      <c r="S816" s="254">
        <v>0</v>
      </c>
      <c r="T816" s="255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56" t="s">
        <v>260</v>
      </c>
      <c r="AT816" s="256" t="s">
        <v>168</v>
      </c>
      <c r="AU816" s="256" t="s">
        <v>88</v>
      </c>
      <c r="AY816" s="18" t="s">
        <v>166</v>
      </c>
      <c r="BE816" s="257">
        <f>IF(N816="základní",J816,0)</f>
        <v>0</v>
      </c>
      <c r="BF816" s="257">
        <f>IF(N816="snížená",J816,0)</f>
        <v>0</v>
      </c>
      <c r="BG816" s="257">
        <f>IF(N816="zákl. přenesená",J816,0)</f>
        <v>0</v>
      </c>
      <c r="BH816" s="257">
        <f>IF(N816="sníž. přenesená",J816,0)</f>
        <v>0</v>
      </c>
      <c r="BI816" s="257">
        <f>IF(N816="nulová",J816,0)</f>
        <v>0</v>
      </c>
      <c r="BJ816" s="18" t="s">
        <v>86</v>
      </c>
      <c r="BK816" s="257">
        <f>ROUND(I816*H816,2)</f>
        <v>0</v>
      </c>
      <c r="BL816" s="18" t="s">
        <v>260</v>
      </c>
      <c r="BM816" s="256" t="s">
        <v>1254</v>
      </c>
    </row>
    <row r="817" spans="1:65" s="2" customFormat="1" ht="16.5" customHeight="1">
      <c r="A817" s="39"/>
      <c r="B817" s="40"/>
      <c r="C817" s="245" t="s">
        <v>1255</v>
      </c>
      <c r="D817" s="245" t="s">
        <v>168</v>
      </c>
      <c r="E817" s="246" t="s">
        <v>1256</v>
      </c>
      <c r="F817" s="247" t="s">
        <v>1257</v>
      </c>
      <c r="G817" s="248" t="s">
        <v>185</v>
      </c>
      <c r="H817" s="249">
        <v>5.177</v>
      </c>
      <c r="I817" s="250"/>
      <c r="J817" s="251">
        <f>ROUND(I817*H817,2)</f>
        <v>0</v>
      </c>
      <c r="K817" s="247" t="s">
        <v>1</v>
      </c>
      <c r="L817" s="45"/>
      <c r="M817" s="252" t="s">
        <v>1</v>
      </c>
      <c r="N817" s="253" t="s">
        <v>43</v>
      </c>
      <c r="O817" s="92"/>
      <c r="P817" s="254">
        <f>O817*H817</f>
        <v>0</v>
      </c>
      <c r="Q817" s="254">
        <v>0</v>
      </c>
      <c r="R817" s="254">
        <f>Q817*H817</f>
        <v>0</v>
      </c>
      <c r="S817" s="254">
        <v>0</v>
      </c>
      <c r="T817" s="255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56" t="s">
        <v>260</v>
      </c>
      <c r="AT817" s="256" t="s">
        <v>168</v>
      </c>
      <c r="AU817" s="256" t="s">
        <v>88</v>
      </c>
      <c r="AY817" s="18" t="s">
        <v>166</v>
      </c>
      <c r="BE817" s="257">
        <f>IF(N817="základní",J817,0)</f>
        <v>0</v>
      </c>
      <c r="BF817" s="257">
        <f>IF(N817="snížená",J817,0)</f>
        <v>0</v>
      </c>
      <c r="BG817" s="257">
        <f>IF(N817="zákl. přenesená",J817,0)</f>
        <v>0</v>
      </c>
      <c r="BH817" s="257">
        <f>IF(N817="sníž. přenesená",J817,0)</f>
        <v>0</v>
      </c>
      <c r="BI817" s="257">
        <f>IF(N817="nulová",J817,0)</f>
        <v>0</v>
      </c>
      <c r="BJ817" s="18" t="s">
        <v>86</v>
      </c>
      <c r="BK817" s="257">
        <f>ROUND(I817*H817,2)</f>
        <v>0</v>
      </c>
      <c r="BL817" s="18" t="s">
        <v>260</v>
      </c>
      <c r="BM817" s="256" t="s">
        <v>1258</v>
      </c>
    </row>
    <row r="818" spans="1:51" s="14" customFormat="1" ht="12">
      <c r="A818" s="14"/>
      <c r="B818" s="270"/>
      <c r="C818" s="271"/>
      <c r="D818" s="260" t="s">
        <v>175</v>
      </c>
      <c r="E818" s="272" t="s">
        <v>1</v>
      </c>
      <c r="F818" s="273" t="s">
        <v>1259</v>
      </c>
      <c r="G818" s="271"/>
      <c r="H818" s="272" t="s">
        <v>1</v>
      </c>
      <c r="I818" s="274"/>
      <c r="J818" s="271"/>
      <c r="K818" s="271"/>
      <c r="L818" s="275"/>
      <c r="M818" s="276"/>
      <c r="N818" s="277"/>
      <c r="O818" s="277"/>
      <c r="P818" s="277"/>
      <c r="Q818" s="277"/>
      <c r="R818" s="277"/>
      <c r="S818" s="277"/>
      <c r="T818" s="278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9" t="s">
        <v>175</v>
      </c>
      <c r="AU818" s="279" t="s">
        <v>88</v>
      </c>
      <c r="AV818" s="14" t="s">
        <v>86</v>
      </c>
      <c r="AW818" s="14" t="s">
        <v>34</v>
      </c>
      <c r="AX818" s="14" t="s">
        <v>78</v>
      </c>
      <c r="AY818" s="279" t="s">
        <v>166</v>
      </c>
    </row>
    <row r="819" spans="1:51" s="13" customFormat="1" ht="12">
      <c r="A819" s="13"/>
      <c r="B819" s="258"/>
      <c r="C819" s="259"/>
      <c r="D819" s="260" t="s">
        <v>175</v>
      </c>
      <c r="E819" s="261" t="s">
        <v>1</v>
      </c>
      <c r="F819" s="262" t="s">
        <v>1260</v>
      </c>
      <c r="G819" s="259"/>
      <c r="H819" s="263">
        <v>2.125</v>
      </c>
      <c r="I819" s="264"/>
      <c r="J819" s="259"/>
      <c r="K819" s="259"/>
      <c r="L819" s="265"/>
      <c r="M819" s="266"/>
      <c r="N819" s="267"/>
      <c r="O819" s="267"/>
      <c r="P819" s="267"/>
      <c r="Q819" s="267"/>
      <c r="R819" s="267"/>
      <c r="S819" s="267"/>
      <c r="T819" s="268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69" t="s">
        <v>175</v>
      </c>
      <c r="AU819" s="269" t="s">
        <v>88</v>
      </c>
      <c r="AV819" s="13" t="s">
        <v>88</v>
      </c>
      <c r="AW819" s="13" t="s">
        <v>34</v>
      </c>
      <c r="AX819" s="13" t="s">
        <v>78</v>
      </c>
      <c r="AY819" s="269" t="s">
        <v>166</v>
      </c>
    </row>
    <row r="820" spans="1:51" s="13" customFormat="1" ht="12">
      <c r="A820" s="13"/>
      <c r="B820" s="258"/>
      <c r="C820" s="259"/>
      <c r="D820" s="260" t="s">
        <v>175</v>
      </c>
      <c r="E820" s="261" t="s">
        <v>1</v>
      </c>
      <c r="F820" s="262" t="s">
        <v>1261</v>
      </c>
      <c r="G820" s="259"/>
      <c r="H820" s="263">
        <v>3.052</v>
      </c>
      <c r="I820" s="264"/>
      <c r="J820" s="259"/>
      <c r="K820" s="259"/>
      <c r="L820" s="265"/>
      <c r="M820" s="266"/>
      <c r="N820" s="267"/>
      <c r="O820" s="267"/>
      <c r="P820" s="267"/>
      <c r="Q820" s="267"/>
      <c r="R820" s="267"/>
      <c r="S820" s="267"/>
      <c r="T820" s="268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69" t="s">
        <v>175</v>
      </c>
      <c r="AU820" s="269" t="s">
        <v>88</v>
      </c>
      <c r="AV820" s="13" t="s">
        <v>88</v>
      </c>
      <c r="AW820" s="13" t="s">
        <v>34</v>
      </c>
      <c r="AX820" s="13" t="s">
        <v>78</v>
      </c>
      <c r="AY820" s="269" t="s">
        <v>166</v>
      </c>
    </row>
    <row r="821" spans="1:51" s="15" customFormat="1" ht="12">
      <c r="A821" s="15"/>
      <c r="B821" s="280"/>
      <c r="C821" s="281"/>
      <c r="D821" s="260" t="s">
        <v>175</v>
      </c>
      <c r="E821" s="282" t="s">
        <v>1</v>
      </c>
      <c r="F821" s="283" t="s">
        <v>214</v>
      </c>
      <c r="G821" s="281"/>
      <c r="H821" s="284">
        <v>5.177</v>
      </c>
      <c r="I821" s="285"/>
      <c r="J821" s="281"/>
      <c r="K821" s="281"/>
      <c r="L821" s="286"/>
      <c r="M821" s="287"/>
      <c r="N821" s="288"/>
      <c r="O821" s="288"/>
      <c r="P821" s="288"/>
      <c r="Q821" s="288"/>
      <c r="R821" s="288"/>
      <c r="S821" s="288"/>
      <c r="T821" s="289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T821" s="290" t="s">
        <v>175</v>
      </c>
      <c r="AU821" s="290" t="s">
        <v>88</v>
      </c>
      <c r="AV821" s="15" t="s">
        <v>173</v>
      </c>
      <c r="AW821" s="15" t="s">
        <v>34</v>
      </c>
      <c r="AX821" s="15" t="s">
        <v>86</v>
      </c>
      <c r="AY821" s="290" t="s">
        <v>166</v>
      </c>
    </row>
    <row r="822" spans="1:65" s="2" customFormat="1" ht="16.5" customHeight="1">
      <c r="A822" s="39"/>
      <c r="B822" s="40"/>
      <c r="C822" s="291" t="s">
        <v>1262</v>
      </c>
      <c r="D822" s="291" t="s">
        <v>254</v>
      </c>
      <c r="E822" s="292" t="s">
        <v>1263</v>
      </c>
      <c r="F822" s="293" t="s">
        <v>1264</v>
      </c>
      <c r="G822" s="294" t="s">
        <v>185</v>
      </c>
      <c r="H822" s="295">
        <v>5.695</v>
      </c>
      <c r="I822" s="296"/>
      <c r="J822" s="297">
        <f>ROUND(I822*H822,2)</f>
        <v>0</v>
      </c>
      <c r="K822" s="293" t="s">
        <v>172</v>
      </c>
      <c r="L822" s="298"/>
      <c r="M822" s="299" t="s">
        <v>1</v>
      </c>
      <c r="N822" s="300" t="s">
        <v>43</v>
      </c>
      <c r="O822" s="92"/>
      <c r="P822" s="254">
        <f>O822*H822</f>
        <v>0</v>
      </c>
      <c r="Q822" s="254">
        <v>0.0168</v>
      </c>
      <c r="R822" s="254">
        <f>Q822*H822</f>
        <v>0.095676</v>
      </c>
      <c r="S822" s="254">
        <v>0</v>
      </c>
      <c r="T822" s="255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56" t="s">
        <v>378</v>
      </c>
      <c r="AT822" s="256" t="s">
        <v>254</v>
      </c>
      <c r="AU822" s="256" t="s">
        <v>88</v>
      </c>
      <c r="AY822" s="18" t="s">
        <v>166</v>
      </c>
      <c r="BE822" s="257">
        <f>IF(N822="základní",J822,0)</f>
        <v>0</v>
      </c>
      <c r="BF822" s="257">
        <f>IF(N822="snížená",J822,0)</f>
        <v>0</v>
      </c>
      <c r="BG822" s="257">
        <f>IF(N822="zákl. přenesená",J822,0)</f>
        <v>0</v>
      </c>
      <c r="BH822" s="257">
        <f>IF(N822="sníž. přenesená",J822,0)</f>
        <v>0</v>
      </c>
      <c r="BI822" s="257">
        <f>IF(N822="nulová",J822,0)</f>
        <v>0</v>
      </c>
      <c r="BJ822" s="18" t="s">
        <v>86</v>
      </c>
      <c r="BK822" s="257">
        <f>ROUND(I822*H822,2)</f>
        <v>0</v>
      </c>
      <c r="BL822" s="18" t="s">
        <v>260</v>
      </c>
      <c r="BM822" s="256" t="s">
        <v>1265</v>
      </c>
    </row>
    <row r="823" spans="1:51" s="13" customFormat="1" ht="12">
      <c r="A823" s="13"/>
      <c r="B823" s="258"/>
      <c r="C823" s="259"/>
      <c r="D823" s="260" t="s">
        <v>175</v>
      </c>
      <c r="E823" s="259"/>
      <c r="F823" s="262" t="s">
        <v>1266</v>
      </c>
      <c r="G823" s="259"/>
      <c r="H823" s="263">
        <v>5.695</v>
      </c>
      <c r="I823" s="264"/>
      <c r="J823" s="259"/>
      <c r="K823" s="259"/>
      <c r="L823" s="265"/>
      <c r="M823" s="266"/>
      <c r="N823" s="267"/>
      <c r="O823" s="267"/>
      <c r="P823" s="267"/>
      <c r="Q823" s="267"/>
      <c r="R823" s="267"/>
      <c r="S823" s="267"/>
      <c r="T823" s="268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69" t="s">
        <v>175</v>
      </c>
      <c r="AU823" s="269" t="s">
        <v>88</v>
      </c>
      <c r="AV823" s="13" t="s">
        <v>88</v>
      </c>
      <c r="AW823" s="13" t="s">
        <v>4</v>
      </c>
      <c r="AX823" s="13" t="s">
        <v>86</v>
      </c>
      <c r="AY823" s="269" t="s">
        <v>166</v>
      </c>
    </row>
    <row r="824" spans="1:65" s="2" customFormat="1" ht="21.75" customHeight="1">
      <c r="A824" s="39"/>
      <c r="B824" s="40"/>
      <c r="C824" s="245" t="s">
        <v>1267</v>
      </c>
      <c r="D824" s="245" t="s">
        <v>168</v>
      </c>
      <c r="E824" s="246" t="s">
        <v>1268</v>
      </c>
      <c r="F824" s="247" t="s">
        <v>1269</v>
      </c>
      <c r="G824" s="248" t="s">
        <v>179</v>
      </c>
      <c r="H824" s="249">
        <v>0.35</v>
      </c>
      <c r="I824" s="250"/>
      <c r="J824" s="251">
        <f>ROUND(I824*H824,2)</f>
        <v>0</v>
      </c>
      <c r="K824" s="247" t="s">
        <v>172</v>
      </c>
      <c r="L824" s="45"/>
      <c r="M824" s="252" t="s">
        <v>1</v>
      </c>
      <c r="N824" s="253" t="s">
        <v>43</v>
      </c>
      <c r="O824" s="92"/>
      <c r="P824" s="254">
        <f>O824*H824</f>
        <v>0</v>
      </c>
      <c r="Q824" s="254">
        <v>0.02337</v>
      </c>
      <c r="R824" s="254">
        <f>Q824*H824</f>
        <v>0.0081795</v>
      </c>
      <c r="S824" s="254">
        <v>0</v>
      </c>
      <c r="T824" s="255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56" t="s">
        <v>260</v>
      </c>
      <c r="AT824" s="256" t="s">
        <v>168</v>
      </c>
      <c r="AU824" s="256" t="s">
        <v>88</v>
      </c>
      <c r="AY824" s="18" t="s">
        <v>166</v>
      </c>
      <c r="BE824" s="257">
        <f>IF(N824="základní",J824,0)</f>
        <v>0</v>
      </c>
      <c r="BF824" s="257">
        <f>IF(N824="snížená",J824,0)</f>
        <v>0</v>
      </c>
      <c r="BG824" s="257">
        <f>IF(N824="zákl. přenesená",J824,0)</f>
        <v>0</v>
      </c>
      <c r="BH824" s="257">
        <f>IF(N824="sníž. přenesená",J824,0)</f>
        <v>0</v>
      </c>
      <c r="BI824" s="257">
        <f>IF(N824="nulová",J824,0)</f>
        <v>0</v>
      </c>
      <c r="BJ824" s="18" t="s">
        <v>86</v>
      </c>
      <c r="BK824" s="257">
        <f>ROUND(I824*H824,2)</f>
        <v>0</v>
      </c>
      <c r="BL824" s="18" t="s">
        <v>260</v>
      </c>
      <c r="BM824" s="256" t="s">
        <v>1270</v>
      </c>
    </row>
    <row r="825" spans="1:51" s="13" customFormat="1" ht="12">
      <c r="A825" s="13"/>
      <c r="B825" s="258"/>
      <c r="C825" s="259"/>
      <c r="D825" s="260" t="s">
        <v>175</v>
      </c>
      <c r="E825" s="261" t="s">
        <v>1</v>
      </c>
      <c r="F825" s="262" t="s">
        <v>1271</v>
      </c>
      <c r="G825" s="259"/>
      <c r="H825" s="263">
        <v>0.35</v>
      </c>
      <c r="I825" s="264"/>
      <c r="J825" s="259"/>
      <c r="K825" s="259"/>
      <c r="L825" s="265"/>
      <c r="M825" s="266"/>
      <c r="N825" s="267"/>
      <c r="O825" s="267"/>
      <c r="P825" s="267"/>
      <c r="Q825" s="267"/>
      <c r="R825" s="267"/>
      <c r="S825" s="267"/>
      <c r="T825" s="268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69" t="s">
        <v>175</v>
      </c>
      <c r="AU825" s="269" t="s">
        <v>88</v>
      </c>
      <c r="AV825" s="13" t="s">
        <v>88</v>
      </c>
      <c r="AW825" s="13" t="s">
        <v>34</v>
      </c>
      <c r="AX825" s="13" t="s">
        <v>86</v>
      </c>
      <c r="AY825" s="269" t="s">
        <v>166</v>
      </c>
    </row>
    <row r="826" spans="1:65" s="2" customFormat="1" ht="21.75" customHeight="1">
      <c r="A826" s="39"/>
      <c r="B826" s="40"/>
      <c r="C826" s="245" t="s">
        <v>1272</v>
      </c>
      <c r="D826" s="245" t="s">
        <v>168</v>
      </c>
      <c r="E826" s="246" t="s">
        <v>1273</v>
      </c>
      <c r="F826" s="247" t="s">
        <v>1274</v>
      </c>
      <c r="G826" s="248" t="s">
        <v>1035</v>
      </c>
      <c r="H826" s="315"/>
      <c r="I826" s="250"/>
      <c r="J826" s="251">
        <f>ROUND(I826*H826,2)</f>
        <v>0</v>
      </c>
      <c r="K826" s="247" t="s">
        <v>172</v>
      </c>
      <c r="L826" s="45"/>
      <c r="M826" s="252" t="s">
        <v>1</v>
      </c>
      <c r="N826" s="253" t="s">
        <v>43</v>
      </c>
      <c r="O826" s="92"/>
      <c r="P826" s="254">
        <f>O826*H826</f>
        <v>0</v>
      </c>
      <c r="Q826" s="254">
        <v>0</v>
      </c>
      <c r="R826" s="254">
        <f>Q826*H826</f>
        <v>0</v>
      </c>
      <c r="S826" s="254">
        <v>0</v>
      </c>
      <c r="T826" s="255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56" t="s">
        <v>260</v>
      </c>
      <c r="AT826" s="256" t="s">
        <v>168</v>
      </c>
      <c r="AU826" s="256" t="s">
        <v>88</v>
      </c>
      <c r="AY826" s="18" t="s">
        <v>166</v>
      </c>
      <c r="BE826" s="257">
        <f>IF(N826="základní",J826,0)</f>
        <v>0</v>
      </c>
      <c r="BF826" s="257">
        <f>IF(N826="snížená",J826,0)</f>
        <v>0</v>
      </c>
      <c r="BG826" s="257">
        <f>IF(N826="zákl. přenesená",J826,0)</f>
        <v>0</v>
      </c>
      <c r="BH826" s="257">
        <f>IF(N826="sníž. přenesená",J826,0)</f>
        <v>0</v>
      </c>
      <c r="BI826" s="257">
        <f>IF(N826="nulová",J826,0)</f>
        <v>0</v>
      </c>
      <c r="BJ826" s="18" t="s">
        <v>86</v>
      </c>
      <c r="BK826" s="257">
        <f>ROUND(I826*H826,2)</f>
        <v>0</v>
      </c>
      <c r="BL826" s="18" t="s">
        <v>260</v>
      </c>
      <c r="BM826" s="256" t="s">
        <v>1275</v>
      </c>
    </row>
    <row r="827" spans="1:63" s="12" customFormat="1" ht="22.8" customHeight="1">
      <c r="A827" s="12"/>
      <c r="B827" s="229"/>
      <c r="C827" s="230"/>
      <c r="D827" s="231" t="s">
        <v>77</v>
      </c>
      <c r="E827" s="243" t="s">
        <v>1276</v>
      </c>
      <c r="F827" s="243" t="s">
        <v>1277</v>
      </c>
      <c r="G827" s="230"/>
      <c r="H827" s="230"/>
      <c r="I827" s="233"/>
      <c r="J827" s="244">
        <f>BK827</f>
        <v>0</v>
      </c>
      <c r="K827" s="230"/>
      <c r="L827" s="235"/>
      <c r="M827" s="236"/>
      <c r="N827" s="237"/>
      <c r="O827" s="237"/>
      <c r="P827" s="238">
        <f>SUM(P828:P831)</f>
        <v>0</v>
      </c>
      <c r="Q827" s="237"/>
      <c r="R827" s="238">
        <f>SUM(R828:R831)</f>
        <v>0.8770580000000001</v>
      </c>
      <c r="S827" s="237"/>
      <c r="T827" s="239">
        <f>SUM(T828:T831)</f>
        <v>0</v>
      </c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R827" s="240" t="s">
        <v>88</v>
      </c>
      <c r="AT827" s="241" t="s">
        <v>77</v>
      </c>
      <c r="AU827" s="241" t="s">
        <v>86</v>
      </c>
      <c r="AY827" s="240" t="s">
        <v>166</v>
      </c>
      <c r="BK827" s="242">
        <f>SUM(BK828:BK831)</f>
        <v>0</v>
      </c>
    </row>
    <row r="828" spans="1:65" s="2" customFormat="1" ht="21.75" customHeight="1">
      <c r="A828" s="39"/>
      <c r="B828" s="40"/>
      <c r="C828" s="245" t="s">
        <v>1278</v>
      </c>
      <c r="D828" s="245" t="s">
        <v>168</v>
      </c>
      <c r="E828" s="246" t="s">
        <v>1279</v>
      </c>
      <c r="F828" s="247" t="s">
        <v>1280</v>
      </c>
      <c r="G828" s="248" t="s">
        <v>185</v>
      </c>
      <c r="H828" s="249">
        <v>71.89</v>
      </c>
      <c r="I828" s="250"/>
      <c r="J828" s="251">
        <f>ROUND(I828*H828,2)</f>
        <v>0</v>
      </c>
      <c r="K828" s="247" t="s">
        <v>172</v>
      </c>
      <c r="L828" s="45"/>
      <c r="M828" s="252" t="s">
        <v>1</v>
      </c>
      <c r="N828" s="253" t="s">
        <v>43</v>
      </c>
      <c r="O828" s="92"/>
      <c r="P828" s="254">
        <f>O828*H828</f>
        <v>0</v>
      </c>
      <c r="Q828" s="254">
        <v>0.0122</v>
      </c>
      <c r="R828" s="254">
        <f>Q828*H828</f>
        <v>0.8770580000000001</v>
      </c>
      <c r="S828" s="254">
        <v>0</v>
      </c>
      <c r="T828" s="255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56" t="s">
        <v>260</v>
      </c>
      <c r="AT828" s="256" t="s">
        <v>168</v>
      </c>
      <c r="AU828" s="256" t="s">
        <v>88</v>
      </c>
      <c r="AY828" s="18" t="s">
        <v>166</v>
      </c>
      <c r="BE828" s="257">
        <f>IF(N828="základní",J828,0)</f>
        <v>0</v>
      </c>
      <c r="BF828" s="257">
        <f>IF(N828="snížená",J828,0)</f>
        <v>0</v>
      </c>
      <c r="BG828" s="257">
        <f>IF(N828="zákl. přenesená",J828,0)</f>
        <v>0</v>
      </c>
      <c r="BH828" s="257">
        <f>IF(N828="sníž. přenesená",J828,0)</f>
        <v>0</v>
      </c>
      <c r="BI828" s="257">
        <f>IF(N828="nulová",J828,0)</f>
        <v>0</v>
      </c>
      <c r="BJ828" s="18" t="s">
        <v>86</v>
      </c>
      <c r="BK828" s="257">
        <f>ROUND(I828*H828,2)</f>
        <v>0</v>
      </c>
      <c r="BL828" s="18" t="s">
        <v>260</v>
      </c>
      <c r="BM828" s="256" t="s">
        <v>1281</v>
      </c>
    </row>
    <row r="829" spans="1:51" s="13" customFormat="1" ht="12">
      <c r="A829" s="13"/>
      <c r="B829" s="258"/>
      <c r="C829" s="259"/>
      <c r="D829" s="260" t="s">
        <v>175</v>
      </c>
      <c r="E829" s="261" t="s">
        <v>1</v>
      </c>
      <c r="F829" s="262" t="s">
        <v>1282</v>
      </c>
      <c r="G829" s="259"/>
      <c r="H829" s="263">
        <v>71.89</v>
      </c>
      <c r="I829" s="264"/>
      <c r="J829" s="259"/>
      <c r="K829" s="259"/>
      <c r="L829" s="265"/>
      <c r="M829" s="266"/>
      <c r="N829" s="267"/>
      <c r="O829" s="267"/>
      <c r="P829" s="267"/>
      <c r="Q829" s="267"/>
      <c r="R829" s="267"/>
      <c r="S829" s="267"/>
      <c r="T829" s="268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69" t="s">
        <v>175</v>
      </c>
      <c r="AU829" s="269" t="s">
        <v>88</v>
      </c>
      <c r="AV829" s="13" t="s">
        <v>88</v>
      </c>
      <c r="AW829" s="13" t="s">
        <v>34</v>
      </c>
      <c r="AX829" s="13" t="s">
        <v>86</v>
      </c>
      <c r="AY829" s="269" t="s">
        <v>166</v>
      </c>
    </row>
    <row r="830" spans="1:65" s="2" customFormat="1" ht="16.5" customHeight="1">
      <c r="A830" s="39"/>
      <c r="B830" s="40"/>
      <c r="C830" s="245" t="s">
        <v>1283</v>
      </c>
      <c r="D830" s="245" t="s">
        <v>168</v>
      </c>
      <c r="E830" s="246" t="s">
        <v>1284</v>
      </c>
      <c r="F830" s="247" t="s">
        <v>1285</v>
      </c>
      <c r="G830" s="248" t="s">
        <v>668</v>
      </c>
      <c r="H830" s="249">
        <v>1</v>
      </c>
      <c r="I830" s="250"/>
      <c r="J830" s="251">
        <f>ROUND(I830*H830,2)</f>
        <v>0</v>
      </c>
      <c r="K830" s="247" t="s">
        <v>1</v>
      </c>
      <c r="L830" s="45"/>
      <c r="M830" s="252" t="s">
        <v>1</v>
      </c>
      <c r="N830" s="253" t="s">
        <v>43</v>
      </c>
      <c r="O830" s="92"/>
      <c r="P830" s="254">
        <f>O830*H830</f>
        <v>0</v>
      </c>
      <c r="Q830" s="254">
        <v>0</v>
      </c>
      <c r="R830" s="254">
        <f>Q830*H830</f>
        <v>0</v>
      </c>
      <c r="S830" s="254">
        <v>0</v>
      </c>
      <c r="T830" s="255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56" t="s">
        <v>260</v>
      </c>
      <c r="AT830" s="256" t="s">
        <v>168</v>
      </c>
      <c r="AU830" s="256" t="s">
        <v>88</v>
      </c>
      <c r="AY830" s="18" t="s">
        <v>166</v>
      </c>
      <c r="BE830" s="257">
        <f>IF(N830="základní",J830,0)</f>
        <v>0</v>
      </c>
      <c r="BF830" s="257">
        <f>IF(N830="snížená",J830,0)</f>
        <v>0</v>
      </c>
      <c r="BG830" s="257">
        <f>IF(N830="zákl. přenesená",J830,0)</f>
        <v>0</v>
      </c>
      <c r="BH830" s="257">
        <f>IF(N830="sníž. přenesená",J830,0)</f>
        <v>0</v>
      </c>
      <c r="BI830" s="257">
        <f>IF(N830="nulová",J830,0)</f>
        <v>0</v>
      </c>
      <c r="BJ830" s="18" t="s">
        <v>86</v>
      </c>
      <c r="BK830" s="257">
        <f>ROUND(I830*H830,2)</f>
        <v>0</v>
      </c>
      <c r="BL830" s="18" t="s">
        <v>260</v>
      </c>
      <c r="BM830" s="256" t="s">
        <v>1286</v>
      </c>
    </row>
    <row r="831" spans="1:65" s="2" customFormat="1" ht="21.75" customHeight="1">
      <c r="A831" s="39"/>
      <c r="B831" s="40"/>
      <c r="C831" s="245" t="s">
        <v>1287</v>
      </c>
      <c r="D831" s="245" t="s">
        <v>168</v>
      </c>
      <c r="E831" s="246" t="s">
        <v>1288</v>
      </c>
      <c r="F831" s="247" t="s">
        <v>1289</v>
      </c>
      <c r="G831" s="248" t="s">
        <v>1035</v>
      </c>
      <c r="H831" s="315"/>
      <c r="I831" s="250"/>
      <c r="J831" s="251">
        <f>ROUND(I831*H831,2)</f>
        <v>0</v>
      </c>
      <c r="K831" s="247" t="s">
        <v>172</v>
      </c>
      <c r="L831" s="45"/>
      <c r="M831" s="252" t="s">
        <v>1</v>
      </c>
      <c r="N831" s="253" t="s">
        <v>43</v>
      </c>
      <c r="O831" s="92"/>
      <c r="P831" s="254">
        <f>O831*H831</f>
        <v>0</v>
      </c>
      <c r="Q831" s="254">
        <v>0</v>
      </c>
      <c r="R831" s="254">
        <f>Q831*H831</f>
        <v>0</v>
      </c>
      <c r="S831" s="254">
        <v>0</v>
      </c>
      <c r="T831" s="255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56" t="s">
        <v>260</v>
      </c>
      <c r="AT831" s="256" t="s">
        <v>168</v>
      </c>
      <c r="AU831" s="256" t="s">
        <v>88</v>
      </c>
      <c r="AY831" s="18" t="s">
        <v>166</v>
      </c>
      <c r="BE831" s="257">
        <f>IF(N831="základní",J831,0)</f>
        <v>0</v>
      </c>
      <c r="BF831" s="257">
        <f>IF(N831="snížená",J831,0)</f>
        <v>0</v>
      </c>
      <c r="BG831" s="257">
        <f>IF(N831="zákl. přenesená",J831,0)</f>
        <v>0</v>
      </c>
      <c r="BH831" s="257">
        <f>IF(N831="sníž. přenesená",J831,0)</f>
        <v>0</v>
      </c>
      <c r="BI831" s="257">
        <f>IF(N831="nulová",J831,0)</f>
        <v>0</v>
      </c>
      <c r="BJ831" s="18" t="s">
        <v>86</v>
      </c>
      <c r="BK831" s="257">
        <f>ROUND(I831*H831,2)</f>
        <v>0</v>
      </c>
      <c r="BL831" s="18" t="s">
        <v>260</v>
      </c>
      <c r="BM831" s="256" t="s">
        <v>1290</v>
      </c>
    </row>
    <row r="832" spans="1:63" s="12" customFormat="1" ht="22.8" customHeight="1">
      <c r="A832" s="12"/>
      <c r="B832" s="229"/>
      <c r="C832" s="230"/>
      <c r="D832" s="231" t="s">
        <v>77</v>
      </c>
      <c r="E832" s="243" t="s">
        <v>1291</v>
      </c>
      <c r="F832" s="243" t="s">
        <v>1292</v>
      </c>
      <c r="G832" s="230"/>
      <c r="H832" s="230"/>
      <c r="I832" s="233"/>
      <c r="J832" s="244">
        <f>BK832</f>
        <v>0</v>
      </c>
      <c r="K832" s="230"/>
      <c r="L832" s="235"/>
      <c r="M832" s="236"/>
      <c r="N832" s="237"/>
      <c r="O832" s="237"/>
      <c r="P832" s="238">
        <f>SUM(P833:P845)</f>
        <v>0</v>
      </c>
      <c r="Q832" s="237"/>
      <c r="R832" s="238">
        <f>SUM(R833:R845)</f>
        <v>0.47527400000000003</v>
      </c>
      <c r="S832" s="237"/>
      <c r="T832" s="239">
        <f>SUM(T833:T845)</f>
        <v>0.61414848</v>
      </c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R832" s="240" t="s">
        <v>88</v>
      </c>
      <c r="AT832" s="241" t="s">
        <v>77</v>
      </c>
      <c r="AU832" s="241" t="s">
        <v>86</v>
      </c>
      <c r="AY832" s="240" t="s">
        <v>166</v>
      </c>
      <c r="BK832" s="242">
        <f>SUM(BK833:BK845)</f>
        <v>0</v>
      </c>
    </row>
    <row r="833" spans="1:65" s="2" customFormat="1" ht="21.75" customHeight="1">
      <c r="A833" s="39"/>
      <c r="B833" s="40"/>
      <c r="C833" s="245" t="s">
        <v>1293</v>
      </c>
      <c r="D833" s="245" t="s">
        <v>168</v>
      </c>
      <c r="E833" s="246" t="s">
        <v>1294</v>
      </c>
      <c r="F833" s="247" t="s">
        <v>1295</v>
      </c>
      <c r="G833" s="248" t="s">
        <v>185</v>
      </c>
      <c r="H833" s="249">
        <v>103.392</v>
      </c>
      <c r="I833" s="250"/>
      <c r="J833" s="251">
        <f>ROUND(I833*H833,2)</f>
        <v>0</v>
      </c>
      <c r="K833" s="247" t="s">
        <v>1</v>
      </c>
      <c r="L833" s="45"/>
      <c r="M833" s="252" t="s">
        <v>1</v>
      </c>
      <c r="N833" s="253" t="s">
        <v>43</v>
      </c>
      <c r="O833" s="92"/>
      <c r="P833" s="254">
        <f>O833*H833</f>
        <v>0</v>
      </c>
      <c r="Q833" s="254">
        <v>0</v>
      </c>
      <c r="R833" s="254">
        <f>Q833*H833</f>
        <v>0</v>
      </c>
      <c r="S833" s="254">
        <v>0.00594</v>
      </c>
      <c r="T833" s="255">
        <f>S833*H833</f>
        <v>0.61414848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56" t="s">
        <v>260</v>
      </c>
      <c r="AT833" s="256" t="s">
        <v>168</v>
      </c>
      <c r="AU833" s="256" t="s">
        <v>88</v>
      </c>
      <c r="AY833" s="18" t="s">
        <v>166</v>
      </c>
      <c r="BE833" s="257">
        <f>IF(N833="základní",J833,0)</f>
        <v>0</v>
      </c>
      <c r="BF833" s="257">
        <f>IF(N833="snížená",J833,0)</f>
        <v>0</v>
      </c>
      <c r="BG833" s="257">
        <f>IF(N833="zákl. přenesená",J833,0)</f>
        <v>0</v>
      </c>
      <c r="BH833" s="257">
        <f>IF(N833="sníž. přenesená",J833,0)</f>
        <v>0</v>
      </c>
      <c r="BI833" s="257">
        <f>IF(N833="nulová",J833,0)</f>
        <v>0</v>
      </c>
      <c r="BJ833" s="18" t="s">
        <v>86</v>
      </c>
      <c r="BK833" s="257">
        <f>ROUND(I833*H833,2)</f>
        <v>0</v>
      </c>
      <c r="BL833" s="18" t="s">
        <v>260</v>
      </c>
      <c r="BM833" s="256" t="s">
        <v>1296</v>
      </c>
    </row>
    <row r="834" spans="1:51" s="14" customFormat="1" ht="12">
      <c r="A834" s="14"/>
      <c r="B834" s="270"/>
      <c r="C834" s="271"/>
      <c r="D834" s="260" t="s">
        <v>175</v>
      </c>
      <c r="E834" s="272" t="s">
        <v>1</v>
      </c>
      <c r="F834" s="273" t="s">
        <v>1297</v>
      </c>
      <c r="G834" s="271"/>
      <c r="H834" s="272" t="s">
        <v>1</v>
      </c>
      <c r="I834" s="274"/>
      <c r="J834" s="271"/>
      <c r="K834" s="271"/>
      <c r="L834" s="275"/>
      <c r="M834" s="276"/>
      <c r="N834" s="277"/>
      <c r="O834" s="277"/>
      <c r="P834" s="277"/>
      <c r="Q834" s="277"/>
      <c r="R834" s="277"/>
      <c r="S834" s="277"/>
      <c r="T834" s="278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79" t="s">
        <v>175</v>
      </c>
      <c r="AU834" s="279" t="s">
        <v>88</v>
      </c>
      <c r="AV834" s="14" t="s">
        <v>86</v>
      </c>
      <c r="AW834" s="14" t="s">
        <v>34</v>
      </c>
      <c r="AX834" s="14" t="s">
        <v>78</v>
      </c>
      <c r="AY834" s="279" t="s">
        <v>166</v>
      </c>
    </row>
    <row r="835" spans="1:51" s="13" customFormat="1" ht="12">
      <c r="A835" s="13"/>
      <c r="B835" s="258"/>
      <c r="C835" s="259"/>
      <c r="D835" s="260" t="s">
        <v>175</v>
      </c>
      <c r="E835" s="261" t="s">
        <v>1</v>
      </c>
      <c r="F835" s="262" t="s">
        <v>1298</v>
      </c>
      <c r="G835" s="259"/>
      <c r="H835" s="263">
        <v>103.392</v>
      </c>
      <c r="I835" s="264"/>
      <c r="J835" s="259"/>
      <c r="K835" s="259"/>
      <c r="L835" s="265"/>
      <c r="M835" s="266"/>
      <c r="N835" s="267"/>
      <c r="O835" s="267"/>
      <c r="P835" s="267"/>
      <c r="Q835" s="267"/>
      <c r="R835" s="267"/>
      <c r="S835" s="267"/>
      <c r="T835" s="268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69" t="s">
        <v>175</v>
      </c>
      <c r="AU835" s="269" t="s">
        <v>88</v>
      </c>
      <c r="AV835" s="13" t="s">
        <v>88</v>
      </c>
      <c r="AW835" s="13" t="s">
        <v>34</v>
      </c>
      <c r="AX835" s="13" t="s">
        <v>86</v>
      </c>
      <c r="AY835" s="269" t="s">
        <v>166</v>
      </c>
    </row>
    <row r="836" spans="1:65" s="2" customFormat="1" ht="21.75" customHeight="1">
      <c r="A836" s="39"/>
      <c r="B836" s="40"/>
      <c r="C836" s="245" t="s">
        <v>1299</v>
      </c>
      <c r="D836" s="245" t="s">
        <v>168</v>
      </c>
      <c r="E836" s="246" t="s">
        <v>1300</v>
      </c>
      <c r="F836" s="247" t="s">
        <v>1301</v>
      </c>
      <c r="G836" s="248" t="s">
        <v>171</v>
      </c>
      <c r="H836" s="249">
        <v>160</v>
      </c>
      <c r="I836" s="250"/>
      <c r="J836" s="251">
        <f>ROUND(I836*H836,2)</f>
        <v>0</v>
      </c>
      <c r="K836" s="247" t="s">
        <v>1</v>
      </c>
      <c r="L836" s="45"/>
      <c r="M836" s="252" t="s">
        <v>1</v>
      </c>
      <c r="N836" s="253" t="s">
        <v>43</v>
      </c>
      <c r="O836" s="92"/>
      <c r="P836" s="254">
        <f>O836*H836</f>
        <v>0</v>
      </c>
      <c r="Q836" s="254">
        <v>0.0022</v>
      </c>
      <c r="R836" s="254">
        <f>Q836*H836</f>
        <v>0.35200000000000004</v>
      </c>
      <c r="S836" s="254">
        <v>0</v>
      </c>
      <c r="T836" s="255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56" t="s">
        <v>260</v>
      </c>
      <c r="AT836" s="256" t="s">
        <v>168</v>
      </c>
      <c r="AU836" s="256" t="s">
        <v>88</v>
      </c>
      <c r="AY836" s="18" t="s">
        <v>166</v>
      </c>
      <c r="BE836" s="257">
        <f>IF(N836="základní",J836,0)</f>
        <v>0</v>
      </c>
      <c r="BF836" s="257">
        <f>IF(N836="snížená",J836,0)</f>
        <v>0</v>
      </c>
      <c r="BG836" s="257">
        <f>IF(N836="zákl. přenesená",J836,0)</f>
        <v>0</v>
      </c>
      <c r="BH836" s="257">
        <f>IF(N836="sníž. přenesená",J836,0)</f>
        <v>0</v>
      </c>
      <c r="BI836" s="257">
        <f>IF(N836="nulová",J836,0)</f>
        <v>0</v>
      </c>
      <c r="BJ836" s="18" t="s">
        <v>86</v>
      </c>
      <c r="BK836" s="257">
        <f>ROUND(I836*H836,2)</f>
        <v>0</v>
      </c>
      <c r="BL836" s="18" t="s">
        <v>260</v>
      </c>
      <c r="BM836" s="256" t="s">
        <v>1302</v>
      </c>
    </row>
    <row r="837" spans="1:65" s="2" customFormat="1" ht="21.75" customHeight="1">
      <c r="A837" s="39"/>
      <c r="B837" s="40"/>
      <c r="C837" s="245" t="s">
        <v>1303</v>
      </c>
      <c r="D837" s="245" t="s">
        <v>168</v>
      </c>
      <c r="E837" s="246" t="s">
        <v>1304</v>
      </c>
      <c r="F837" s="247" t="s">
        <v>1305</v>
      </c>
      <c r="G837" s="248" t="s">
        <v>171</v>
      </c>
      <c r="H837" s="249">
        <v>18.5</v>
      </c>
      <c r="I837" s="250"/>
      <c r="J837" s="251">
        <f>ROUND(I837*H837,2)</f>
        <v>0</v>
      </c>
      <c r="K837" s="247" t="s">
        <v>1</v>
      </c>
      <c r="L837" s="45"/>
      <c r="M837" s="252" t="s">
        <v>1</v>
      </c>
      <c r="N837" s="253" t="s">
        <v>43</v>
      </c>
      <c r="O837" s="92"/>
      <c r="P837" s="254">
        <f>O837*H837</f>
        <v>0</v>
      </c>
      <c r="Q837" s="254">
        <v>0.0022</v>
      </c>
      <c r="R837" s="254">
        <f>Q837*H837</f>
        <v>0.0407</v>
      </c>
      <c r="S837" s="254">
        <v>0</v>
      </c>
      <c r="T837" s="255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56" t="s">
        <v>260</v>
      </c>
      <c r="AT837" s="256" t="s">
        <v>168</v>
      </c>
      <c r="AU837" s="256" t="s">
        <v>88</v>
      </c>
      <c r="AY837" s="18" t="s">
        <v>166</v>
      </c>
      <c r="BE837" s="257">
        <f>IF(N837="základní",J837,0)</f>
        <v>0</v>
      </c>
      <c r="BF837" s="257">
        <f>IF(N837="snížená",J837,0)</f>
        <v>0</v>
      </c>
      <c r="BG837" s="257">
        <f>IF(N837="zákl. přenesená",J837,0)</f>
        <v>0</v>
      </c>
      <c r="BH837" s="257">
        <f>IF(N837="sníž. přenesená",J837,0)</f>
        <v>0</v>
      </c>
      <c r="BI837" s="257">
        <f>IF(N837="nulová",J837,0)</f>
        <v>0</v>
      </c>
      <c r="BJ837" s="18" t="s">
        <v>86</v>
      </c>
      <c r="BK837" s="257">
        <f>ROUND(I837*H837,2)</f>
        <v>0</v>
      </c>
      <c r="BL837" s="18" t="s">
        <v>260</v>
      </c>
      <c r="BM837" s="256" t="s">
        <v>1306</v>
      </c>
    </row>
    <row r="838" spans="1:65" s="2" customFormat="1" ht="16.5" customHeight="1">
      <c r="A838" s="39"/>
      <c r="B838" s="40"/>
      <c r="C838" s="245" t="s">
        <v>1307</v>
      </c>
      <c r="D838" s="245" t="s">
        <v>168</v>
      </c>
      <c r="E838" s="246" t="s">
        <v>1308</v>
      </c>
      <c r="F838" s="247" t="s">
        <v>1309</v>
      </c>
      <c r="G838" s="248" t="s">
        <v>171</v>
      </c>
      <c r="H838" s="249">
        <v>2</v>
      </c>
      <c r="I838" s="250"/>
      <c r="J838" s="251">
        <f>ROUND(I838*H838,2)</f>
        <v>0</v>
      </c>
      <c r="K838" s="247" t="s">
        <v>1</v>
      </c>
      <c r="L838" s="45"/>
      <c r="M838" s="252" t="s">
        <v>1</v>
      </c>
      <c r="N838" s="253" t="s">
        <v>43</v>
      </c>
      <c r="O838" s="92"/>
      <c r="P838" s="254">
        <f>O838*H838</f>
        <v>0</v>
      </c>
      <c r="Q838" s="254">
        <v>0.00059</v>
      </c>
      <c r="R838" s="254">
        <f>Q838*H838</f>
        <v>0.00118</v>
      </c>
      <c r="S838" s="254">
        <v>0</v>
      </c>
      <c r="T838" s="255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56" t="s">
        <v>260</v>
      </c>
      <c r="AT838" s="256" t="s">
        <v>168</v>
      </c>
      <c r="AU838" s="256" t="s">
        <v>88</v>
      </c>
      <c r="AY838" s="18" t="s">
        <v>166</v>
      </c>
      <c r="BE838" s="257">
        <f>IF(N838="základní",J838,0)</f>
        <v>0</v>
      </c>
      <c r="BF838" s="257">
        <f>IF(N838="snížená",J838,0)</f>
        <v>0</v>
      </c>
      <c r="BG838" s="257">
        <f>IF(N838="zákl. přenesená",J838,0)</f>
        <v>0</v>
      </c>
      <c r="BH838" s="257">
        <f>IF(N838="sníž. přenesená",J838,0)</f>
        <v>0</v>
      </c>
      <c r="BI838" s="257">
        <f>IF(N838="nulová",J838,0)</f>
        <v>0</v>
      </c>
      <c r="BJ838" s="18" t="s">
        <v>86</v>
      </c>
      <c r="BK838" s="257">
        <f>ROUND(I838*H838,2)</f>
        <v>0</v>
      </c>
      <c r="BL838" s="18" t="s">
        <v>260</v>
      </c>
      <c r="BM838" s="256" t="s">
        <v>1310</v>
      </c>
    </row>
    <row r="839" spans="1:51" s="13" customFormat="1" ht="12">
      <c r="A839" s="13"/>
      <c r="B839" s="258"/>
      <c r="C839" s="259"/>
      <c r="D839" s="260" t="s">
        <v>175</v>
      </c>
      <c r="E839" s="261" t="s">
        <v>1</v>
      </c>
      <c r="F839" s="262" t="s">
        <v>88</v>
      </c>
      <c r="G839" s="259"/>
      <c r="H839" s="263">
        <v>2</v>
      </c>
      <c r="I839" s="264"/>
      <c r="J839" s="259"/>
      <c r="K839" s="259"/>
      <c r="L839" s="265"/>
      <c r="M839" s="266"/>
      <c r="N839" s="267"/>
      <c r="O839" s="267"/>
      <c r="P839" s="267"/>
      <c r="Q839" s="267"/>
      <c r="R839" s="267"/>
      <c r="S839" s="267"/>
      <c r="T839" s="268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9" t="s">
        <v>175</v>
      </c>
      <c r="AU839" s="269" t="s">
        <v>88</v>
      </c>
      <c r="AV839" s="13" t="s">
        <v>88</v>
      </c>
      <c r="AW839" s="13" t="s">
        <v>34</v>
      </c>
      <c r="AX839" s="13" t="s">
        <v>86</v>
      </c>
      <c r="AY839" s="269" t="s">
        <v>166</v>
      </c>
    </row>
    <row r="840" spans="1:65" s="2" customFormat="1" ht="16.5" customHeight="1">
      <c r="A840" s="39"/>
      <c r="B840" s="40"/>
      <c r="C840" s="245" t="s">
        <v>1311</v>
      </c>
      <c r="D840" s="245" t="s">
        <v>168</v>
      </c>
      <c r="E840" s="246" t="s">
        <v>1312</v>
      </c>
      <c r="F840" s="247" t="s">
        <v>1313</v>
      </c>
      <c r="G840" s="248" t="s">
        <v>171</v>
      </c>
      <c r="H840" s="249">
        <v>6</v>
      </c>
      <c r="I840" s="250"/>
      <c r="J840" s="251">
        <f>ROUND(I840*H840,2)</f>
        <v>0</v>
      </c>
      <c r="K840" s="247" t="s">
        <v>1</v>
      </c>
      <c r="L840" s="45"/>
      <c r="M840" s="252" t="s">
        <v>1</v>
      </c>
      <c r="N840" s="253" t="s">
        <v>43</v>
      </c>
      <c r="O840" s="92"/>
      <c r="P840" s="254">
        <f>O840*H840</f>
        <v>0</v>
      </c>
      <c r="Q840" s="254">
        <v>0.00059</v>
      </c>
      <c r="R840" s="254">
        <f>Q840*H840</f>
        <v>0.00354</v>
      </c>
      <c r="S840" s="254">
        <v>0</v>
      </c>
      <c r="T840" s="255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56" t="s">
        <v>260</v>
      </c>
      <c r="AT840" s="256" t="s">
        <v>168</v>
      </c>
      <c r="AU840" s="256" t="s">
        <v>88</v>
      </c>
      <c r="AY840" s="18" t="s">
        <v>166</v>
      </c>
      <c r="BE840" s="257">
        <f>IF(N840="základní",J840,0)</f>
        <v>0</v>
      </c>
      <c r="BF840" s="257">
        <f>IF(N840="snížená",J840,0)</f>
        <v>0</v>
      </c>
      <c r="BG840" s="257">
        <f>IF(N840="zákl. přenesená",J840,0)</f>
        <v>0</v>
      </c>
      <c r="BH840" s="257">
        <f>IF(N840="sníž. přenesená",J840,0)</f>
        <v>0</v>
      </c>
      <c r="BI840" s="257">
        <f>IF(N840="nulová",J840,0)</f>
        <v>0</v>
      </c>
      <c r="BJ840" s="18" t="s">
        <v>86</v>
      </c>
      <c r="BK840" s="257">
        <f>ROUND(I840*H840,2)</f>
        <v>0</v>
      </c>
      <c r="BL840" s="18" t="s">
        <v>260</v>
      </c>
      <c r="BM840" s="256" t="s">
        <v>1314</v>
      </c>
    </row>
    <row r="841" spans="1:51" s="13" customFormat="1" ht="12">
      <c r="A841" s="13"/>
      <c r="B841" s="258"/>
      <c r="C841" s="259"/>
      <c r="D841" s="260" t="s">
        <v>175</v>
      </c>
      <c r="E841" s="261" t="s">
        <v>1</v>
      </c>
      <c r="F841" s="262" t="s">
        <v>788</v>
      </c>
      <c r="G841" s="259"/>
      <c r="H841" s="263">
        <v>6</v>
      </c>
      <c r="I841" s="264"/>
      <c r="J841" s="259"/>
      <c r="K841" s="259"/>
      <c r="L841" s="265"/>
      <c r="M841" s="266"/>
      <c r="N841" s="267"/>
      <c r="O841" s="267"/>
      <c r="P841" s="267"/>
      <c r="Q841" s="267"/>
      <c r="R841" s="267"/>
      <c r="S841" s="267"/>
      <c r="T841" s="26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9" t="s">
        <v>175</v>
      </c>
      <c r="AU841" s="269" t="s">
        <v>88</v>
      </c>
      <c r="AV841" s="13" t="s">
        <v>88</v>
      </c>
      <c r="AW841" s="13" t="s">
        <v>34</v>
      </c>
      <c r="AX841" s="13" t="s">
        <v>86</v>
      </c>
      <c r="AY841" s="269" t="s">
        <v>166</v>
      </c>
    </row>
    <row r="842" spans="1:65" s="2" customFormat="1" ht="21.75" customHeight="1">
      <c r="A842" s="39"/>
      <c r="B842" s="40"/>
      <c r="C842" s="245" t="s">
        <v>1315</v>
      </c>
      <c r="D842" s="245" t="s">
        <v>168</v>
      </c>
      <c r="E842" s="246" t="s">
        <v>1316</v>
      </c>
      <c r="F842" s="247" t="s">
        <v>1317</v>
      </c>
      <c r="G842" s="248" t="s">
        <v>171</v>
      </c>
      <c r="H842" s="249">
        <v>24.6</v>
      </c>
      <c r="I842" s="250"/>
      <c r="J842" s="251">
        <f>ROUND(I842*H842,2)</f>
        <v>0</v>
      </c>
      <c r="K842" s="247" t="s">
        <v>1</v>
      </c>
      <c r="L842" s="45"/>
      <c r="M842" s="252" t="s">
        <v>1</v>
      </c>
      <c r="N842" s="253" t="s">
        <v>43</v>
      </c>
      <c r="O842" s="92"/>
      <c r="P842" s="254">
        <f>O842*H842</f>
        <v>0</v>
      </c>
      <c r="Q842" s="254">
        <v>0.00289</v>
      </c>
      <c r="R842" s="254">
        <f>Q842*H842</f>
        <v>0.071094</v>
      </c>
      <c r="S842" s="254">
        <v>0</v>
      </c>
      <c r="T842" s="255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56" t="s">
        <v>260</v>
      </c>
      <c r="AT842" s="256" t="s">
        <v>168</v>
      </c>
      <c r="AU842" s="256" t="s">
        <v>88</v>
      </c>
      <c r="AY842" s="18" t="s">
        <v>166</v>
      </c>
      <c r="BE842" s="257">
        <f>IF(N842="základní",J842,0)</f>
        <v>0</v>
      </c>
      <c r="BF842" s="257">
        <f>IF(N842="snížená",J842,0)</f>
        <v>0</v>
      </c>
      <c r="BG842" s="257">
        <f>IF(N842="zákl. přenesená",J842,0)</f>
        <v>0</v>
      </c>
      <c r="BH842" s="257">
        <f>IF(N842="sníž. přenesená",J842,0)</f>
        <v>0</v>
      </c>
      <c r="BI842" s="257">
        <f>IF(N842="nulová",J842,0)</f>
        <v>0</v>
      </c>
      <c r="BJ842" s="18" t="s">
        <v>86</v>
      </c>
      <c r="BK842" s="257">
        <f>ROUND(I842*H842,2)</f>
        <v>0</v>
      </c>
      <c r="BL842" s="18" t="s">
        <v>260</v>
      </c>
      <c r="BM842" s="256" t="s">
        <v>1318</v>
      </c>
    </row>
    <row r="843" spans="1:65" s="2" customFormat="1" ht="33" customHeight="1">
      <c r="A843" s="39"/>
      <c r="B843" s="40"/>
      <c r="C843" s="245" t="s">
        <v>1319</v>
      </c>
      <c r="D843" s="245" t="s">
        <v>168</v>
      </c>
      <c r="E843" s="246" t="s">
        <v>1320</v>
      </c>
      <c r="F843" s="247" t="s">
        <v>1321</v>
      </c>
      <c r="G843" s="248" t="s">
        <v>546</v>
      </c>
      <c r="H843" s="249">
        <v>1</v>
      </c>
      <c r="I843" s="250"/>
      <c r="J843" s="251">
        <f>ROUND(I843*H843,2)</f>
        <v>0</v>
      </c>
      <c r="K843" s="247" t="s">
        <v>1</v>
      </c>
      <c r="L843" s="45"/>
      <c r="M843" s="252" t="s">
        <v>1</v>
      </c>
      <c r="N843" s="253" t="s">
        <v>43</v>
      </c>
      <c r="O843" s="92"/>
      <c r="P843" s="254">
        <f>O843*H843</f>
        <v>0</v>
      </c>
      <c r="Q843" s="254">
        <v>0.00025</v>
      </c>
      <c r="R843" s="254">
        <f>Q843*H843</f>
        <v>0.00025</v>
      </c>
      <c r="S843" s="254">
        <v>0</v>
      </c>
      <c r="T843" s="255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56" t="s">
        <v>260</v>
      </c>
      <c r="AT843" s="256" t="s">
        <v>168</v>
      </c>
      <c r="AU843" s="256" t="s">
        <v>88</v>
      </c>
      <c r="AY843" s="18" t="s">
        <v>166</v>
      </c>
      <c r="BE843" s="257">
        <f>IF(N843="základní",J843,0)</f>
        <v>0</v>
      </c>
      <c r="BF843" s="257">
        <f>IF(N843="snížená",J843,0)</f>
        <v>0</v>
      </c>
      <c r="BG843" s="257">
        <f>IF(N843="zákl. přenesená",J843,0)</f>
        <v>0</v>
      </c>
      <c r="BH843" s="257">
        <f>IF(N843="sníž. přenesená",J843,0)</f>
        <v>0</v>
      </c>
      <c r="BI843" s="257">
        <f>IF(N843="nulová",J843,0)</f>
        <v>0</v>
      </c>
      <c r="BJ843" s="18" t="s">
        <v>86</v>
      </c>
      <c r="BK843" s="257">
        <f>ROUND(I843*H843,2)</f>
        <v>0</v>
      </c>
      <c r="BL843" s="18" t="s">
        <v>260</v>
      </c>
      <c r="BM843" s="256" t="s">
        <v>1322</v>
      </c>
    </row>
    <row r="844" spans="1:65" s="2" customFormat="1" ht="21.75" customHeight="1">
      <c r="A844" s="39"/>
      <c r="B844" s="40"/>
      <c r="C844" s="245" t="s">
        <v>1323</v>
      </c>
      <c r="D844" s="245" t="s">
        <v>168</v>
      </c>
      <c r="E844" s="246" t="s">
        <v>1324</v>
      </c>
      <c r="F844" s="247" t="s">
        <v>1325</v>
      </c>
      <c r="G844" s="248" t="s">
        <v>171</v>
      </c>
      <c r="H844" s="249">
        <v>3</v>
      </c>
      <c r="I844" s="250"/>
      <c r="J844" s="251">
        <f>ROUND(I844*H844,2)</f>
        <v>0</v>
      </c>
      <c r="K844" s="247" t="s">
        <v>1</v>
      </c>
      <c r="L844" s="45"/>
      <c r="M844" s="252" t="s">
        <v>1</v>
      </c>
      <c r="N844" s="253" t="s">
        <v>43</v>
      </c>
      <c r="O844" s="92"/>
      <c r="P844" s="254">
        <f>O844*H844</f>
        <v>0</v>
      </c>
      <c r="Q844" s="254">
        <v>0.00217</v>
      </c>
      <c r="R844" s="254">
        <f>Q844*H844</f>
        <v>0.00651</v>
      </c>
      <c r="S844" s="254">
        <v>0</v>
      </c>
      <c r="T844" s="255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56" t="s">
        <v>260</v>
      </c>
      <c r="AT844" s="256" t="s">
        <v>168</v>
      </c>
      <c r="AU844" s="256" t="s">
        <v>88</v>
      </c>
      <c r="AY844" s="18" t="s">
        <v>166</v>
      </c>
      <c r="BE844" s="257">
        <f>IF(N844="základní",J844,0)</f>
        <v>0</v>
      </c>
      <c r="BF844" s="257">
        <f>IF(N844="snížená",J844,0)</f>
        <v>0</v>
      </c>
      <c r="BG844" s="257">
        <f>IF(N844="zákl. přenesená",J844,0)</f>
        <v>0</v>
      </c>
      <c r="BH844" s="257">
        <f>IF(N844="sníž. přenesená",J844,0)</f>
        <v>0</v>
      </c>
      <c r="BI844" s="257">
        <f>IF(N844="nulová",J844,0)</f>
        <v>0</v>
      </c>
      <c r="BJ844" s="18" t="s">
        <v>86</v>
      </c>
      <c r="BK844" s="257">
        <f>ROUND(I844*H844,2)</f>
        <v>0</v>
      </c>
      <c r="BL844" s="18" t="s">
        <v>260</v>
      </c>
      <c r="BM844" s="256" t="s">
        <v>1326</v>
      </c>
    </row>
    <row r="845" spans="1:65" s="2" customFormat="1" ht="21.75" customHeight="1">
      <c r="A845" s="39"/>
      <c r="B845" s="40"/>
      <c r="C845" s="245" t="s">
        <v>1327</v>
      </c>
      <c r="D845" s="245" t="s">
        <v>168</v>
      </c>
      <c r="E845" s="246" t="s">
        <v>1328</v>
      </c>
      <c r="F845" s="247" t="s">
        <v>1329</v>
      </c>
      <c r="G845" s="248" t="s">
        <v>1035</v>
      </c>
      <c r="H845" s="315"/>
      <c r="I845" s="250"/>
      <c r="J845" s="251">
        <f>ROUND(I845*H845,2)</f>
        <v>0</v>
      </c>
      <c r="K845" s="247" t="s">
        <v>172</v>
      </c>
      <c r="L845" s="45"/>
      <c r="M845" s="252" t="s">
        <v>1</v>
      </c>
      <c r="N845" s="253" t="s">
        <v>43</v>
      </c>
      <c r="O845" s="92"/>
      <c r="P845" s="254">
        <f>O845*H845</f>
        <v>0</v>
      </c>
      <c r="Q845" s="254">
        <v>0</v>
      </c>
      <c r="R845" s="254">
        <f>Q845*H845</f>
        <v>0</v>
      </c>
      <c r="S845" s="254">
        <v>0</v>
      </c>
      <c r="T845" s="255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56" t="s">
        <v>260</v>
      </c>
      <c r="AT845" s="256" t="s">
        <v>168</v>
      </c>
      <c r="AU845" s="256" t="s">
        <v>88</v>
      </c>
      <c r="AY845" s="18" t="s">
        <v>166</v>
      </c>
      <c r="BE845" s="257">
        <f>IF(N845="základní",J845,0)</f>
        <v>0</v>
      </c>
      <c r="BF845" s="257">
        <f>IF(N845="snížená",J845,0)</f>
        <v>0</v>
      </c>
      <c r="BG845" s="257">
        <f>IF(N845="zákl. přenesená",J845,0)</f>
        <v>0</v>
      </c>
      <c r="BH845" s="257">
        <f>IF(N845="sníž. přenesená",J845,0)</f>
        <v>0</v>
      </c>
      <c r="BI845" s="257">
        <f>IF(N845="nulová",J845,0)</f>
        <v>0</v>
      </c>
      <c r="BJ845" s="18" t="s">
        <v>86</v>
      </c>
      <c r="BK845" s="257">
        <f>ROUND(I845*H845,2)</f>
        <v>0</v>
      </c>
      <c r="BL845" s="18" t="s">
        <v>260</v>
      </c>
      <c r="BM845" s="256" t="s">
        <v>1330</v>
      </c>
    </row>
    <row r="846" spans="1:63" s="12" customFormat="1" ht="22.8" customHeight="1">
      <c r="A846" s="12"/>
      <c r="B846" s="229"/>
      <c r="C846" s="230"/>
      <c r="D846" s="231" t="s">
        <v>77</v>
      </c>
      <c r="E846" s="243" t="s">
        <v>1331</v>
      </c>
      <c r="F846" s="243" t="s">
        <v>1332</v>
      </c>
      <c r="G846" s="230"/>
      <c r="H846" s="230"/>
      <c r="I846" s="233"/>
      <c r="J846" s="244">
        <f>BK846</f>
        <v>0</v>
      </c>
      <c r="K846" s="230"/>
      <c r="L846" s="235"/>
      <c r="M846" s="236"/>
      <c r="N846" s="237"/>
      <c r="O846" s="237"/>
      <c r="P846" s="238">
        <f>SUM(P847:P869)</f>
        <v>0</v>
      </c>
      <c r="Q846" s="237"/>
      <c r="R846" s="238">
        <f>SUM(R847:R869)</f>
        <v>0.01235208</v>
      </c>
      <c r="S846" s="237"/>
      <c r="T846" s="239">
        <f>SUM(T847:T869)</f>
        <v>0</v>
      </c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R846" s="240" t="s">
        <v>88</v>
      </c>
      <c r="AT846" s="241" t="s">
        <v>77</v>
      </c>
      <c r="AU846" s="241" t="s">
        <v>86</v>
      </c>
      <c r="AY846" s="240" t="s">
        <v>166</v>
      </c>
      <c r="BK846" s="242">
        <f>SUM(BK847:BK869)</f>
        <v>0</v>
      </c>
    </row>
    <row r="847" spans="1:65" s="2" customFormat="1" ht="16.5" customHeight="1">
      <c r="A847" s="39"/>
      <c r="B847" s="40"/>
      <c r="C847" s="245" t="s">
        <v>1333</v>
      </c>
      <c r="D847" s="245" t="s">
        <v>168</v>
      </c>
      <c r="E847" s="246" t="s">
        <v>1334</v>
      </c>
      <c r="F847" s="247" t="s">
        <v>1335</v>
      </c>
      <c r="G847" s="248" t="s">
        <v>171</v>
      </c>
      <c r="H847" s="249">
        <v>33.4</v>
      </c>
      <c r="I847" s="250"/>
      <c r="J847" s="251">
        <f>ROUND(I847*H847,2)</f>
        <v>0</v>
      </c>
      <c r="K847" s="247" t="s">
        <v>1</v>
      </c>
      <c r="L847" s="45"/>
      <c r="M847" s="252" t="s">
        <v>1</v>
      </c>
      <c r="N847" s="253" t="s">
        <v>43</v>
      </c>
      <c r="O847" s="92"/>
      <c r="P847" s="254">
        <f>O847*H847</f>
        <v>0</v>
      </c>
      <c r="Q847" s="254">
        <v>0</v>
      </c>
      <c r="R847" s="254">
        <f>Q847*H847</f>
        <v>0</v>
      </c>
      <c r="S847" s="254">
        <v>0</v>
      </c>
      <c r="T847" s="255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56" t="s">
        <v>260</v>
      </c>
      <c r="AT847" s="256" t="s">
        <v>168</v>
      </c>
      <c r="AU847" s="256" t="s">
        <v>88</v>
      </c>
      <c r="AY847" s="18" t="s">
        <v>166</v>
      </c>
      <c r="BE847" s="257">
        <f>IF(N847="základní",J847,0)</f>
        <v>0</v>
      </c>
      <c r="BF847" s="257">
        <f>IF(N847="snížená",J847,0)</f>
        <v>0</v>
      </c>
      <c r="BG847" s="257">
        <f>IF(N847="zákl. přenesená",J847,0)</f>
        <v>0</v>
      </c>
      <c r="BH847" s="257">
        <f>IF(N847="sníž. přenesená",J847,0)</f>
        <v>0</v>
      </c>
      <c r="BI847" s="257">
        <f>IF(N847="nulová",J847,0)</f>
        <v>0</v>
      </c>
      <c r="BJ847" s="18" t="s">
        <v>86</v>
      </c>
      <c r="BK847" s="257">
        <f>ROUND(I847*H847,2)</f>
        <v>0</v>
      </c>
      <c r="BL847" s="18" t="s">
        <v>260</v>
      </c>
      <c r="BM847" s="256" t="s">
        <v>1336</v>
      </c>
    </row>
    <row r="848" spans="1:65" s="2" customFormat="1" ht="21.75" customHeight="1">
      <c r="A848" s="39"/>
      <c r="B848" s="40"/>
      <c r="C848" s="245" t="s">
        <v>1337</v>
      </c>
      <c r="D848" s="245" t="s">
        <v>168</v>
      </c>
      <c r="E848" s="246" t="s">
        <v>1338</v>
      </c>
      <c r="F848" s="247" t="s">
        <v>1339</v>
      </c>
      <c r="G848" s="248" t="s">
        <v>546</v>
      </c>
      <c r="H848" s="249">
        <v>2</v>
      </c>
      <c r="I848" s="250"/>
      <c r="J848" s="251">
        <f>ROUND(I848*H848,2)</f>
        <v>0</v>
      </c>
      <c r="K848" s="247" t="s">
        <v>1</v>
      </c>
      <c r="L848" s="45"/>
      <c r="M848" s="252" t="s">
        <v>1</v>
      </c>
      <c r="N848" s="253" t="s">
        <v>43</v>
      </c>
      <c r="O848" s="92"/>
      <c r="P848" s="254">
        <f>O848*H848</f>
        <v>0</v>
      </c>
      <c r="Q848" s="254">
        <v>0</v>
      </c>
      <c r="R848" s="254">
        <f>Q848*H848</f>
        <v>0</v>
      </c>
      <c r="S848" s="254">
        <v>0</v>
      </c>
      <c r="T848" s="255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56" t="s">
        <v>260</v>
      </c>
      <c r="AT848" s="256" t="s">
        <v>168</v>
      </c>
      <c r="AU848" s="256" t="s">
        <v>88</v>
      </c>
      <c r="AY848" s="18" t="s">
        <v>166</v>
      </c>
      <c r="BE848" s="257">
        <f>IF(N848="základní",J848,0)</f>
        <v>0</v>
      </c>
      <c r="BF848" s="257">
        <f>IF(N848="snížená",J848,0)</f>
        <v>0</v>
      </c>
      <c r="BG848" s="257">
        <f>IF(N848="zákl. přenesená",J848,0)</f>
        <v>0</v>
      </c>
      <c r="BH848" s="257">
        <f>IF(N848="sníž. přenesená",J848,0)</f>
        <v>0</v>
      </c>
      <c r="BI848" s="257">
        <f>IF(N848="nulová",J848,0)</f>
        <v>0</v>
      </c>
      <c r="BJ848" s="18" t="s">
        <v>86</v>
      </c>
      <c r="BK848" s="257">
        <f>ROUND(I848*H848,2)</f>
        <v>0</v>
      </c>
      <c r="BL848" s="18" t="s">
        <v>260</v>
      </c>
      <c r="BM848" s="256" t="s">
        <v>1340</v>
      </c>
    </row>
    <row r="849" spans="1:65" s="2" customFormat="1" ht="21.75" customHeight="1">
      <c r="A849" s="39"/>
      <c r="B849" s="40"/>
      <c r="C849" s="245" t="s">
        <v>1341</v>
      </c>
      <c r="D849" s="245" t="s">
        <v>168</v>
      </c>
      <c r="E849" s="246" t="s">
        <v>1342</v>
      </c>
      <c r="F849" s="247" t="s">
        <v>1343</v>
      </c>
      <c r="G849" s="248" t="s">
        <v>546</v>
      </c>
      <c r="H849" s="249">
        <v>1</v>
      </c>
      <c r="I849" s="250"/>
      <c r="J849" s="251">
        <f>ROUND(I849*H849,2)</f>
        <v>0</v>
      </c>
      <c r="K849" s="247" t="s">
        <v>1</v>
      </c>
      <c r="L849" s="45"/>
      <c r="M849" s="252" t="s">
        <v>1</v>
      </c>
      <c r="N849" s="253" t="s">
        <v>43</v>
      </c>
      <c r="O849" s="92"/>
      <c r="P849" s="254">
        <f>O849*H849</f>
        <v>0</v>
      </c>
      <c r="Q849" s="254">
        <v>0</v>
      </c>
      <c r="R849" s="254">
        <f>Q849*H849</f>
        <v>0</v>
      </c>
      <c r="S849" s="254">
        <v>0</v>
      </c>
      <c r="T849" s="255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56" t="s">
        <v>260</v>
      </c>
      <c r="AT849" s="256" t="s">
        <v>168</v>
      </c>
      <c r="AU849" s="256" t="s">
        <v>88</v>
      </c>
      <c r="AY849" s="18" t="s">
        <v>166</v>
      </c>
      <c r="BE849" s="257">
        <f>IF(N849="základní",J849,0)</f>
        <v>0</v>
      </c>
      <c r="BF849" s="257">
        <f>IF(N849="snížená",J849,0)</f>
        <v>0</v>
      </c>
      <c r="BG849" s="257">
        <f>IF(N849="zákl. přenesená",J849,0)</f>
        <v>0</v>
      </c>
      <c r="BH849" s="257">
        <f>IF(N849="sníž. přenesená",J849,0)</f>
        <v>0</v>
      </c>
      <c r="BI849" s="257">
        <f>IF(N849="nulová",J849,0)</f>
        <v>0</v>
      </c>
      <c r="BJ849" s="18" t="s">
        <v>86</v>
      </c>
      <c r="BK849" s="257">
        <f>ROUND(I849*H849,2)</f>
        <v>0</v>
      </c>
      <c r="BL849" s="18" t="s">
        <v>260</v>
      </c>
      <c r="BM849" s="256" t="s">
        <v>1344</v>
      </c>
    </row>
    <row r="850" spans="1:65" s="2" customFormat="1" ht="21.75" customHeight="1">
      <c r="A850" s="39"/>
      <c r="B850" s="40"/>
      <c r="C850" s="245" t="s">
        <v>1345</v>
      </c>
      <c r="D850" s="245" t="s">
        <v>168</v>
      </c>
      <c r="E850" s="246" t="s">
        <v>1346</v>
      </c>
      <c r="F850" s="247" t="s">
        <v>1347</v>
      </c>
      <c r="G850" s="248" t="s">
        <v>546</v>
      </c>
      <c r="H850" s="249">
        <v>1</v>
      </c>
      <c r="I850" s="250"/>
      <c r="J850" s="251">
        <f>ROUND(I850*H850,2)</f>
        <v>0</v>
      </c>
      <c r="K850" s="247" t="s">
        <v>1</v>
      </c>
      <c r="L850" s="45"/>
      <c r="M850" s="252" t="s">
        <v>1</v>
      </c>
      <c r="N850" s="253" t="s">
        <v>43</v>
      </c>
      <c r="O850" s="92"/>
      <c r="P850" s="254">
        <f>O850*H850</f>
        <v>0</v>
      </c>
      <c r="Q850" s="254">
        <v>0</v>
      </c>
      <c r="R850" s="254">
        <f>Q850*H850</f>
        <v>0</v>
      </c>
      <c r="S850" s="254">
        <v>0</v>
      </c>
      <c r="T850" s="255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56" t="s">
        <v>260</v>
      </c>
      <c r="AT850" s="256" t="s">
        <v>168</v>
      </c>
      <c r="AU850" s="256" t="s">
        <v>88</v>
      </c>
      <c r="AY850" s="18" t="s">
        <v>166</v>
      </c>
      <c r="BE850" s="257">
        <f>IF(N850="základní",J850,0)</f>
        <v>0</v>
      </c>
      <c r="BF850" s="257">
        <f>IF(N850="snížená",J850,0)</f>
        <v>0</v>
      </c>
      <c r="BG850" s="257">
        <f>IF(N850="zákl. přenesená",J850,0)</f>
        <v>0</v>
      </c>
      <c r="BH850" s="257">
        <f>IF(N850="sníž. přenesená",J850,0)</f>
        <v>0</v>
      </c>
      <c r="BI850" s="257">
        <f>IF(N850="nulová",J850,0)</f>
        <v>0</v>
      </c>
      <c r="BJ850" s="18" t="s">
        <v>86</v>
      </c>
      <c r="BK850" s="257">
        <f>ROUND(I850*H850,2)</f>
        <v>0</v>
      </c>
      <c r="BL850" s="18" t="s">
        <v>260</v>
      </c>
      <c r="BM850" s="256" t="s">
        <v>1348</v>
      </c>
    </row>
    <row r="851" spans="1:65" s="2" customFormat="1" ht="21.75" customHeight="1">
      <c r="A851" s="39"/>
      <c r="B851" s="40"/>
      <c r="C851" s="245" t="s">
        <v>1349</v>
      </c>
      <c r="D851" s="245" t="s">
        <v>168</v>
      </c>
      <c r="E851" s="246" t="s">
        <v>1350</v>
      </c>
      <c r="F851" s="247" t="s">
        <v>1351</v>
      </c>
      <c r="G851" s="248" t="s">
        <v>171</v>
      </c>
      <c r="H851" s="249">
        <v>9.7</v>
      </c>
      <c r="I851" s="250"/>
      <c r="J851" s="251">
        <f>ROUND(I851*H851,2)</f>
        <v>0</v>
      </c>
      <c r="K851" s="247" t="s">
        <v>1</v>
      </c>
      <c r="L851" s="45"/>
      <c r="M851" s="252" t="s">
        <v>1</v>
      </c>
      <c r="N851" s="253" t="s">
        <v>43</v>
      </c>
      <c r="O851" s="92"/>
      <c r="P851" s="254">
        <f>O851*H851</f>
        <v>0</v>
      </c>
      <c r="Q851" s="254">
        <v>0</v>
      </c>
      <c r="R851" s="254">
        <f>Q851*H851</f>
        <v>0</v>
      </c>
      <c r="S851" s="254">
        <v>0</v>
      </c>
      <c r="T851" s="255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56" t="s">
        <v>260</v>
      </c>
      <c r="AT851" s="256" t="s">
        <v>168</v>
      </c>
      <c r="AU851" s="256" t="s">
        <v>88</v>
      </c>
      <c r="AY851" s="18" t="s">
        <v>166</v>
      </c>
      <c r="BE851" s="257">
        <f>IF(N851="základní",J851,0)</f>
        <v>0</v>
      </c>
      <c r="BF851" s="257">
        <f>IF(N851="snížená",J851,0)</f>
        <v>0</v>
      </c>
      <c r="BG851" s="257">
        <f>IF(N851="zákl. přenesená",J851,0)</f>
        <v>0</v>
      </c>
      <c r="BH851" s="257">
        <f>IF(N851="sníž. přenesená",J851,0)</f>
        <v>0</v>
      </c>
      <c r="BI851" s="257">
        <f>IF(N851="nulová",J851,0)</f>
        <v>0</v>
      </c>
      <c r="BJ851" s="18" t="s">
        <v>86</v>
      </c>
      <c r="BK851" s="257">
        <f>ROUND(I851*H851,2)</f>
        <v>0</v>
      </c>
      <c r="BL851" s="18" t="s">
        <v>260</v>
      </c>
      <c r="BM851" s="256" t="s">
        <v>1352</v>
      </c>
    </row>
    <row r="852" spans="1:51" s="13" customFormat="1" ht="12">
      <c r="A852" s="13"/>
      <c r="B852" s="258"/>
      <c r="C852" s="259"/>
      <c r="D852" s="260" t="s">
        <v>175</v>
      </c>
      <c r="E852" s="261" t="s">
        <v>1</v>
      </c>
      <c r="F852" s="262" t="s">
        <v>1353</v>
      </c>
      <c r="G852" s="259"/>
      <c r="H852" s="263">
        <v>9.7</v>
      </c>
      <c r="I852" s="264"/>
      <c r="J852" s="259"/>
      <c r="K852" s="259"/>
      <c r="L852" s="265"/>
      <c r="M852" s="266"/>
      <c r="N852" s="267"/>
      <c r="O852" s="267"/>
      <c r="P852" s="267"/>
      <c r="Q852" s="267"/>
      <c r="R852" s="267"/>
      <c r="S852" s="267"/>
      <c r="T852" s="268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69" t="s">
        <v>175</v>
      </c>
      <c r="AU852" s="269" t="s">
        <v>88</v>
      </c>
      <c r="AV852" s="13" t="s">
        <v>88</v>
      </c>
      <c r="AW852" s="13" t="s">
        <v>34</v>
      </c>
      <c r="AX852" s="13" t="s">
        <v>86</v>
      </c>
      <c r="AY852" s="269" t="s">
        <v>166</v>
      </c>
    </row>
    <row r="853" spans="1:65" s="2" customFormat="1" ht="21.75" customHeight="1">
      <c r="A853" s="39"/>
      <c r="B853" s="40"/>
      <c r="C853" s="245" t="s">
        <v>1354</v>
      </c>
      <c r="D853" s="245" t="s">
        <v>168</v>
      </c>
      <c r="E853" s="246" t="s">
        <v>1355</v>
      </c>
      <c r="F853" s="247" t="s">
        <v>1356</v>
      </c>
      <c r="G853" s="248" t="s">
        <v>171</v>
      </c>
      <c r="H853" s="249">
        <v>1</v>
      </c>
      <c r="I853" s="250"/>
      <c r="J853" s="251">
        <f>ROUND(I853*H853,2)</f>
        <v>0</v>
      </c>
      <c r="K853" s="247" t="s">
        <v>1</v>
      </c>
      <c r="L853" s="45"/>
      <c r="M853" s="252" t="s">
        <v>1</v>
      </c>
      <c r="N853" s="253" t="s">
        <v>43</v>
      </c>
      <c r="O853" s="92"/>
      <c r="P853" s="254">
        <f>O853*H853</f>
        <v>0</v>
      </c>
      <c r="Q853" s="254">
        <v>0</v>
      </c>
      <c r="R853" s="254">
        <f>Q853*H853</f>
        <v>0</v>
      </c>
      <c r="S853" s="254">
        <v>0</v>
      </c>
      <c r="T853" s="255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56" t="s">
        <v>260</v>
      </c>
      <c r="AT853" s="256" t="s">
        <v>168</v>
      </c>
      <c r="AU853" s="256" t="s">
        <v>88</v>
      </c>
      <c r="AY853" s="18" t="s">
        <v>166</v>
      </c>
      <c r="BE853" s="257">
        <f>IF(N853="základní",J853,0)</f>
        <v>0</v>
      </c>
      <c r="BF853" s="257">
        <f>IF(N853="snížená",J853,0)</f>
        <v>0</v>
      </c>
      <c r="BG853" s="257">
        <f>IF(N853="zákl. přenesená",J853,0)</f>
        <v>0</v>
      </c>
      <c r="BH853" s="257">
        <f>IF(N853="sníž. přenesená",J853,0)</f>
        <v>0</v>
      </c>
      <c r="BI853" s="257">
        <f>IF(N853="nulová",J853,0)</f>
        <v>0</v>
      </c>
      <c r="BJ853" s="18" t="s">
        <v>86</v>
      </c>
      <c r="BK853" s="257">
        <f>ROUND(I853*H853,2)</f>
        <v>0</v>
      </c>
      <c r="BL853" s="18" t="s">
        <v>260</v>
      </c>
      <c r="BM853" s="256" t="s">
        <v>1357</v>
      </c>
    </row>
    <row r="854" spans="1:65" s="2" customFormat="1" ht="21.75" customHeight="1">
      <c r="A854" s="39"/>
      <c r="B854" s="40"/>
      <c r="C854" s="245" t="s">
        <v>1358</v>
      </c>
      <c r="D854" s="245" t="s">
        <v>168</v>
      </c>
      <c r="E854" s="246" t="s">
        <v>1359</v>
      </c>
      <c r="F854" s="247" t="s">
        <v>1360</v>
      </c>
      <c r="G854" s="248" t="s">
        <v>171</v>
      </c>
      <c r="H854" s="249">
        <v>1</v>
      </c>
      <c r="I854" s="250"/>
      <c r="J854" s="251">
        <f>ROUND(I854*H854,2)</f>
        <v>0</v>
      </c>
      <c r="K854" s="247" t="s">
        <v>1</v>
      </c>
      <c r="L854" s="45"/>
      <c r="M854" s="252" t="s">
        <v>1</v>
      </c>
      <c r="N854" s="253" t="s">
        <v>43</v>
      </c>
      <c r="O854" s="92"/>
      <c r="P854" s="254">
        <f>O854*H854</f>
        <v>0</v>
      </c>
      <c r="Q854" s="254">
        <v>0</v>
      </c>
      <c r="R854" s="254">
        <f>Q854*H854</f>
        <v>0</v>
      </c>
      <c r="S854" s="254">
        <v>0</v>
      </c>
      <c r="T854" s="255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56" t="s">
        <v>260</v>
      </c>
      <c r="AT854" s="256" t="s">
        <v>168</v>
      </c>
      <c r="AU854" s="256" t="s">
        <v>88</v>
      </c>
      <c r="AY854" s="18" t="s">
        <v>166</v>
      </c>
      <c r="BE854" s="257">
        <f>IF(N854="základní",J854,0)</f>
        <v>0</v>
      </c>
      <c r="BF854" s="257">
        <f>IF(N854="snížená",J854,0)</f>
        <v>0</v>
      </c>
      <c r="BG854" s="257">
        <f>IF(N854="zákl. přenesená",J854,0)</f>
        <v>0</v>
      </c>
      <c r="BH854" s="257">
        <f>IF(N854="sníž. přenesená",J854,0)</f>
        <v>0</v>
      </c>
      <c r="BI854" s="257">
        <f>IF(N854="nulová",J854,0)</f>
        <v>0</v>
      </c>
      <c r="BJ854" s="18" t="s">
        <v>86</v>
      </c>
      <c r="BK854" s="257">
        <f>ROUND(I854*H854,2)</f>
        <v>0</v>
      </c>
      <c r="BL854" s="18" t="s">
        <v>260</v>
      </c>
      <c r="BM854" s="256" t="s">
        <v>1361</v>
      </c>
    </row>
    <row r="855" spans="1:65" s="2" customFormat="1" ht="21.75" customHeight="1">
      <c r="A855" s="39"/>
      <c r="B855" s="40"/>
      <c r="C855" s="245" t="s">
        <v>1362</v>
      </c>
      <c r="D855" s="245" t="s">
        <v>168</v>
      </c>
      <c r="E855" s="246" t="s">
        <v>1363</v>
      </c>
      <c r="F855" s="247" t="s">
        <v>1364</v>
      </c>
      <c r="G855" s="248" t="s">
        <v>257</v>
      </c>
      <c r="H855" s="249">
        <v>140</v>
      </c>
      <c r="I855" s="250"/>
      <c r="J855" s="251">
        <f>ROUND(I855*H855,2)</f>
        <v>0</v>
      </c>
      <c r="K855" s="247" t="s">
        <v>1</v>
      </c>
      <c r="L855" s="45"/>
      <c r="M855" s="252" t="s">
        <v>1</v>
      </c>
      <c r="N855" s="253" t="s">
        <v>43</v>
      </c>
      <c r="O855" s="92"/>
      <c r="P855" s="254">
        <f>O855*H855</f>
        <v>0</v>
      </c>
      <c r="Q855" s="254">
        <v>0</v>
      </c>
      <c r="R855" s="254">
        <f>Q855*H855</f>
        <v>0</v>
      </c>
      <c r="S855" s="254">
        <v>0</v>
      </c>
      <c r="T855" s="255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56" t="s">
        <v>260</v>
      </c>
      <c r="AT855" s="256" t="s">
        <v>168</v>
      </c>
      <c r="AU855" s="256" t="s">
        <v>88</v>
      </c>
      <c r="AY855" s="18" t="s">
        <v>166</v>
      </c>
      <c r="BE855" s="257">
        <f>IF(N855="základní",J855,0)</f>
        <v>0</v>
      </c>
      <c r="BF855" s="257">
        <f>IF(N855="snížená",J855,0)</f>
        <v>0</v>
      </c>
      <c r="BG855" s="257">
        <f>IF(N855="zákl. přenesená",J855,0)</f>
        <v>0</v>
      </c>
      <c r="BH855" s="257">
        <f>IF(N855="sníž. přenesená",J855,0)</f>
        <v>0</v>
      </c>
      <c r="BI855" s="257">
        <f>IF(N855="nulová",J855,0)</f>
        <v>0</v>
      </c>
      <c r="BJ855" s="18" t="s">
        <v>86</v>
      </c>
      <c r="BK855" s="257">
        <f>ROUND(I855*H855,2)</f>
        <v>0</v>
      </c>
      <c r="BL855" s="18" t="s">
        <v>260</v>
      </c>
      <c r="BM855" s="256" t="s">
        <v>1365</v>
      </c>
    </row>
    <row r="856" spans="1:65" s="2" customFormat="1" ht="44.25" customHeight="1">
      <c r="A856" s="39"/>
      <c r="B856" s="40"/>
      <c r="C856" s="245" t="s">
        <v>1366</v>
      </c>
      <c r="D856" s="245" t="s">
        <v>168</v>
      </c>
      <c r="E856" s="246" t="s">
        <v>1367</v>
      </c>
      <c r="F856" s="247" t="s">
        <v>1368</v>
      </c>
      <c r="G856" s="248" t="s">
        <v>668</v>
      </c>
      <c r="H856" s="249">
        <v>1</v>
      </c>
      <c r="I856" s="250"/>
      <c r="J856" s="251">
        <f>ROUND(I856*H856,2)</f>
        <v>0</v>
      </c>
      <c r="K856" s="247" t="s">
        <v>1</v>
      </c>
      <c r="L856" s="45"/>
      <c r="M856" s="252" t="s">
        <v>1</v>
      </c>
      <c r="N856" s="253" t="s">
        <v>43</v>
      </c>
      <c r="O856" s="92"/>
      <c r="P856" s="254">
        <f>O856*H856</f>
        <v>0</v>
      </c>
      <c r="Q856" s="254">
        <v>0.0004</v>
      </c>
      <c r="R856" s="254">
        <f>Q856*H856</f>
        <v>0.0004</v>
      </c>
      <c r="S856" s="254">
        <v>0</v>
      </c>
      <c r="T856" s="255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56" t="s">
        <v>260</v>
      </c>
      <c r="AT856" s="256" t="s">
        <v>168</v>
      </c>
      <c r="AU856" s="256" t="s">
        <v>88</v>
      </c>
      <c r="AY856" s="18" t="s">
        <v>166</v>
      </c>
      <c r="BE856" s="257">
        <f>IF(N856="základní",J856,0)</f>
        <v>0</v>
      </c>
      <c r="BF856" s="257">
        <f>IF(N856="snížená",J856,0)</f>
        <v>0</v>
      </c>
      <c r="BG856" s="257">
        <f>IF(N856="zákl. přenesená",J856,0)</f>
        <v>0</v>
      </c>
      <c r="BH856" s="257">
        <f>IF(N856="sníž. přenesená",J856,0)</f>
        <v>0</v>
      </c>
      <c r="BI856" s="257">
        <f>IF(N856="nulová",J856,0)</f>
        <v>0</v>
      </c>
      <c r="BJ856" s="18" t="s">
        <v>86</v>
      </c>
      <c r="BK856" s="257">
        <f>ROUND(I856*H856,2)</f>
        <v>0</v>
      </c>
      <c r="BL856" s="18" t="s">
        <v>260</v>
      </c>
      <c r="BM856" s="256" t="s">
        <v>1369</v>
      </c>
    </row>
    <row r="857" spans="1:65" s="2" customFormat="1" ht="33" customHeight="1">
      <c r="A857" s="39"/>
      <c r="B857" s="40"/>
      <c r="C857" s="245" t="s">
        <v>1370</v>
      </c>
      <c r="D857" s="245" t="s">
        <v>168</v>
      </c>
      <c r="E857" s="246" t="s">
        <v>1371</v>
      </c>
      <c r="F857" s="247" t="s">
        <v>1372</v>
      </c>
      <c r="G857" s="248" t="s">
        <v>668</v>
      </c>
      <c r="H857" s="249">
        <v>1</v>
      </c>
      <c r="I857" s="250"/>
      <c r="J857" s="251">
        <f>ROUND(I857*H857,2)</f>
        <v>0</v>
      </c>
      <c r="K857" s="247" t="s">
        <v>1</v>
      </c>
      <c r="L857" s="45"/>
      <c r="M857" s="252" t="s">
        <v>1</v>
      </c>
      <c r="N857" s="253" t="s">
        <v>43</v>
      </c>
      <c r="O857" s="92"/>
      <c r="P857" s="254">
        <f>O857*H857</f>
        <v>0</v>
      </c>
      <c r="Q857" s="254">
        <v>0.0004</v>
      </c>
      <c r="R857" s="254">
        <f>Q857*H857</f>
        <v>0.0004</v>
      </c>
      <c r="S857" s="254">
        <v>0</v>
      </c>
      <c r="T857" s="255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56" t="s">
        <v>260</v>
      </c>
      <c r="AT857" s="256" t="s">
        <v>168</v>
      </c>
      <c r="AU857" s="256" t="s">
        <v>88</v>
      </c>
      <c r="AY857" s="18" t="s">
        <v>166</v>
      </c>
      <c r="BE857" s="257">
        <f>IF(N857="základní",J857,0)</f>
        <v>0</v>
      </c>
      <c r="BF857" s="257">
        <f>IF(N857="snížená",J857,0)</f>
        <v>0</v>
      </c>
      <c r="BG857" s="257">
        <f>IF(N857="zákl. přenesená",J857,0)</f>
        <v>0</v>
      </c>
      <c r="BH857" s="257">
        <f>IF(N857="sníž. přenesená",J857,0)</f>
        <v>0</v>
      </c>
      <c r="BI857" s="257">
        <f>IF(N857="nulová",J857,0)</f>
        <v>0</v>
      </c>
      <c r="BJ857" s="18" t="s">
        <v>86</v>
      </c>
      <c r="BK857" s="257">
        <f>ROUND(I857*H857,2)</f>
        <v>0</v>
      </c>
      <c r="BL857" s="18" t="s">
        <v>260</v>
      </c>
      <c r="BM857" s="256" t="s">
        <v>1373</v>
      </c>
    </row>
    <row r="858" spans="1:51" s="13" customFormat="1" ht="12">
      <c r="A858" s="13"/>
      <c r="B858" s="258"/>
      <c r="C858" s="259"/>
      <c r="D858" s="260" t="s">
        <v>175</v>
      </c>
      <c r="E858" s="261" t="s">
        <v>1</v>
      </c>
      <c r="F858" s="262" t="s">
        <v>86</v>
      </c>
      <c r="G858" s="259"/>
      <c r="H858" s="263">
        <v>1</v>
      </c>
      <c r="I858" s="264"/>
      <c r="J858" s="259"/>
      <c r="K858" s="259"/>
      <c r="L858" s="265"/>
      <c r="M858" s="266"/>
      <c r="N858" s="267"/>
      <c r="O858" s="267"/>
      <c r="P858" s="267"/>
      <c r="Q858" s="267"/>
      <c r="R858" s="267"/>
      <c r="S858" s="267"/>
      <c r="T858" s="268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69" t="s">
        <v>175</v>
      </c>
      <c r="AU858" s="269" t="s">
        <v>88</v>
      </c>
      <c r="AV858" s="13" t="s">
        <v>88</v>
      </c>
      <c r="AW858" s="13" t="s">
        <v>34</v>
      </c>
      <c r="AX858" s="13" t="s">
        <v>86</v>
      </c>
      <c r="AY858" s="269" t="s">
        <v>166</v>
      </c>
    </row>
    <row r="859" spans="1:65" s="2" customFormat="1" ht="33" customHeight="1">
      <c r="A859" s="39"/>
      <c r="B859" s="40"/>
      <c r="C859" s="245" t="s">
        <v>1374</v>
      </c>
      <c r="D859" s="245" t="s">
        <v>168</v>
      </c>
      <c r="E859" s="246" t="s">
        <v>1375</v>
      </c>
      <c r="F859" s="247" t="s">
        <v>1376</v>
      </c>
      <c r="G859" s="248" t="s">
        <v>668</v>
      </c>
      <c r="H859" s="249">
        <v>3</v>
      </c>
      <c r="I859" s="250"/>
      <c r="J859" s="251">
        <f>ROUND(I859*H859,2)</f>
        <v>0</v>
      </c>
      <c r="K859" s="247" t="s">
        <v>1</v>
      </c>
      <c r="L859" s="45"/>
      <c r="M859" s="252" t="s">
        <v>1</v>
      </c>
      <c r="N859" s="253" t="s">
        <v>43</v>
      </c>
      <c r="O859" s="92"/>
      <c r="P859" s="254">
        <f>O859*H859</f>
        <v>0</v>
      </c>
      <c r="Q859" s="254">
        <v>0.0004</v>
      </c>
      <c r="R859" s="254">
        <f>Q859*H859</f>
        <v>0.0012000000000000001</v>
      </c>
      <c r="S859" s="254">
        <v>0</v>
      </c>
      <c r="T859" s="255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56" t="s">
        <v>260</v>
      </c>
      <c r="AT859" s="256" t="s">
        <v>168</v>
      </c>
      <c r="AU859" s="256" t="s">
        <v>88</v>
      </c>
      <c r="AY859" s="18" t="s">
        <v>166</v>
      </c>
      <c r="BE859" s="257">
        <f>IF(N859="základní",J859,0)</f>
        <v>0</v>
      </c>
      <c r="BF859" s="257">
        <f>IF(N859="snížená",J859,0)</f>
        <v>0</v>
      </c>
      <c r="BG859" s="257">
        <f>IF(N859="zákl. přenesená",J859,0)</f>
        <v>0</v>
      </c>
      <c r="BH859" s="257">
        <f>IF(N859="sníž. přenesená",J859,0)</f>
        <v>0</v>
      </c>
      <c r="BI859" s="257">
        <f>IF(N859="nulová",J859,0)</f>
        <v>0</v>
      </c>
      <c r="BJ859" s="18" t="s">
        <v>86</v>
      </c>
      <c r="BK859" s="257">
        <f>ROUND(I859*H859,2)</f>
        <v>0</v>
      </c>
      <c r="BL859" s="18" t="s">
        <v>260</v>
      </c>
      <c r="BM859" s="256" t="s">
        <v>1377</v>
      </c>
    </row>
    <row r="860" spans="1:51" s="13" customFormat="1" ht="12">
      <c r="A860" s="13"/>
      <c r="B860" s="258"/>
      <c r="C860" s="259"/>
      <c r="D860" s="260" t="s">
        <v>175</v>
      </c>
      <c r="E860" s="261" t="s">
        <v>1</v>
      </c>
      <c r="F860" s="262" t="s">
        <v>105</v>
      </c>
      <c r="G860" s="259"/>
      <c r="H860" s="263">
        <v>3</v>
      </c>
      <c r="I860" s="264"/>
      <c r="J860" s="259"/>
      <c r="K860" s="259"/>
      <c r="L860" s="265"/>
      <c r="M860" s="266"/>
      <c r="N860" s="267"/>
      <c r="O860" s="267"/>
      <c r="P860" s="267"/>
      <c r="Q860" s="267"/>
      <c r="R860" s="267"/>
      <c r="S860" s="267"/>
      <c r="T860" s="268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69" t="s">
        <v>175</v>
      </c>
      <c r="AU860" s="269" t="s">
        <v>88</v>
      </c>
      <c r="AV860" s="13" t="s">
        <v>88</v>
      </c>
      <c r="AW860" s="13" t="s">
        <v>34</v>
      </c>
      <c r="AX860" s="13" t="s">
        <v>86</v>
      </c>
      <c r="AY860" s="269" t="s">
        <v>166</v>
      </c>
    </row>
    <row r="861" spans="1:65" s="2" customFormat="1" ht="33" customHeight="1">
      <c r="A861" s="39"/>
      <c r="B861" s="40"/>
      <c r="C861" s="245" t="s">
        <v>1378</v>
      </c>
      <c r="D861" s="245" t="s">
        <v>168</v>
      </c>
      <c r="E861" s="246" t="s">
        <v>1379</v>
      </c>
      <c r="F861" s="247" t="s">
        <v>1380</v>
      </c>
      <c r="G861" s="248" t="s">
        <v>668</v>
      </c>
      <c r="H861" s="249">
        <v>1</v>
      </c>
      <c r="I861" s="250"/>
      <c r="J861" s="251">
        <f>ROUND(I861*H861,2)</f>
        <v>0</v>
      </c>
      <c r="K861" s="247" t="s">
        <v>1</v>
      </c>
      <c r="L861" s="45"/>
      <c r="M861" s="252" t="s">
        <v>1</v>
      </c>
      <c r="N861" s="253" t="s">
        <v>43</v>
      </c>
      <c r="O861" s="92"/>
      <c r="P861" s="254">
        <f>O861*H861</f>
        <v>0</v>
      </c>
      <c r="Q861" s="254">
        <v>0.0004</v>
      </c>
      <c r="R861" s="254">
        <f>Q861*H861</f>
        <v>0.0004</v>
      </c>
      <c r="S861" s="254">
        <v>0</v>
      </c>
      <c r="T861" s="255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56" t="s">
        <v>260</v>
      </c>
      <c r="AT861" s="256" t="s">
        <v>168</v>
      </c>
      <c r="AU861" s="256" t="s">
        <v>88</v>
      </c>
      <c r="AY861" s="18" t="s">
        <v>166</v>
      </c>
      <c r="BE861" s="257">
        <f>IF(N861="základní",J861,0)</f>
        <v>0</v>
      </c>
      <c r="BF861" s="257">
        <f>IF(N861="snížená",J861,0)</f>
        <v>0</v>
      </c>
      <c r="BG861" s="257">
        <f>IF(N861="zákl. přenesená",J861,0)</f>
        <v>0</v>
      </c>
      <c r="BH861" s="257">
        <f>IF(N861="sníž. přenesená",J861,0)</f>
        <v>0</v>
      </c>
      <c r="BI861" s="257">
        <f>IF(N861="nulová",J861,0)</f>
        <v>0</v>
      </c>
      <c r="BJ861" s="18" t="s">
        <v>86</v>
      </c>
      <c r="BK861" s="257">
        <f>ROUND(I861*H861,2)</f>
        <v>0</v>
      </c>
      <c r="BL861" s="18" t="s">
        <v>260</v>
      </c>
      <c r="BM861" s="256" t="s">
        <v>1381</v>
      </c>
    </row>
    <row r="862" spans="1:65" s="2" customFormat="1" ht="44.25" customHeight="1">
      <c r="A862" s="39"/>
      <c r="B862" s="40"/>
      <c r="C862" s="245" t="s">
        <v>1382</v>
      </c>
      <c r="D862" s="245" t="s">
        <v>168</v>
      </c>
      <c r="E862" s="246" t="s">
        <v>1383</v>
      </c>
      <c r="F862" s="247" t="s">
        <v>1384</v>
      </c>
      <c r="G862" s="248" t="s">
        <v>668</v>
      </c>
      <c r="H862" s="249">
        <v>1</v>
      </c>
      <c r="I862" s="250"/>
      <c r="J862" s="251">
        <f>ROUND(I862*H862,2)</f>
        <v>0</v>
      </c>
      <c r="K862" s="247" t="s">
        <v>1</v>
      </c>
      <c r="L862" s="45"/>
      <c r="M862" s="252" t="s">
        <v>1</v>
      </c>
      <c r="N862" s="253" t="s">
        <v>43</v>
      </c>
      <c r="O862" s="92"/>
      <c r="P862" s="254">
        <f>O862*H862</f>
        <v>0</v>
      </c>
      <c r="Q862" s="254">
        <v>0.0004</v>
      </c>
      <c r="R862" s="254">
        <f>Q862*H862</f>
        <v>0.0004</v>
      </c>
      <c r="S862" s="254">
        <v>0</v>
      </c>
      <c r="T862" s="255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56" t="s">
        <v>260</v>
      </c>
      <c r="AT862" s="256" t="s">
        <v>168</v>
      </c>
      <c r="AU862" s="256" t="s">
        <v>88</v>
      </c>
      <c r="AY862" s="18" t="s">
        <v>166</v>
      </c>
      <c r="BE862" s="257">
        <f>IF(N862="základní",J862,0)</f>
        <v>0</v>
      </c>
      <c r="BF862" s="257">
        <f>IF(N862="snížená",J862,0)</f>
        <v>0</v>
      </c>
      <c r="BG862" s="257">
        <f>IF(N862="zákl. přenesená",J862,0)</f>
        <v>0</v>
      </c>
      <c r="BH862" s="257">
        <f>IF(N862="sníž. přenesená",J862,0)</f>
        <v>0</v>
      </c>
      <c r="BI862" s="257">
        <f>IF(N862="nulová",J862,0)</f>
        <v>0</v>
      </c>
      <c r="BJ862" s="18" t="s">
        <v>86</v>
      </c>
      <c r="BK862" s="257">
        <f>ROUND(I862*H862,2)</f>
        <v>0</v>
      </c>
      <c r="BL862" s="18" t="s">
        <v>260</v>
      </c>
      <c r="BM862" s="256" t="s">
        <v>1385</v>
      </c>
    </row>
    <row r="863" spans="1:65" s="2" customFormat="1" ht="16.5" customHeight="1">
      <c r="A863" s="39"/>
      <c r="B863" s="40"/>
      <c r="C863" s="245" t="s">
        <v>1386</v>
      </c>
      <c r="D863" s="245" t="s">
        <v>168</v>
      </c>
      <c r="E863" s="246" t="s">
        <v>1387</v>
      </c>
      <c r="F863" s="247" t="s">
        <v>1388</v>
      </c>
      <c r="G863" s="248" t="s">
        <v>668</v>
      </c>
      <c r="H863" s="249">
        <v>1</v>
      </c>
      <c r="I863" s="250"/>
      <c r="J863" s="251">
        <f>ROUND(I863*H863,2)</f>
        <v>0</v>
      </c>
      <c r="K863" s="247" t="s">
        <v>1</v>
      </c>
      <c r="L863" s="45"/>
      <c r="M863" s="252" t="s">
        <v>1</v>
      </c>
      <c r="N863" s="253" t="s">
        <v>43</v>
      </c>
      <c r="O863" s="92"/>
      <c r="P863" s="254">
        <f>O863*H863</f>
        <v>0</v>
      </c>
      <c r="Q863" s="254">
        <v>1E-05</v>
      </c>
      <c r="R863" s="254">
        <f>Q863*H863</f>
        <v>1E-05</v>
      </c>
      <c r="S863" s="254">
        <v>0</v>
      </c>
      <c r="T863" s="255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56" t="s">
        <v>260</v>
      </c>
      <c r="AT863" s="256" t="s">
        <v>168</v>
      </c>
      <c r="AU863" s="256" t="s">
        <v>88</v>
      </c>
      <c r="AY863" s="18" t="s">
        <v>166</v>
      </c>
      <c r="BE863" s="257">
        <f>IF(N863="základní",J863,0)</f>
        <v>0</v>
      </c>
      <c r="BF863" s="257">
        <f>IF(N863="snížená",J863,0)</f>
        <v>0</v>
      </c>
      <c r="BG863" s="257">
        <f>IF(N863="zákl. přenesená",J863,0)</f>
        <v>0</v>
      </c>
      <c r="BH863" s="257">
        <f>IF(N863="sníž. přenesená",J863,0)</f>
        <v>0</v>
      </c>
      <c r="BI863" s="257">
        <f>IF(N863="nulová",J863,0)</f>
        <v>0</v>
      </c>
      <c r="BJ863" s="18" t="s">
        <v>86</v>
      </c>
      <c r="BK863" s="257">
        <f>ROUND(I863*H863,2)</f>
        <v>0</v>
      </c>
      <c r="BL863" s="18" t="s">
        <v>260</v>
      </c>
      <c r="BM863" s="256" t="s">
        <v>1389</v>
      </c>
    </row>
    <row r="864" spans="1:65" s="2" customFormat="1" ht="21.75" customHeight="1">
      <c r="A864" s="39"/>
      <c r="B864" s="40"/>
      <c r="C864" s="245" t="s">
        <v>1390</v>
      </c>
      <c r="D864" s="245" t="s">
        <v>168</v>
      </c>
      <c r="E864" s="246" t="s">
        <v>1391</v>
      </c>
      <c r="F864" s="247" t="s">
        <v>1392</v>
      </c>
      <c r="G864" s="248" t="s">
        <v>257</v>
      </c>
      <c r="H864" s="249">
        <v>7.744</v>
      </c>
      <c r="I864" s="250"/>
      <c r="J864" s="251">
        <f>ROUND(I864*H864,2)</f>
        <v>0</v>
      </c>
      <c r="K864" s="247" t="s">
        <v>172</v>
      </c>
      <c r="L864" s="45"/>
      <c r="M864" s="252" t="s">
        <v>1</v>
      </c>
      <c r="N864" s="253" t="s">
        <v>43</v>
      </c>
      <c r="O864" s="92"/>
      <c r="P864" s="254">
        <f>O864*H864</f>
        <v>0</v>
      </c>
      <c r="Q864" s="254">
        <v>7E-05</v>
      </c>
      <c r="R864" s="254">
        <f>Q864*H864</f>
        <v>0.0005420799999999999</v>
      </c>
      <c r="S864" s="254">
        <v>0</v>
      </c>
      <c r="T864" s="255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56" t="s">
        <v>260</v>
      </c>
      <c r="AT864" s="256" t="s">
        <v>168</v>
      </c>
      <c r="AU864" s="256" t="s">
        <v>88</v>
      </c>
      <c r="AY864" s="18" t="s">
        <v>166</v>
      </c>
      <c r="BE864" s="257">
        <f>IF(N864="základní",J864,0)</f>
        <v>0</v>
      </c>
      <c r="BF864" s="257">
        <f>IF(N864="snížená",J864,0)</f>
        <v>0</v>
      </c>
      <c r="BG864" s="257">
        <f>IF(N864="zákl. přenesená",J864,0)</f>
        <v>0</v>
      </c>
      <c r="BH864" s="257">
        <f>IF(N864="sníž. přenesená",J864,0)</f>
        <v>0</v>
      </c>
      <c r="BI864" s="257">
        <f>IF(N864="nulová",J864,0)</f>
        <v>0</v>
      </c>
      <c r="BJ864" s="18" t="s">
        <v>86</v>
      </c>
      <c r="BK864" s="257">
        <f>ROUND(I864*H864,2)</f>
        <v>0</v>
      </c>
      <c r="BL864" s="18" t="s">
        <v>260</v>
      </c>
      <c r="BM864" s="256" t="s">
        <v>1393</v>
      </c>
    </row>
    <row r="865" spans="1:51" s="14" customFormat="1" ht="12">
      <c r="A865" s="14"/>
      <c r="B865" s="270"/>
      <c r="C865" s="271"/>
      <c r="D865" s="260" t="s">
        <v>175</v>
      </c>
      <c r="E865" s="272" t="s">
        <v>1</v>
      </c>
      <c r="F865" s="273" t="s">
        <v>1394</v>
      </c>
      <c r="G865" s="271"/>
      <c r="H865" s="272" t="s">
        <v>1</v>
      </c>
      <c r="I865" s="274"/>
      <c r="J865" s="271"/>
      <c r="K865" s="271"/>
      <c r="L865" s="275"/>
      <c r="M865" s="276"/>
      <c r="N865" s="277"/>
      <c r="O865" s="277"/>
      <c r="P865" s="277"/>
      <c r="Q865" s="277"/>
      <c r="R865" s="277"/>
      <c r="S865" s="277"/>
      <c r="T865" s="278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79" t="s">
        <v>175</v>
      </c>
      <c r="AU865" s="279" t="s">
        <v>88</v>
      </c>
      <c r="AV865" s="14" t="s">
        <v>86</v>
      </c>
      <c r="AW865" s="14" t="s">
        <v>34</v>
      </c>
      <c r="AX865" s="14" t="s">
        <v>78</v>
      </c>
      <c r="AY865" s="279" t="s">
        <v>166</v>
      </c>
    </row>
    <row r="866" spans="1:51" s="13" customFormat="1" ht="12">
      <c r="A866" s="13"/>
      <c r="B866" s="258"/>
      <c r="C866" s="259"/>
      <c r="D866" s="260" t="s">
        <v>175</v>
      </c>
      <c r="E866" s="261" t="s">
        <v>1</v>
      </c>
      <c r="F866" s="262" t="s">
        <v>1395</v>
      </c>
      <c r="G866" s="259"/>
      <c r="H866" s="263">
        <v>7.744</v>
      </c>
      <c r="I866" s="264"/>
      <c r="J866" s="259"/>
      <c r="K866" s="259"/>
      <c r="L866" s="265"/>
      <c r="M866" s="266"/>
      <c r="N866" s="267"/>
      <c r="O866" s="267"/>
      <c r="P866" s="267"/>
      <c r="Q866" s="267"/>
      <c r="R866" s="267"/>
      <c r="S866" s="267"/>
      <c r="T866" s="268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69" t="s">
        <v>175</v>
      </c>
      <c r="AU866" s="269" t="s">
        <v>88</v>
      </c>
      <c r="AV866" s="13" t="s">
        <v>88</v>
      </c>
      <c r="AW866" s="13" t="s">
        <v>34</v>
      </c>
      <c r="AX866" s="13" t="s">
        <v>86</v>
      </c>
      <c r="AY866" s="269" t="s">
        <v>166</v>
      </c>
    </row>
    <row r="867" spans="1:65" s="2" customFormat="1" ht="21.75" customHeight="1">
      <c r="A867" s="39"/>
      <c r="B867" s="40"/>
      <c r="C867" s="291" t="s">
        <v>1396</v>
      </c>
      <c r="D867" s="291" t="s">
        <v>254</v>
      </c>
      <c r="E867" s="292" t="s">
        <v>1397</v>
      </c>
      <c r="F867" s="293" t="s">
        <v>1398</v>
      </c>
      <c r="G867" s="294" t="s">
        <v>242</v>
      </c>
      <c r="H867" s="295">
        <v>0.009</v>
      </c>
      <c r="I867" s="296"/>
      <c r="J867" s="297">
        <f>ROUND(I867*H867,2)</f>
        <v>0</v>
      </c>
      <c r="K867" s="293" t="s">
        <v>172</v>
      </c>
      <c r="L867" s="298"/>
      <c r="M867" s="299" t="s">
        <v>1</v>
      </c>
      <c r="N867" s="300" t="s">
        <v>43</v>
      </c>
      <c r="O867" s="92"/>
      <c r="P867" s="254">
        <f>O867*H867</f>
        <v>0</v>
      </c>
      <c r="Q867" s="254">
        <v>1</v>
      </c>
      <c r="R867" s="254">
        <f>Q867*H867</f>
        <v>0.009</v>
      </c>
      <c r="S867" s="254">
        <v>0</v>
      </c>
      <c r="T867" s="255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56" t="s">
        <v>378</v>
      </c>
      <c r="AT867" s="256" t="s">
        <v>254</v>
      </c>
      <c r="AU867" s="256" t="s">
        <v>88</v>
      </c>
      <c r="AY867" s="18" t="s">
        <v>166</v>
      </c>
      <c r="BE867" s="257">
        <f>IF(N867="základní",J867,0)</f>
        <v>0</v>
      </c>
      <c r="BF867" s="257">
        <f>IF(N867="snížená",J867,0)</f>
        <v>0</v>
      </c>
      <c r="BG867" s="257">
        <f>IF(N867="zákl. přenesená",J867,0)</f>
        <v>0</v>
      </c>
      <c r="BH867" s="257">
        <f>IF(N867="sníž. přenesená",J867,0)</f>
        <v>0</v>
      </c>
      <c r="BI867" s="257">
        <f>IF(N867="nulová",J867,0)</f>
        <v>0</v>
      </c>
      <c r="BJ867" s="18" t="s">
        <v>86</v>
      </c>
      <c r="BK867" s="257">
        <f>ROUND(I867*H867,2)</f>
        <v>0</v>
      </c>
      <c r="BL867" s="18" t="s">
        <v>260</v>
      </c>
      <c r="BM867" s="256" t="s">
        <v>1399</v>
      </c>
    </row>
    <row r="868" spans="1:51" s="13" customFormat="1" ht="12">
      <c r="A868" s="13"/>
      <c r="B868" s="258"/>
      <c r="C868" s="259"/>
      <c r="D868" s="260" t="s">
        <v>175</v>
      </c>
      <c r="E868" s="261" t="s">
        <v>1</v>
      </c>
      <c r="F868" s="262" t="s">
        <v>1400</v>
      </c>
      <c r="G868" s="259"/>
      <c r="H868" s="263">
        <v>0.009</v>
      </c>
      <c r="I868" s="264"/>
      <c r="J868" s="259"/>
      <c r="K868" s="259"/>
      <c r="L868" s="265"/>
      <c r="M868" s="266"/>
      <c r="N868" s="267"/>
      <c r="O868" s="267"/>
      <c r="P868" s="267"/>
      <c r="Q868" s="267"/>
      <c r="R868" s="267"/>
      <c r="S868" s="267"/>
      <c r="T868" s="268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69" t="s">
        <v>175</v>
      </c>
      <c r="AU868" s="269" t="s">
        <v>88</v>
      </c>
      <c r="AV868" s="13" t="s">
        <v>88</v>
      </c>
      <c r="AW868" s="13" t="s">
        <v>34</v>
      </c>
      <c r="AX868" s="13" t="s">
        <v>86</v>
      </c>
      <c r="AY868" s="269" t="s">
        <v>166</v>
      </c>
    </row>
    <row r="869" spans="1:65" s="2" customFormat="1" ht="21.75" customHeight="1">
      <c r="A869" s="39"/>
      <c r="B869" s="40"/>
      <c r="C869" s="245" t="s">
        <v>1401</v>
      </c>
      <c r="D869" s="245" t="s">
        <v>168</v>
      </c>
      <c r="E869" s="246" t="s">
        <v>1402</v>
      </c>
      <c r="F869" s="247" t="s">
        <v>1403</v>
      </c>
      <c r="G869" s="248" t="s">
        <v>1035</v>
      </c>
      <c r="H869" s="315"/>
      <c r="I869" s="250"/>
      <c r="J869" s="251">
        <f>ROUND(I869*H869,2)</f>
        <v>0</v>
      </c>
      <c r="K869" s="247" t="s">
        <v>172</v>
      </c>
      <c r="L869" s="45"/>
      <c r="M869" s="252" t="s">
        <v>1</v>
      </c>
      <c r="N869" s="253" t="s">
        <v>43</v>
      </c>
      <c r="O869" s="92"/>
      <c r="P869" s="254">
        <f>O869*H869</f>
        <v>0</v>
      </c>
      <c r="Q869" s="254">
        <v>0</v>
      </c>
      <c r="R869" s="254">
        <f>Q869*H869</f>
        <v>0</v>
      </c>
      <c r="S869" s="254">
        <v>0</v>
      </c>
      <c r="T869" s="255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56" t="s">
        <v>260</v>
      </c>
      <c r="AT869" s="256" t="s">
        <v>168</v>
      </c>
      <c r="AU869" s="256" t="s">
        <v>88</v>
      </c>
      <c r="AY869" s="18" t="s">
        <v>166</v>
      </c>
      <c r="BE869" s="257">
        <f>IF(N869="základní",J869,0)</f>
        <v>0</v>
      </c>
      <c r="BF869" s="257">
        <f>IF(N869="snížená",J869,0)</f>
        <v>0</v>
      </c>
      <c r="BG869" s="257">
        <f>IF(N869="zákl. přenesená",J869,0)</f>
        <v>0</v>
      </c>
      <c r="BH869" s="257">
        <f>IF(N869="sníž. přenesená",J869,0)</f>
        <v>0</v>
      </c>
      <c r="BI869" s="257">
        <f>IF(N869="nulová",J869,0)</f>
        <v>0</v>
      </c>
      <c r="BJ869" s="18" t="s">
        <v>86</v>
      </c>
      <c r="BK869" s="257">
        <f>ROUND(I869*H869,2)</f>
        <v>0</v>
      </c>
      <c r="BL869" s="18" t="s">
        <v>260</v>
      </c>
      <c r="BM869" s="256" t="s">
        <v>1404</v>
      </c>
    </row>
    <row r="870" spans="1:63" s="12" customFormat="1" ht="22.8" customHeight="1">
      <c r="A870" s="12"/>
      <c r="B870" s="229"/>
      <c r="C870" s="230"/>
      <c r="D870" s="231" t="s">
        <v>77</v>
      </c>
      <c r="E870" s="243" t="s">
        <v>1405</v>
      </c>
      <c r="F870" s="243" t="s">
        <v>1406</v>
      </c>
      <c r="G870" s="230"/>
      <c r="H870" s="230"/>
      <c r="I870" s="233"/>
      <c r="J870" s="244">
        <f>BK870</f>
        <v>0</v>
      </c>
      <c r="K870" s="230"/>
      <c r="L870" s="235"/>
      <c r="M870" s="236"/>
      <c r="N870" s="237"/>
      <c r="O870" s="237"/>
      <c r="P870" s="238">
        <f>SUM(P871:P886)</f>
        <v>0</v>
      </c>
      <c r="Q870" s="237"/>
      <c r="R870" s="238">
        <f>SUM(R871:R886)</f>
        <v>4.0110627999999995</v>
      </c>
      <c r="S870" s="237"/>
      <c r="T870" s="239">
        <f>SUM(T871:T886)</f>
        <v>0</v>
      </c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R870" s="240" t="s">
        <v>88</v>
      </c>
      <c r="AT870" s="241" t="s">
        <v>77</v>
      </c>
      <c r="AU870" s="241" t="s">
        <v>86</v>
      </c>
      <c r="AY870" s="240" t="s">
        <v>166</v>
      </c>
      <c r="BK870" s="242">
        <f>SUM(BK871:BK886)</f>
        <v>0</v>
      </c>
    </row>
    <row r="871" spans="1:65" s="2" customFormat="1" ht="21.75" customHeight="1">
      <c r="A871" s="39"/>
      <c r="B871" s="40"/>
      <c r="C871" s="245" t="s">
        <v>1407</v>
      </c>
      <c r="D871" s="245" t="s">
        <v>168</v>
      </c>
      <c r="E871" s="246" t="s">
        <v>1408</v>
      </c>
      <c r="F871" s="247" t="s">
        <v>1409</v>
      </c>
      <c r="G871" s="248" t="s">
        <v>185</v>
      </c>
      <c r="H871" s="249">
        <v>214.84</v>
      </c>
      <c r="I871" s="250"/>
      <c r="J871" s="251">
        <f>ROUND(I871*H871,2)</f>
        <v>0</v>
      </c>
      <c r="K871" s="247" t="s">
        <v>1</v>
      </c>
      <c r="L871" s="45"/>
      <c r="M871" s="252" t="s">
        <v>1</v>
      </c>
      <c r="N871" s="253" t="s">
        <v>43</v>
      </c>
      <c r="O871" s="92"/>
      <c r="P871" s="254">
        <f>O871*H871</f>
        <v>0</v>
      </c>
      <c r="Q871" s="254">
        <v>0.01867</v>
      </c>
      <c r="R871" s="254">
        <f>Q871*H871</f>
        <v>4.0110627999999995</v>
      </c>
      <c r="S871" s="254">
        <v>0</v>
      </c>
      <c r="T871" s="255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256" t="s">
        <v>260</v>
      </c>
      <c r="AT871" s="256" t="s">
        <v>168</v>
      </c>
      <c r="AU871" s="256" t="s">
        <v>88</v>
      </c>
      <c r="AY871" s="18" t="s">
        <v>166</v>
      </c>
      <c r="BE871" s="257">
        <f>IF(N871="základní",J871,0)</f>
        <v>0</v>
      </c>
      <c r="BF871" s="257">
        <f>IF(N871="snížená",J871,0)</f>
        <v>0</v>
      </c>
      <c r="BG871" s="257">
        <f>IF(N871="zákl. přenesená",J871,0)</f>
        <v>0</v>
      </c>
      <c r="BH871" s="257">
        <f>IF(N871="sníž. přenesená",J871,0)</f>
        <v>0</v>
      </c>
      <c r="BI871" s="257">
        <f>IF(N871="nulová",J871,0)</f>
        <v>0</v>
      </c>
      <c r="BJ871" s="18" t="s">
        <v>86</v>
      </c>
      <c r="BK871" s="257">
        <f>ROUND(I871*H871,2)</f>
        <v>0</v>
      </c>
      <c r="BL871" s="18" t="s">
        <v>260</v>
      </c>
      <c r="BM871" s="256" t="s">
        <v>1410</v>
      </c>
    </row>
    <row r="872" spans="1:51" s="13" customFormat="1" ht="12">
      <c r="A872" s="13"/>
      <c r="B872" s="258"/>
      <c r="C872" s="259"/>
      <c r="D872" s="260" t="s">
        <v>175</v>
      </c>
      <c r="E872" s="261" t="s">
        <v>1</v>
      </c>
      <c r="F872" s="262" t="s">
        <v>845</v>
      </c>
      <c r="G872" s="259"/>
      <c r="H872" s="263">
        <v>72.58</v>
      </c>
      <c r="I872" s="264"/>
      <c r="J872" s="259"/>
      <c r="K872" s="259"/>
      <c r="L872" s="265"/>
      <c r="M872" s="266"/>
      <c r="N872" s="267"/>
      <c r="O872" s="267"/>
      <c r="P872" s="267"/>
      <c r="Q872" s="267"/>
      <c r="R872" s="267"/>
      <c r="S872" s="267"/>
      <c r="T872" s="268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9" t="s">
        <v>175</v>
      </c>
      <c r="AU872" s="269" t="s">
        <v>88</v>
      </c>
      <c r="AV872" s="13" t="s">
        <v>88</v>
      </c>
      <c r="AW872" s="13" t="s">
        <v>34</v>
      </c>
      <c r="AX872" s="13" t="s">
        <v>78</v>
      </c>
      <c r="AY872" s="269" t="s">
        <v>166</v>
      </c>
    </row>
    <row r="873" spans="1:51" s="13" customFormat="1" ht="12">
      <c r="A873" s="13"/>
      <c r="B873" s="258"/>
      <c r="C873" s="259"/>
      <c r="D873" s="260" t="s">
        <v>175</v>
      </c>
      <c r="E873" s="261" t="s">
        <v>1</v>
      </c>
      <c r="F873" s="262" t="s">
        <v>846</v>
      </c>
      <c r="G873" s="259"/>
      <c r="H873" s="263">
        <v>124.41</v>
      </c>
      <c r="I873" s="264"/>
      <c r="J873" s="259"/>
      <c r="K873" s="259"/>
      <c r="L873" s="265"/>
      <c r="M873" s="266"/>
      <c r="N873" s="267"/>
      <c r="O873" s="267"/>
      <c r="P873" s="267"/>
      <c r="Q873" s="267"/>
      <c r="R873" s="267"/>
      <c r="S873" s="267"/>
      <c r="T873" s="268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69" t="s">
        <v>175</v>
      </c>
      <c r="AU873" s="269" t="s">
        <v>88</v>
      </c>
      <c r="AV873" s="13" t="s">
        <v>88</v>
      </c>
      <c r="AW873" s="13" t="s">
        <v>34</v>
      </c>
      <c r="AX873" s="13" t="s">
        <v>78</v>
      </c>
      <c r="AY873" s="269" t="s">
        <v>166</v>
      </c>
    </row>
    <row r="874" spans="1:51" s="13" customFormat="1" ht="12">
      <c r="A874" s="13"/>
      <c r="B874" s="258"/>
      <c r="C874" s="259"/>
      <c r="D874" s="260" t="s">
        <v>175</v>
      </c>
      <c r="E874" s="261" t="s">
        <v>1</v>
      </c>
      <c r="F874" s="262" t="s">
        <v>847</v>
      </c>
      <c r="G874" s="259"/>
      <c r="H874" s="263">
        <v>6.23</v>
      </c>
      <c r="I874" s="264"/>
      <c r="J874" s="259"/>
      <c r="K874" s="259"/>
      <c r="L874" s="265"/>
      <c r="M874" s="266"/>
      <c r="N874" s="267"/>
      <c r="O874" s="267"/>
      <c r="P874" s="267"/>
      <c r="Q874" s="267"/>
      <c r="R874" s="267"/>
      <c r="S874" s="267"/>
      <c r="T874" s="268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69" t="s">
        <v>175</v>
      </c>
      <c r="AU874" s="269" t="s">
        <v>88</v>
      </c>
      <c r="AV874" s="13" t="s">
        <v>88</v>
      </c>
      <c r="AW874" s="13" t="s">
        <v>34</v>
      </c>
      <c r="AX874" s="13" t="s">
        <v>78</v>
      </c>
      <c r="AY874" s="269" t="s">
        <v>166</v>
      </c>
    </row>
    <row r="875" spans="1:51" s="13" customFormat="1" ht="12">
      <c r="A875" s="13"/>
      <c r="B875" s="258"/>
      <c r="C875" s="259"/>
      <c r="D875" s="260" t="s">
        <v>175</v>
      </c>
      <c r="E875" s="261" t="s">
        <v>1</v>
      </c>
      <c r="F875" s="262" t="s">
        <v>848</v>
      </c>
      <c r="G875" s="259"/>
      <c r="H875" s="263">
        <v>3.42</v>
      </c>
      <c r="I875" s="264"/>
      <c r="J875" s="259"/>
      <c r="K875" s="259"/>
      <c r="L875" s="265"/>
      <c r="M875" s="266"/>
      <c r="N875" s="267"/>
      <c r="O875" s="267"/>
      <c r="P875" s="267"/>
      <c r="Q875" s="267"/>
      <c r="R875" s="267"/>
      <c r="S875" s="267"/>
      <c r="T875" s="268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69" t="s">
        <v>175</v>
      </c>
      <c r="AU875" s="269" t="s">
        <v>88</v>
      </c>
      <c r="AV875" s="13" t="s">
        <v>88</v>
      </c>
      <c r="AW875" s="13" t="s">
        <v>34</v>
      </c>
      <c r="AX875" s="13" t="s">
        <v>78</v>
      </c>
      <c r="AY875" s="269" t="s">
        <v>166</v>
      </c>
    </row>
    <row r="876" spans="1:51" s="13" customFormat="1" ht="12">
      <c r="A876" s="13"/>
      <c r="B876" s="258"/>
      <c r="C876" s="259"/>
      <c r="D876" s="260" t="s">
        <v>175</v>
      </c>
      <c r="E876" s="261" t="s">
        <v>1</v>
      </c>
      <c r="F876" s="262" t="s">
        <v>849</v>
      </c>
      <c r="G876" s="259"/>
      <c r="H876" s="263">
        <v>5.2</v>
      </c>
      <c r="I876" s="264"/>
      <c r="J876" s="259"/>
      <c r="K876" s="259"/>
      <c r="L876" s="265"/>
      <c r="M876" s="266"/>
      <c r="N876" s="267"/>
      <c r="O876" s="267"/>
      <c r="P876" s="267"/>
      <c r="Q876" s="267"/>
      <c r="R876" s="267"/>
      <c r="S876" s="267"/>
      <c r="T876" s="268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69" t="s">
        <v>175</v>
      </c>
      <c r="AU876" s="269" t="s">
        <v>88</v>
      </c>
      <c r="AV876" s="13" t="s">
        <v>88</v>
      </c>
      <c r="AW876" s="13" t="s">
        <v>34</v>
      </c>
      <c r="AX876" s="13" t="s">
        <v>78</v>
      </c>
      <c r="AY876" s="269" t="s">
        <v>166</v>
      </c>
    </row>
    <row r="877" spans="1:51" s="13" customFormat="1" ht="12">
      <c r="A877" s="13"/>
      <c r="B877" s="258"/>
      <c r="C877" s="259"/>
      <c r="D877" s="260" t="s">
        <v>175</v>
      </c>
      <c r="E877" s="261" t="s">
        <v>1</v>
      </c>
      <c r="F877" s="262" t="s">
        <v>1411</v>
      </c>
      <c r="G877" s="259"/>
      <c r="H877" s="263">
        <v>3</v>
      </c>
      <c r="I877" s="264"/>
      <c r="J877" s="259"/>
      <c r="K877" s="259"/>
      <c r="L877" s="265"/>
      <c r="M877" s="266"/>
      <c r="N877" s="267"/>
      <c r="O877" s="267"/>
      <c r="P877" s="267"/>
      <c r="Q877" s="267"/>
      <c r="R877" s="267"/>
      <c r="S877" s="267"/>
      <c r="T877" s="268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69" t="s">
        <v>175</v>
      </c>
      <c r="AU877" s="269" t="s">
        <v>88</v>
      </c>
      <c r="AV877" s="13" t="s">
        <v>88</v>
      </c>
      <c r="AW877" s="13" t="s">
        <v>34</v>
      </c>
      <c r="AX877" s="13" t="s">
        <v>78</v>
      </c>
      <c r="AY877" s="269" t="s">
        <v>166</v>
      </c>
    </row>
    <row r="878" spans="1:51" s="15" customFormat="1" ht="12">
      <c r="A878" s="15"/>
      <c r="B878" s="280"/>
      <c r="C878" s="281"/>
      <c r="D878" s="260" t="s">
        <v>175</v>
      </c>
      <c r="E878" s="282" t="s">
        <v>1</v>
      </c>
      <c r="F878" s="283" t="s">
        <v>214</v>
      </c>
      <c r="G878" s="281"/>
      <c r="H878" s="284">
        <v>214.83999999999997</v>
      </c>
      <c r="I878" s="285"/>
      <c r="J878" s="281"/>
      <c r="K878" s="281"/>
      <c r="L878" s="286"/>
      <c r="M878" s="287"/>
      <c r="N878" s="288"/>
      <c r="O878" s="288"/>
      <c r="P878" s="288"/>
      <c r="Q878" s="288"/>
      <c r="R878" s="288"/>
      <c r="S878" s="288"/>
      <c r="T878" s="289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90" t="s">
        <v>175</v>
      </c>
      <c r="AU878" s="290" t="s">
        <v>88</v>
      </c>
      <c r="AV878" s="15" t="s">
        <v>173</v>
      </c>
      <c r="AW878" s="15" t="s">
        <v>34</v>
      </c>
      <c r="AX878" s="15" t="s">
        <v>86</v>
      </c>
      <c r="AY878" s="290" t="s">
        <v>166</v>
      </c>
    </row>
    <row r="879" spans="1:65" s="2" customFormat="1" ht="16.5" customHeight="1">
      <c r="A879" s="39"/>
      <c r="B879" s="40"/>
      <c r="C879" s="245" t="s">
        <v>1412</v>
      </c>
      <c r="D879" s="245" t="s">
        <v>168</v>
      </c>
      <c r="E879" s="246" t="s">
        <v>1413</v>
      </c>
      <c r="F879" s="247" t="s">
        <v>1414</v>
      </c>
      <c r="G879" s="248" t="s">
        <v>1</v>
      </c>
      <c r="H879" s="249">
        <v>25.05</v>
      </c>
      <c r="I879" s="250"/>
      <c r="J879" s="251">
        <f>ROUND(I879*H879,2)</f>
        <v>0</v>
      </c>
      <c r="K879" s="247" t="s">
        <v>1</v>
      </c>
      <c r="L879" s="45"/>
      <c r="M879" s="252" t="s">
        <v>1</v>
      </c>
      <c r="N879" s="253" t="s">
        <v>43</v>
      </c>
      <c r="O879" s="92"/>
      <c r="P879" s="254">
        <f>O879*H879</f>
        <v>0</v>
      </c>
      <c r="Q879" s="254">
        <v>0</v>
      </c>
      <c r="R879" s="254">
        <f>Q879*H879</f>
        <v>0</v>
      </c>
      <c r="S879" s="254">
        <v>0</v>
      </c>
      <c r="T879" s="255">
        <f>S879*H879</f>
        <v>0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256" t="s">
        <v>260</v>
      </c>
      <c r="AT879" s="256" t="s">
        <v>168</v>
      </c>
      <c r="AU879" s="256" t="s">
        <v>88</v>
      </c>
      <c r="AY879" s="18" t="s">
        <v>166</v>
      </c>
      <c r="BE879" s="257">
        <f>IF(N879="základní",J879,0)</f>
        <v>0</v>
      </c>
      <c r="BF879" s="257">
        <f>IF(N879="snížená",J879,0)</f>
        <v>0</v>
      </c>
      <c r="BG879" s="257">
        <f>IF(N879="zákl. přenesená",J879,0)</f>
        <v>0</v>
      </c>
      <c r="BH879" s="257">
        <f>IF(N879="sníž. přenesená",J879,0)</f>
        <v>0</v>
      </c>
      <c r="BI879" s="257">
        <f>IF(N879="nulová",J879,0)</f>
        <v>0</v>
      </c>
      <c r="BJ879" s="18" t="s">
        <v>86</v>
      </c>
      <c r="BK879" s="257">
        <f>ROUND(I879*H879,2)</f>
        <v>0</v>
      </c>
      <c r="BL879" s="18" t="s">
        <v>260</v>
      </c>
      <c r="BM879" s="256" t="s">
        <v>1415</v>
      </c>
    </row>
    <row r="880" spans="1:51" s="13" customFormat="1" ht="12">
      <c r="A880" s="13"/>
      <c r="B880" s="258"/>
      <c r="C880" s="259"/>
      <c r="D880" s="260" t="s">
        <v>175</v>
      </c>
      <c r="E880" s="261" t="s">
        <v>1</v>
      </c>
      <c r="F880" s="262" t="s">
        <v>1416</v>
      </c>
      <c r="G880" s="259"/>
      <c r="H880" s="263">
        <v>6.3</v>
      </c>
      <c r="I880" s="264"/>
      <c r="J880" s="259"/>
      <c r="K880" s="259"/>
      <c r="L880" s="265"/>
      <c r="M880" s="266"/>
      <c r="N880" s="267"/>
      <c r="O880" s="267"/>
      <c r="P880" s="267"/>
      <c r="Q880" s="267"/>
      <c r="R880" s="267"/>
      <c r="S880" s="267"/>
      <c r="T880" s="268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69" t="s">
        <v>175</v>
      </c>
      <c r="AU880" s="269" t="s">
        <v>88</v>
      </c>
      <c r="AV880" s="13" t="s">
        <v>88</v>
      </c>
      <c r="AW880" s="13" t="s">
        <v>34</v>
      </c>
      <c r="AX880" s="13" t="s">
        <v>78</v>
      </c>
      <c r="AY880" s="269" t="s">
        <v>166</v>
      </c>
    </row>
    <row r="881" spans="1:51" s="13" customFormat="1" ht="12">
      <c r="A881" s="13"/>
      <c r="B881" s="258"/>
      <c r="C881" s="259"/>
      <c r="D881" s="260" t="s">
        <v>175</v>
      </c>
      <c r="E881" s="261" t="s">
        <v>1</v>
      </c>
      <c r="F881" s="262" t="s">
        <v>1417</v>
      </c>
      <c r="G881" s="259"/>
      <c r="H881" s="263">
        <v>18.75</v>
      </c>
      <c r="I881" s="264"/>
      <c r="J881" s="259"/>
      <c r="K881" s="259"/>
      <c r="L881" s="265"/>
      <c r="M881" s="266"/>
      <c r="N881" s="267"/>
      <c r="O881" s="267"/>
      <c r="P881" s="267"/>
      <c r="Q881" s="267"/>
      <c r="R881" s="267"/>
      <c r="S881" s="267"/>
      <c r="T881" s="268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69" t="s">
        <v>175</v>
      </c>
      <c r="AU881" s="269" t="s">
        <v>88</v>
      </c>
      <c r="AV881" s="13" t="s">
        <v>88</v>
      </c>
      <c r="AW881" s="13" t="s">
        <v>34</v>
      </c>
      <c r="AX881" s="13" t="s">
        <v>78</v>
      </c>
      <c r="AY881" s="269" t="s">
        <v>166</v>
      </c>
    </row>
    <row r="882" spans="1:51" s="15" customFormat="1" ht="12">
      <c r="A882" s="15"/>
      <c r="B882" s="280"/>
      <c r="C882" s="281"/>
      <c r="D882" s="260" t="s">
        <v>175</v>
      </c>
      <c r="E882" s="282" t="s">
        <v>1</v>
      </c>
      <c r="F882" s="283" t="s">
        <v>214</v>
      </c>
      <c r="G882" s="281"/>
      <c r="H882" s="284">
        <v>25.05</v>
      </c>
      <c r="I882" s="285"/>
      <c r="J882" s="281"/>
      <c r="K882" s="281"/>
      <c r="L882" s="286"/>
      <c r="M882" s="287"/>
      <c r="N882" s="288"/>
      <c r="O882" s="288"/>
      <c r="P882" s="288"/>
      <c r="Q882" s="288"/>
      <c r="R882" s="288"/>
      <c r="S882" s="288"/>
      <c r="T882" s="289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90" t="s">
        <v>175</v>
      </c>
      <c r="AU882" s="290" t="s">
        <v>88</v>
      </c>
      <c r="AV882" s="15" t="s">
        <v>173</v>
      </c>
      <c r="AW882" s="15" t="s">
        <v>34</v>
      </c>
      <c r="AX882" s="15" t="s">
        <v>86</v>
      </c>
      <c r="AY882" s="290" t="s">
        <v>166</v>
      </c>
    </row>
    <row r="883" spans="1:65" s="2" customFormat="1" ht="16.5" customHeight="1">
      <c r="A883" s="39"/>
      <c r="B883" s="40"/>
      <c r="C883" s="245" t="s">
        <v>1418</v>
      </c>
      <c r="D883" s="245" t="s">
        <v>168</v>
      </c>
      <c r="E883" s="246" t="s">
        <v>1419</v>
      </c>
      <c r="F883" s="247" t="s">
        <v>1420</v>
      </c>
      <c r="G883" s="248" t="s">
        <v>1</v>
      </c>
      <c r="H883" s="249">
        <v>34.29</v>
      </c>
      <c r="I883" s="250"/>
      <c r="J883" s="251">
        <f>ROUND(I883*H883,2)</f>
        <v>0</v>
      </c>
      <c r="K883" s="247" t="s">
        <v>1</v>
      </c>
      <c r="L883" s="45"/>
      <c r="M883" s="252" t="s">
        <v>1</v>
      </c>
      <c r="N883" s="253" t="s">
        <v>43</v>
      </c>
      <c r="O883" s="92"/>
      <c r="P883" s="254">
        <f>O883*H883</f>
        <v>0</v>
      </c>
      <c r="Q883" s="254">
        <v>0</v>
      </c>
      <c r="R883" s="254">
        <f>Q883*H883</f>
        <v>0</v>
      </c>
      <c r="S883" s="254">
        <v>0</v>
      </c>
      <c r="T883" s="255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56" t="s">
        <v>260</v>
      </c>
      <c r="AT883" s="256" t="s">
        <v>168</v>
      </c>
      <c r="AU883" s="256" t="s">
        <v>88</v>
      </c>
      <c r="AY883" s="18" t="s">
        <v>166</v>
      </c>
      <c r="BE883" s="257">
        <f>IF(N883="základní",J883,0)</f>
        <v>0</v>
      </c>
      <c r="BF883" s="257">
        <f>IF(N883="snížená",J883,0)</f>
        <v>0</v>
      </c>
      <c r="BG883" s="257">
        <f>IF(N883="zákl. přenesená",J883,0)</f>
        <v>0</v>
      </c>
      <c r="BH883" s="257">
        <f>IF(N883="sníž. přenesená",J883,0)</f>
        <v>0</v>
      </c>
      <c r="BI883" s="257">
        <f>IF(N883="nulová",J883,0)</f>
        <v>0</v>
      </c>
      <c r="BJ883" s="18" t="s">
        <v>86</v>
      </c>
      <c r="BK883" s="257">
        <f>ROUND(I883*H883,2)</f>
        <v>0</v>
      </c>
      <c r="BL883" s="18" t="s">
        <v>260</v>
      </c>
      <c r="BM883" s="256" t="s">
        <v>1421</v>
      </c>
    </row>
    <row r="884" spans="1:51" s="13" customFormat="1" ht="12">
      <c r="A884" s="13"/>
      <c r="B884" s="258"/>
      <c r="C884" s="259"/>
      <c r="D884" s="260" t="s">
        <v>175</v>
      </c>
      <c r="E884" s="261" t="s">
        <v>1</v>
      </c>
      <c r="F884" s="262" t="s">
        <v>1422</v>
      </c>
      <c r="G884" s="259"/>
      <c r="H884" s="263">
        <v>34.29</v>
      </c>
      <c r="I884" s="264"/>
      <c r="J884" s="259"/>
      <c r="K884" s="259"/>
      <c r="L884" s="265"/>
      <c r="M884" s="266"/>
      <c r="N884" s="267"/>
      <c r="O884" s="267"/>
      <c r="P884" s="267"/>
      <c r="Q884" s="267"/>
      <c r="R884" s="267"/>
      <c r="S884" s="267"/>
      <c r="T884" s="268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9" t="s">
        <v>175</v>
      </c>
      <c r="AU884" s="269" t="s">
        <v>88</v>
      </c>
      <c r="AV884" s="13" t="s">
        <v>88</v>
      </c>
      <c r="AW884" s="13" t="s">
        <v>34</v>
      </c>
      <c r="AX884" s="13" t="s">
        <v>78</v>
      </c>
      <c r="AY884" s="269" t="s">
        <v>166</v>
      </c>
    </row>
    <row r="885" spans="1:51" s="15" customFormat="1" ht="12">
      <c r="A885" s="15"/>
      <c r="B885" s="280"/>
      <c r="C885" s="281"/>
      <c r="D885" s="260" t="s">
        <v>175</v>
      </c>
      <c r="E885" s="282" t="s">
        <v>1</v>
      </c>
      <c r="F885" s="283" t="s">
        <v>214</v>
      </c>
      <c r="G885" s="281"/>
      <c r="H885" s="284">
        <v>34.29</v>
      </c>
      <c r="I885" s="285"/>
      <c r="J885" s="281"/>
      <c r="K885" s="281"/>
      <c r="L885" s="286"/>
      <c r="M885" s="287"/>
      <c r="N885" s="288"/>
      <c r="O885" s="288"/>
      <c r="P885" s="288"/>
      <c r="Q885" s="288"/>
      <c r="R885" s="288"/>
      <c r="S885" s="288"/>
      <c r="T885" s="289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90" t="s">
        <v>175</v>
      </c>
      <c r="AU885" s="290" t="s">
        <v>88</v>
      </c>
      <c r="AV885" s="15" t="s">
        <v>173</v>
      </c>
      <c r="AW885" s="15" t="s">
        <v>34</v>
      </c>
      <c r="AX885" s="15" t="s">
        <v>86</v>
      </c>
      <c r="AY885" s="290" t="s">
        <v>166</v>
      </c>
    </row>
    <row r="886" spans="1:65" s="2" customFormat="1" ht="21.75" customHeight="1">
      <c r="A886" s="39"/>
      <c r="B886" s="40"/>
      <c r="C886" s="245" t="s">
        <v>1423</v>
      </c>
      <c r="D886" s="245" t="s">
        <v>168</v>
      </c>
      <c r="E886" s="246" t="s">
        <v>1424</v>
      </c>
      <c r="F886" s="247" t="s">
        <v>1425</v>
      </c>
      <c r="G886" s="248" t="s">
        <v>1035</v>
      </c>
      <c r="H886" s="315"/>
      <c r="I886" s="250"/>
      <c r="J886" s="251">
        <f>ROUND(I886*H886,2)</f>
        <v>0</v>
      </c>
      <c r="K886" s="247" t="s">
        <v>172</v>
      </c>
      <c r="L886" s="45"/>
      <c r="M886" s="252" t="s">
        <v>1</v>
      </c>
      <c r="N886" s="253" t="s">
        <v>43</v>
      </c>
      <c r="O886" s="92"/>
      <c r="P886" s="254">
        <f>O886*H886</f>
        <v>0</v>
      </c>
      <c r="Q886" s="254">
        <v>0</v>
      </c>
      <c r="R886" s="254">
        <f>Q886*H886</f>
        <v>0</v>
      </c>
      <c r="S886" s="254">
        <v>0</v>
      </c>
      <c r="T886" s="255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56" t="s">
        <v>260</v>
      </c>
      <c r="AT886" s="256" t="s">
        <v>168</v>
      </c>
      <c r="AU886" s="256" t="s">
        <v>88</v>
      </c>
      <c r="AY886" s="18" t="s">
        <v>166</v>
      </c>
      <c r="BE886" s="257">
        <f>IF(N886="základní",J886,0)</f>
        <v>0</v>
      </c>
      <c r="BF886" s="257">
        <f>IF(N886="snížená",J886,0)</f>
        <v>0</v>
      </c>
      <c r="BG886" s="257">
        <f>IF(N886="zákl. přenesená",J886,0)</f>
        <v>0</v>
      </c>
      <c r="BH886" s="257">
        <f>IF(N886="sníž. přenesená",J886,0)</f>
        <v>0</v>
      </c>
      <c r="BI886" s="257">
        <f>IF(N886="nulová",J886,0)</f>
        <v>0</v>
      </c>
      <c r="BJ886" s="18" t="s">
        <v>86</v>
      </c>
      <c r="BK886" s="257">
        <f>ROUND(I886*H886,2)</f>
        <v>0</v>
      </c>
      <c r="BL886" s="18" t="s">
        <v>260</v>
      </c>
      <c r="BM886" s="256" t="s">
        <v>1426</v>
      </c>
    </row>
    <row r="887" spans="1:63" s="12" customFormat="1" ht="22.8" customHeight="1">
      <c r="A887" s="12"/>
      <c r="B887" s="229"/>
      <c r="C887" s="230"/>
      <c r="D887" s="231" t="s">
        <v>77</v>
      </c>
      <c r="E887" s="243" t="s">
        <v>1427</v>
      </c>
      <c r="F887" s="243" t="s">
        <v>1428</v>
      </c>
      <c r="G887" s="230"/>
      <c r="H887" s="230"/>
      <c r="I887" s="233"/>
      <c r="J887" s="244">
        <f>BK887</f>
        <v>0</v>
      </c>
      <c r="K887" s="230"/>
      <c r="L887" s="235"/>
      <c r="M887" s="236"/>
      <c r="N887" s="237"/>
      <c r="O887" s="237"/>
      <c r="P887" s="238">
        <f>SUM(P888:P891)</f>
        <v>0</v>
      </c>
      <c r="Q887" s="237"/>
      <c r="R887" s="238">
        <f>SUM(R888:R891)</f>
        <v>0.0043</v>
      </c>
      <c r="S887" s="237"/>
      <c r="T887" s="239">
        <f>SUM(T888:T891)</f>
        <v>0</v>
      </c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R887" s="240" t="s">
        <v>88</v>
      </c>
      <c r="AT887" s="241" t="s">
        <v>77</v>
      </c>
      <c r="AU887" s="241" t="s">
        <v>86</v>
      </c>
      <c r="AY887" s="240" t="s">
        <v>166</v>
      </c>
      <c r="BK887" s="242">
        <f>SUM(BK888:BK891)</f>
        <v>0</v>
      </c>
    </row>
    <row r="888" spans="1:65" s="2" customFormat="1" ht="33" customHeight="1">
      <c r="A888" s="39"/>
      <c r="B888" s="40"/>
      <c r="C888" s="245" t="s">
        <v>1429</v>
      </c>
      <c r="D888" s="245" t="s">
        <v>168</v>
      </c>
      <c r="E888" s="246" t="s">
        <v>1430</v>
      </c>
      <c r="F888" s="247" t="s">
        <v>1431</v>
      </c>
      <c r="G888" s="248" t="s">
        <v>185</v>
      </c>
      <c r="H888" s="249">
        <v>0.86</v>
      </c>
      <c r="I888" s="250"/>
      <c r="J888" s="251">
        <f>ROUND(I888*H888,2)</f>
        <v>0</v>
      </c>
      <c r="K888" s="247" t="s">
        <v>1</v>
      </c>
      <c r="L888" s="45"/>
      <c r="M888" s="252" t="s">
        <v>1</v>
      </c>
      <c r="N888" s="253" t="s">
        <v>43</v>
      </c>
      <c r="O888" s="92"/>
      <c r="P888" s="254">
        <f>O888*H888</f>
        <v>0</v>
      </c>
      <c r="Q888" s="254">
        <v>0.005</v>
      </c>
      <c r="R888" s="254">
        <f>Q888*H888</f>
        <v>0.0043</v>
      </c>
      <c r="S888" s="254">
        <v>0</v>
      </c>
      <c r="T888" s="255">
        <f>S888*H888</f>
        <v>0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56" t="s">
        <v>260</v>
      </c>
      <c r="AT888" s="256" t="s">
        <v>168</v>
      </c>
      <c r="AU888" s="256" t="s">
        <v>88</v>
      </c>
      <c r="AY888" s="18" t="s">
        <v>166</v>
      </c>
      <c r="BE888" s="257">
        <f>IF(N888="základní",J888,0)</f>
        <v>0</v>
      </c>
      <c r="BF888" s="257">
        <f>IF(N888="snížená",J888,0)</f>
        <v>0</v>
      </c>
      <c r="BG888" s="257">
        <f>IF(N888="zákl. přenesená",J888,0)</f>
        <v>0</v>
      </c>
      <c r="BH888" s="257">
        <f>IF(N888="sníž. přenesená",J888,0)</f>
        <v>0</v>
      </c>
      <c r="BI888" s="257">
        <f>IF(N888="nulová",J888,0)</f>
        <v>0</v>
      </c>
      <c r="BJ888" s="18" t="s">
        <v>86</v>
      </c>
      <c r="BK888" s="257">
        <f>ROUND(I888*H888,2)</f>
        <v>0</v>
      </c>
      <c r="BL888" s="18" t="s">
        <v>260</v>
      </c>
      <c r="BM888" s="256" t="s">
        <v>1432</v>
      </c>
    </row>
    <row r="889" spans="1:51" s="13" customFormat="1" ht="12">
      <c r="A889" s="13"/>
      <c r="B889" s="258"/>
      <c r="C889" s="259"/>
      <c r="D889" s="260" t="s">
        <v>175</v>
      </c>
      <c r="E889" s="261" t="s">
        <v>1</v>
      </c>
      <c r="F889" s="262" t="s">
        <v>1433</v>
      </c>
      <c r="G889" s="259"/>
      <c r="H889" s="263">
        <v>0.66</v>
      </c>
      <c r="I889" s="264"/>
      <c r="J889" s="259"/>
      <c r="K889" s="259"/>
      <c r="L889" s="265"/>
      <c r="M889" s="266"/>
      <c r="N889" s="267"/>
      <c r="O889" s="267"/>
      <c r="P889" s="267"/>
      <c r="Q889" s="267"/>
      <c r="R889" s="267"/>
      <c r="S889" s="267"/>
      <c r="T889" s="268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69" t="s">
        <v>175</v>
      </c>
      <c r="AU889" s="269" t="s">
        <v>88</v>
      </c>
      <c r="AV889" s="13" t="s">
        <v>88</v>
      </c>
      <c r="AW889" s="13" t="s">
        <v>34</v>
      </c>
      <c r="AX889" s="13" t="s">
        <v>78</v>
      </c>
      <c r="AY889" s="269" t="s">
        <v>166</v>
      </c>
    </row>
    <row r="890" spans="1:51" s="13" customFormat="1" ht="12">
      <c r="A890" s="13"/>
      <c r="B890" s="258"/>
      <c r="C890" s="259"/>
      <c r="D890" s="260" t="s">
        <v>175</v>
      </c>
      <c r="E890" s="261" t="s">
        <v>1</v>
      </c>
      <c r="F890" s="262" t="s">
        <v>1434</v>
      </c>
      <c r="G890" s="259"/>
      <c r="H890" s="263">
        <v>0.2</v>
      </c>
      <c r="I890" s="264"/>
      <c r="J890" s="259"/>
      <c r="K890" s="259"/>
      <c r="L890" s="265"/>
      <c r="M890" s="266"/>
      <c r="N890" s="267"/>
      <c r="O890" s="267"/>
      <c r="P890" s="267"/>
      <c r="Q890" s="267"/>
      <c r="R890" s="267"/>
      <c r="S890" s="267"/>
      <c r="T890" s="268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9" t="s">
        <v>175</v>
      </c>
      <c r="AU890" s="269" t="s">
        <v>88</v>
      </c>
      <c r="AV890" s="13" t="s">
        <v>88</v>
      </c>
      <c r="AW890" s="13" t="s">
        <v>34</v>
      </c>
      <c r="AX890" s="13" t="s">
        <v>78</v>
      </c>
      <c r="AY890" s="269" t="s">
        <v>166</v>
      </c>
    </row>
    <row r="891" spans="1:51" s="15" customFormat="1" ht="12">
      <c r="A891" s="15"/>
      <c r="B891" s="280"/>
      <c r="C891" s="281"/>
      <c r="D891" s="260" t="s">
        <v>175</v>
      </c>
      <c r="E891" s="282" t="s">
        <v>1</v>
      </c>
      <c r="F891" s="283" t="s">
        <v>214</v>
      </c>
      <c r="G891" s="281"/>
      <c r="H891" s="284">
        <v>0.8600000000000001</v>
      </c>
      <c r="I891" s="285"/>
      <c r="J891" s="281"/>
      <c r="K891" s="281"/>
      <c r="L891" s="286"/>
      <c r="M891" s="287"/>
      <c r="N891" s="288"/>
      <c r="O891" s="288"/>
      <c r="P891" s="288"/>
      <c r="Q891" s="288"/>
      <c r="R891" s="288"/>
      <c r="S891" s="288"/>
      <c r="T891" s="289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90" t="s">
        <v>175</v>
      </c>
      <c r="AU891" s="290" t="s">
        <v>88</v>
      </c>
      <c r="AV891" s="15" t="s">
        <v>173</v>
      </c>
      <c r="AW891" s="15" t="s">
        <v>34</v>
      </c>
      <c r="AX891" s="15" t="s">
        <v>86</v>
      </c>
      <c r="AY891" s="290" t="s">
        <v>166</v>
      </c>
    </row>
    <row r="892" spans="1:63" s="12" customFormat="1" ht="22.8" customHeight="1">
      <c r="A892" s="12"/>
      <c r="B892" s="229"/>
      <c r="C892" s="230"/>
      <c r="D892" s="231" t="s">
        <v>77</v>
      </c>
      <c r="E892" s="243" t="s">
        <v>1435</v>
      </c>
      <c r="F892" s="243" t="s">
        <v>1436</v>
      </c>
      <c r="G892" s="230"/>
      <c r="H892" s="230"/>
      <c r="I892" s="233"/>
      <c r="J892" s="244">
        <f>BK892</f>
        <v>0</v>
      </c>
      <c r="K892" s="230"/>
      <c r="L892" s="235"/>
      <c r="M892" s="236"/>
      <c r="N892" s="237"/>
      <c r="O892" s="237"/>
      <c r="P892" s="238">
        <f>SUM(P893:P899)</f>
        <v>0</v>
      </c>
      <c r="Q892" s="237"/>
      <c r="R892" s="238">
        <f>SUM(R893:R899)</f>
        <v>0</v>
      </c>
      <c r="S892" s="237"/>
      <c r="T892" s="239">
        <f>SUM(T893:T899)</f>
        <v>0</v>
      </c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R892" s="240" t="s">
        <v>88</v>
      </c>
      <c r="AT892" s="241" t="s">
        <v>77</v>
      </c>
      <c r="AU892" s="241" t="s">
        <v>86</v>
      </c>
      <c r="AY892" s="240" t="s">
        <v>166</v>
      </c>
      <c r="BK892" s="242">
        <f>SUM(BK893:BK899)</f>
        <v>0</v>
      </c>
    </row>
    <row r="893" spans="1:65" s="2" customFormat="1" ht="16.5" customHeight="1">
      <c r="A893" s="39"/>
      <c r="B893" s="40"/>
      <c r="C893" s="245" t="s">
        <v>1437</v>
      </c>
      <c r="D893" s="245" t="s">
        <v>168</v>
      </c>
      <c r="E893" s="246" t="s">
        <v>1438</v>
      </c>
      <c r="F893" s="247" t="s">
        <v>1439</v>
      </c>
      <c r="G893" s="248" t="s">
        <v>1</v>
      </c>
      <c r="H893" s="249">
        <v>12.558</v>
      </c>
      <c r="I893" s="250"/>
      <c r="J893" s="251">
        <f>ROUND(I893*H893,2)</f>
        <v>0</v>
      </c>
      <c r="K893" s="247" t="s">
        <v>1</v>
      </c>
      <c r="L893" s="45"/>
      <c r="M893" s="252" t="s">
        <v>1</v>
      </c>
      <c r="N893" s="253" t="s">
        <v>43</v>
      </c>
      <c r="O893" s="92"/>
      <c r="P893" s="254">
        <f>O893*H893</f>
        <v>0</v>
      </c>
      <c r="Q893" s="254">
        <v>0</v>
      </c>
      <c r="R893" s="254">
        <f>Q893*H893</f>
        <v>0</v>
      </c>
      <c r="S893" s="254">
        <v>0</v>
      </c>
      <c r="T893" s="255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56" t="s">
        <v>260</v>
      </c>
      <c r="AT893" s="256" t="s">
        <v>168</v>
      </c>
      <c r="AU893" s="256" t="s">
        <v>88</v>
      </c>
      <c r="AY893" s="18" t="s">
        <v>166</v>
      </c>
      <c r="BE893" s="257">
        <f>IF(N893="základní",J893,0)</f>
        <v>0</v>
      </c>
      <c r="BF893" s="257">
        <f>IF(N893="snížená",J893,0)</f>
        <v>0</v>
      </c>
      <c r="BG893" s="257">
        <f>IF(N893="zákl. přenesená",J893,0)</f>
        <v>0</v>
      </c>
      <c r="BH893" s="257">
        <f>IF(N893="sníž. přenesená",J893,0)</f>
        <v>0</v>
      </c>
      <c r="BI893" s="257">
        <f>IF(N893="nulová",J893,0)</f>
        <v>0</v>
      </c>
      <c r="BJ893" s="18" t="s">
        <v>86</v>
      </c>
      <c r="BK893" s="257">
        <f>ROUND(I893*H893,2)</f>
        <v>0</v>
      </c>
      <c r="BL893" s="18" t="s">
        <v>260</v>
      </c>
      <c r="BM893" s="256" t="s">
        <v>1440</v>
      </c>
    </row>
    <row r="894" spans="1:51" s="14" customFormat="1" ht="12">
      <c r="A894" s="14"/>
      <c r="B894" s="270"/>
      <c r="C894" s="271"/>
      <c r="D894" s="260" t="s">
        <v>175</v>
      </c>
      <c r="E894" s="272" t="s">
        <v>1</v>
      </c>
      <c r="F894" s="273" t="s">
        <v>1441</v>
      </c>
      <c r="G894" s="271"/>
      <c r="H894" s="272" t="s">
        <v>1</v>
      </c>
      <c r="I894" s="274"/>
      <c r="J894" s="271"/>
      <c r="K894" s="271"/>
      <c r="L894" s="275"/>
      <c r="M894" s="276"/>
      <c r="N894" s="277"/>
      <c r="O894" s="277"/>
      <c r="P894" s="277"/>
      <c r="Q894" s="277"/>
      <c r="R894" s="277"/>
      <c r="S894" s="277"/>
      <c r="T894" s="278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9" t="s">
        <v>175</v>
      </c>
      <c r="AU894" s="279" t="s">
        <v>88</v>
      </c>
      <c r="AV894" s="14" t="s">
        <v>86</v>
      </c>
      <c r="AW894" s="14" t="s">
        <v>34</v>
      </c>
      <c r="AX894" s="14" t="s">
        <v>78</v>
      </c>
      <c r="AY894" s="279" t="s">
        <v>166</v>
      </c>
    </row>
    <row r="895" spans="1:51" s="13" customFormat="1" ht="12">
      <c r="A895" s="13"/>
      <c r="B895" s="258"/>
      <c r="C895" s="259"/>
      <c r="D895" s="260" t="s">
        <v>175</v>
      </c>
      <c r="E895" s="261" t="s">
        <v>1</v>
      </c>
      <c r="F895" s="262" t="s">
        <v>1442</v>
      </c>
      <c r="G895" s="259"/>
      <c r="H895" s="263">
        <v>3.536</v>
      </c>
      <c r="I895" s="264"/>
      <c r="J895" s="259"/>
      <c r="K895" s="259"/>
      <c r="L895" s="265"/>
      <c r="M895" s="266"/>
      <c r="N895" s="267"/>
      <c r="O895" s="267"/>
      <c r="P895" s="267"/>
      <c r="Q895" s="267"/>
      <c r="R895" s="267"/>
      <c r="S895" s="267"/>
      <c r="T895" s="268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9" t="s">
        <v>175</v>
      </c>
      <c r="AU895" s="269" t="s">
        <v>88</v>
      </c>
      <c r="AV895" s="13" t="s">
        <v>88</v>
      </c>
      <c r="AW895" s="13" t="s">
        <v>34</v>
      </c>
      <c r="AX895" s="13" t="s">
        <v>78</v>
      </c>
      <c r="AY895" s="269" t="s">
        <v>166</v>
      </c>
    </row>
    <row r="896" spans="1:51" s="14" customFormat="1" ht="12">
      <c r="A896" s="14"/>
      <c r="B896" s="270"/>
      <c r="C896" s="271"/>
      <c r="D896" s="260" t="s">
        <v>175</v>
      </c>
      <c r="E896" s="272" t="s">
        <v>1</v>
      </c>
      <c r="F896" s="273" t="s">
        <v>1443</v>
      </c>
      <c r="G896" s="271"/>
      <c r="H896" s="272" t="s">
        <v>1</v>
      </c>
      <c r="I896" s="274"/>
      <c r="J896" s="271"/>
      <c r="K896" s="271"/>
      <c r="L896" s="275"/>
      <c r="M896" s="276"/>
      <c r="N896" s="277"/>
      <c r="O896" s="277"/>
      <c r="P896" s="277"/>
      <c r="Q896" s="277"/>
      <c r="R896" s="277"/>
      <c r="S896" s="277"/>
      <c r="T896" s="278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79" t="s">
        <v>175</v>
      </c>
      <c r="AU896" s="279" t="s">
        <v>88</v>
      </c>
      <c r="AV896" s="14" t="s">
        <v>86</v>
      </c>
      <c r="AW896" s="14" t="s">
        <v>34</v>
      </c>
      <c r="AX896" s="14" t="s">
        <v>78</v>
      </c>
      <c r="AY896" s="279" t="s">
        <v>166</v>
      </c>
    </row>
    <row r="897" spans="1:51" s="13" customFormat="1" ht="12">
      <c r="A897" s="13"/>
      <c r="B897" s="258"/>
      <c r="C897" s="259"/>
      <c r="D897" s="260" t="s">
        <v>175</v>
      </c>
      <c r="E897" s="261" t="s">
        <v>1</v>
      </c>
      <c r="F897" s="262" t="s">
        <v>1444</v>
      </c>
      <c r="G897" s="259"/>
      <c r="H897" s="263">
        <v>6.622</v>
      </c>
      <c r="I897" s="264"/>
      <c r="J897" s="259"/>
      <c r="K897" s="259"/>
      <c r="L897" s="265"/>
      <c r="M897" s="266"/>
      <c r="N897" s="267"/>
      <c r="O897" s="267"/>
      <c r="P897" s="267"/>
      <c r="Q897" s="267"/>
      <c r="R897" s="267"/>
      <c r="S897" s="267"/>
      <c r="T897" s="268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69" t="s">
        <v>175</v>
      </c>
      <c r="AU897" s="269" t="s">
        <v>88</v>
      </c>
      <c r="AV897" s="13" t="s">
        <v>88</v>
      </c>
      <c r="AW897" s="13" t="s">
        <v>34</v>
      </c>
      <c r="AX897" s="13" t="s">
        <v>78</v>
      </c>
      <c r="AY897" s="269" t="s">
        <v>166</v>
      </c>
    </row>
    <row r="898" spans="1:51" s="13" customFormat="1" ht="12">
      <c r="A898" s="13"/>
      <c r="B898" s="258"/>
      <c r="C898" s="259"/>
      <c r="D898" s="260" t="s">
        <v>175</v>
      </c>
      <c r="E898" s="261" t="s">
        <v>1</v>
      </c>
      <c r="F898" s="262" t="s">
        <v>1445</v>
      </c>
      <c r="G898" s="259"/>
      <c r="H898" s="263">
        <v>2.4</v>
      </c>
      <c r="I898" s="264"/>
      <c r="J898" s="259"/>
      <c r="K898" s="259"/>
      <c r="L898" s="265"/>
      <c r="M898" s="266"/>
      <c r="N898" s="267"/>
      <c r="O898" s="267"/>
      <c r="P898" s="267"/>
      <c r="Q898" s="267"/>
      <c r="R898" s="267"/>
      <c r="S898" s="267"/>
      <c r="T898" s="268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69" t="s">
        <v>175</v>
      </c>
      <c r="AU898" s="269" t="s">
        <v>88</v>
      </c>
      <c r="AV898" s="13" t="s">
        <v>88</v>
      </c>
      <c r="AW898" s="13" t="s">
        <v>34</v>
      </c>
      <c r="AX898" s="13" t="s">
        <v>78</v>
      </c>
      <c r="AY898" s="269" t="s">
        <v>166</v>
      </c>
    </row>
    <row r="899" spans="1:51" s="15" customFormat="1" ht="12">
      <c r="A899" s="15"/>
      <c r="B899" s="280"/>
      <c r="C899" s="281"/>
      <c r="D899" s="260" t="s">
        <v>175</v>
      </c>
      <c r="E899" s="282" t="s">
        <v>1</v>
      </c>
      <c r="F899" s="283" t="s">
        <v>214</v>
      </c>
      <c r="G899" s="281"/>
      <c r="H899" s="284">
        <v>12.558</v>
      </c>
      <c r="I899" s="285"/>
      <c r="J899" s="281"/>
      <c r="K899" s="281"/>
      <c r="L899" s="286"/>
      <c r="M899" s="287"/>
      <c r="N899" s="288"/>
      <c r="O899" s="288"/>
      <c r="P899" s="288"/>
      <c r="Q899" s="288"/>
      <c r="R899" s="288"/>
      <c r="S899" s="288"/>
      <c r="T899" s="289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T899" s="290" t="s">
        <v>175</v>
      </c>
      <c r="AU899" s="290" t="s">
        <v>88</v>
      </c>
      <c r="AV899" s="15" t="s">
        <v>173</v>
      </c>
      <c r="AW899" s="15" t="s">
        <v>34</v>
      </c>
      <c r="AX899" s="15" t="s">
        <v>86</v>
      </c>
      <c r="AY899" s="290" t="s">
        <v>166</v>
      </c>
    </row>
    <row r="900" spans="1:63" s="12" customFormat="1" ht="22.8" customHeight="1">
      <c r="A900" s="12"/>
      <c r="B900" s="229"/>
      <c r="C900" s="230"/>
      <c r="D900" s="231" t="s">
        <v>77</v>
      </c>
      <c r="E900" s="243" t="s">
        <v>1446</v>
      </c>
      <c r="F900" s="243" t="s">
        <v>1447</v>
      </c>
      <c r="G900" s="230"/>
      <c r="H900" s="230"/>
      <c r="I900" s="233"/>
      <c r="J900" s="244">
        <f>BK900</f>
        <v>0</v>
      </c>
      <c r="K900" s="230"/>
      <c r="L900" s="235"/>
      <c r="M900" s="236"/>
      <c r="N900" s="237"/>
      <c r="O900" s="237"/>
      <c r="P900" s="238">
        <f>SUM(P901:P902)</f>
        <v>0</v>
      </c>
      <c r="Q900" s="237"/>
      <c r="R900" s="238">
        <f>SUM(R901:R902)</f>
        <v>0.04942599999999999</v>
      </c>
      <c r="S900" s="237"/>
      <c r="T900" s="239">
        <f>SUM(T901:T902)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40" t="s">
        <v>88</v>
      </c>
      <c r="AT900" s="241" t="s">
        <v>77</v>
      </c>
      <c r="AU900" s="241" t="s">
        <v>86</v>
      </c>
      <c r="AY900" s="240" t="s">
        <v>166</v>
      </c>
      <c r="BK900" s="242">
        <f>SUM(BK901:BK902)</f>
        <v>0</v>
      </c>
    </row>
    <row r="901" spans="1:65" s="2" customFormat="1" ht="21.75" customHeight="1">
      <c r="A901" s="39"/>
      <c r="B901" s="40"/>
      <c r="C901" s="245" t="s">
        <v>1448</v>
      </c>
      <c r="D901" s="245" t="s">
        <v>168</v>
      </c>
      <c r="E901" s="246" t="s">
        <v>1449</v>
      </c>
      <c r="F901" s="247" t="s">
        <v>1450</v>
      </c>
      <c r="G901" s="248" t="s">
        <v>185</v>
      </c>
      <c r="H901" s="249">
        <v>190.1</v>
      </c>
      <c r="I901" s="250"/>
      <c r="J901" s="251">
        <f>ROUND(I901*H901,2)</f>
        <v>0</v>
      </c>
      <c r="K901" s="247" t="s">
        <v>172</v>
      </c>
      <c r="L901" s="45"/>
      <c r="M901" s="252" t="s">
        <v>1</v>
      </c>
      <c r="N901" s="253" t="s">
        <v>43</v>
      </c>
      <c r="O901" s="92"/>
      <c r="P901" s="254">
        <f>O901*H901</f>
        <v>0</v>
      </c>
      <c r="Q901" s="254">
        <v>0.00026</v>
      </c>
      <c r="R901" s="254">
        <f>Q901*H901</f>
        <v>0.04942599999999999</v>
      </c>
      <c r="S901" s="254">
        <v>0</v>
      </c>
      <c r="T901" s="255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56" t="s">
        <v>260</v>
      </c>
      <c r="AT901" s="256" t="s">
        <v>168</v>
      </c>
      <c r="AU901" s="256" t="s">
        <v>88</v>
      </c>
      <c r="AY901" s="18" t="s">
        <v>166</v>
      </c>
      <c r="BE901" s="257">
        <f>IF(N901="základní",J901,0)</f>
        <v>0</v>
      </c>
      <c r="BF901" s="257">
        <f>IF(N901="snížená",J901,0)</f>
        <v>0</v>
      </c>
      <c r="BG901" s="257">
        <f>IF(N901="zákl. přenesená",J901,0)</f>
        <v>0</v>
      </c>
      <c r="BH901" s="257">
        <f>IF(N901="sníž. přenesená",J901,0)</f>
        <v>0</v>
      </c>
      <c r="BI901" s="257">
        <f>IF(N901="nulová",J901,0)</f>
        <v>0</v>
      </c>
      <c r="BJ901" s="18" t="s">
        <v>86</v>
      </c>
      <c r="BK901" s="257">
        <f>ROUND(I901*H901,2)</f>
        <v>0</v>
      </c>
      <c r="BL901" s="18" t="s">
        <v>260</v>
      </c>
      <c r="BM901" s="256" t="s">
        <v>1451</v>
      </c>
    </row>
    <row r="902" spans="1:51" s="13" customFormat="1" ht="12">
      <c r="A902" s="13"/>
      <c r="B902" s="258"/>
      <c r="C902" s="259"/>
      <c r="D902" s="260" t="s">
        <v>175</v>
      </c>
      <c r="E902" s="261" t="s">
        <v>1</v>
      </c>
      <c r="F902" s="262" t="s">
        <v>1452</v>
      </c>
      <c r="G902" s="259"/>
      <c r="H902" s="263">
        <v>190.1</v>
      </c>
      <c r="I902" s="264"/>
      <c r="J902" s="259"/>
      <c r="K902" s="259"/>
      <c r="L902" s="265"/>
      <c r="M902" s="266"/>
      <c r="N902" s="267"/>
      <c r="O902" s="267"/>
      <c r="P902" s="267"/>
      <c r="Q902" s="267"/>
      <c r="R902" s="267"/>
      <c r="S902" s="267"/>
      <c r="T902" s="268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9" t="s">
        <v>175</v>
      </c>
      <c r="AU902" s="269" t="s">
        <v>88</v>
      </c>
      <c r="AV902" s="13" t="s">
        <v>88</v>
      </c>
      <c r="AW902" s="13" t="s">
        <v>34</v>
      </c>
      <c r="AX902" s="13" t="s">
        <v>86</v>
      </c>
      <c r="AY902" s="269" t="s">
        <v>166</v>
      </c>
    </row>
    <row r="903" spans="1:63" s="12" customFormat="1" ht="22.8" customHeight="1">
      <c r="A903" s="12"/>
      <c r="B903" s="229"/>
      <c r="C903" s="230"/>
      <c r="D903" s="231" t="s">
        <v>77</v>
      </c>
      <c r="E903" s="243" t="s">
        <v>1453</v>
      </c>
      <c r="F903" s="243" t="s">
        <v>1454</v>
      </c>
      <c r="G903" s="230"/>
      <c r="H903" s="230"/>
      <c r="I903" s="233"/>
      <c r="J903" s="244">
        <f>BK903</f>
        <v>0</v>
      </c>
      <c r="K903" s="230"/>
      <c r="L903" s="235"/>
      <c r="M903" s="236"/>
      <c r="N903" s="237"/>
      <c r="O903" s="237"/>
      <c r="P903" s="238">
        <f>SUM(P904:P927)</f>
        <v>0</v>
      </c>
      <c r="Q903" s="237"/>
      <c r="R903" s="238">
        <f>SUM(R904:R927)</f>
        <v>0.40104198</v>
      </c>
      <c r="S903" s="237"/>
      <c r="T903" s="239">
        <f>SUM(T904:T927)</f>
        <v>0</v>
      </c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R903" s="240" t="s">
        <v>88</v>
      </c>
      <c r="AT903" s="241" t="s">
        <v>77</v>
      </c>
      <c r="AU903" s="241" t="s">
        <v>86</v>
      </c>
      <c r="AY903" s="240" t="s">
        <v>166</v>
      </c>
      <c r="BK903" s="242">
        <f>SUM(BK904:BK927)</f>
        <v>0</v>
      </c>
    </row>
    <row r="904" spans="1:65" s="2" customFormat="1" ht="21.75" customHeight="1">
      <c r="A904" s="39"/>
      <c r="B904" s="40"/>
      <c r="C904" s="245" t="s">
        <v>1455</v>
      </c>
      <c r="D904" s="245" t="s">
        <v>168</v>
      </c>
      <c r="E904" s="246" t="s">
        <v>1456</v>
      </c>
      <c r="F904" s="247" t="s">
        <v>1457</v>
      </c>
      <c r="G904" s="248" t="s">
        <v>185</v>
      </c>
      <c r="H904" s="249">
        <v>150</v>
      </c>
      <c r="I904" s="250"/>
      <c r="J904" s="251">
        <f>ROUND(I904*H904,2)</f>
        <v>0</v>
      </c>
      <c r="K904" s="247" t="s">
        <v>1</v>
      </c>
      <c r="L904" s="45"/>
      <c r="M904" s="252" t="s">
        <v>1</v>
      </c>
      <c r="N904" s="253" t="s">
        <v>43</v>
      </c>
      <c r="O904" s="92"/>
      <c r="P904" s="254">
        <f>O904*H904</f>
        <v>0</v>
      </c>
      <c r="Q904" s="254">
        <v>0.00054</v>
      </c>
      <c r="R904" s="254">
        <f>Q904*H904</f>
        <v>0.081</v>
      </c>
      <c r="S904" s="254">
        <v>0</v>
      </c>
      <c r="T904" s="255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56" t="s">
        <v>260</v>
      </c>
      <c r="AT904" s="256" t="s">
        <v>168</v>
      </c>
      <c r="AU904" s="256" t="s">
        <v>88</v>
      </c>
      <c r="AY904" s="18" t="s">
        <v>166</v>
      </c>
      <c r="BE904" s="257">
        <f>IF(N904="základní",J904,0)</f>
        <v>0</v>
      </c>
      <c r="BF904" s="257">
        <f>IF(N904="snížená",J904,0)</f>
        <v>0</v>
      </c>
      <c r="BG904" s="257">
        <f>IF(N904="zákl. přenesená",J904,0)</f>
        <v>0</v>
      </c>
      <c r="BH904" s="257">
        <f>IF(N904="sníž. přenesená",J904,0)</f>
        <v>0</v>
      </c>
      <c r="BI904" s="257">
        <f>IF(N904="nulová",J904,0)</f>
        <v>0</v>
      </c>
      <c r="BJ904" s="18" t="s">
        <v>86</v>
      </c>
      <c r="BK904" s="257">
        <f>ROUND(I904*H904,2)</f>
        <v>0</v>
      </c>
      <c r="BL904" s="18" t="s">
        <v>260</v>
      </c>
      <c r="BM904" s="256" t="s">
        <v>1458</v>
      </c>
    </row>
    <row r="905" spans="1:51" s="13" customFormat="1" ht="12">
      <c r="A905" s="13"/>
      <c r="B905" s="258"/>
      <c r="C905" s="259"/>
      <c r="D905" s="260" t="s">
        <v>175</v>
      </c>
      <c r="E905" s="261" t="s">
        <v>1</v>
      </c>
      <c r="F905" s="262" t="s">
        <v>1459</v>
      </c>
      <c r="G905" s="259"/>
      <c r="H905" s="263">
        <v>150</v>
      </c>
      <c r="I905" s="264"/>
      <c r="J905" s="259"/>
      <c r="K905" s="259"/>
      <c r="L905" s="265"/>
      <c r="M905" s="266"/>
      <c r="N905" s="267"/>
      <c r="O905" s="267"/>
      <c r="P905" s="267"/>
      <c r="Q905" s="267"/>
      <c r="R905" s="267"/>
      <c r="S905" s="267"/>
      <c r="T905" s="268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69" t="s">
        <v>175</v>
      </c>
      <c r="AU905" s="269" t="s">
        <v>88</v>
      </c>
      <c r="AV905" s="13" t="s">
        <v>88</v>
      </c>
      <c r="AW905" s="13" t="s">
        <v>34</v>
      </c>
      <c r="AX905" s="13" t="s">
        <v>78</v>
      </c>
      <c r="AY905" s="269" t="s">
        <v>166</v>
      </c>
    </row>
    <row r="906" spans="1:51" s="15" customFormat="1" ht="12">
      <c r="A906" s="15"/>
      <c r="B906" s="280"/>
      <c r="C906" s="281"/>
      <c r="D906" s="260" t="s">
        <v>175</v>
      </c>
      <c r="E906" s="282" t="s">
        <v>1</v>
      </c>
      <c r="F906" s="283" t="s">
        <v>214</v>
      </c>
      <c r="G906" s="281"/>
      <c r="H906" s="284">
        <v>150</v>
      </c>
      <c r="I906" s="285"/>
      <c r="J906" s="281"/>
      <c r="K906" s="281"/>
      <c r="L906" s="286"/>
      <c r="M906" s="287"/>
      <c r="N906" s="288"/>
      <c r="O906" s="288"/>
      <c r="P906" s="288"/>
      <c r="Q906" s="288"/>
      <c r="R906" s="288"/>
      <c r="S906" s="288"/>
      <c r="T906" s="289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T906" s="290" t="s">
        <v>175</v>
      </c>
      <c r="AU906" s="290" t="s">
        <v>88</v>
      </c>
      <c r="AV906" s="15" t="s">
        <v>173</v>
      </c>
      <c r="AW906" s="15" t="s">
        <v>34</v>
      </c>
      <c r="AX906" s="15" t="s">
        <v>86</v>
      </c>
      <c r="AY906" s="290" t="s">
        <v>166</v>
      </c>
    </row>
    <row r="907" spans="1:65" s="2" customFormat="1" ht="21.75" customHeight="1">
      <c r="A907" s="39"/>
      <c r="B907" s="40"/>
      <c r="C907" s="245" t="s">
        <v>1460</v>
      </c>
      <c r="D907" s="245" t="s">
        <v>168</v>
      </c>
      <c r="E907" s="246" t="s">
        <v>1461</v>
      </c>
      <c r="F907" s="247" t="s">
        <v>1462</v>
      </c>
      <c r="G907" s="248" t="s">
        <v>185</v>
      </c>
      <c r="H907" s="249">
        <v>150</v>
      </c>
      <c r="I907" s="250"/>
      <c r="J907" s="251">
        <f>ROUND(I907*H907,2)</f>
        <v>0</v>
      </c>
      <c r="K907" s="247" t="s">
        <v>1</v>
      </c>
      <c r="L907" s="45"/>
      <c r="M907" s="252" t="s">
        <v>1</v>
      </c>
      <c r="N907" s="253" t="s">
        <v>43</v>
      </c>
      <c r="O907" s="92"/>
      <c r="P907" s="254">
        <f>O907*H907</f>
        <v>0</v>
      </c>
      <c r="Q907" s="254">
        <v>0.00047</v>
      </c>
      <c r="R907" s="254">
        <f>Q907*H907</f>
        <v>0.0705</v>
      </c>
      <c r="S907" s="254">
        <v>0</v>
      </c>
      <c r="T907" s="255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56" t="s">
        <v>260</v>
      </c>
      <c r="AT907" s="256" t="s">
        <v>168</v>
      </c>
      <c r="AU907" s="256" t="s">
        <v>88</v>
      </c>
      <c r="AY907" s="18" t="s">
        <v>166</v>
      </c>
      <c r="BE907" s="257">
        <f>IF(N907="základní",J907,0)</f>
        <v>0</v>
      </c>
      <c r="BF907" s="257">
        <f>IF(N907="snížená",J907,0)</f>
        <v>0</v>
      </c>
      <c r="BG907" s="257">
        <f>IF(N907="zákl. přenesená",J907,0)</f>
        <v>0</v>
      </c>
      <c r="BH907" s="257">
        <f>IF(N907="sníž. přenesená",J907,0)</f>
        <v>0</v>
      </c>
      <c r="BI907" s="257">
        <f>IF(N907="nulová",J907,0)</f>
        <v>0</v>
      </c>
      <c r="BJ907" s="18" t="s">
        <v>86</v>
      </c>
      <c r="BK907" s="257">
        <f>ROUND(I907*H907,2)</f>
        <v>0</v>
      </c>
      <c r="BL907" s="18" t="s">
        <v>260</v>
      </c>
      <c r="BM907" s="256" t="s">
        <v>1463</v>
      </c>
    </row>
    <row r="908" spans="1:65" s="2" customFormat="1" ht="21.75" customHeight="1">
      <c r="A908" s="39"/>
      <c r="B908" s="40"/>
      <c r="C908" s="245" t="s">
        <v>1464</v>
      </c>
      <c r="D908" s="245" t="s">
        <v>168</v>
      </c>
      <c r="E908" s="246" t="s">
        <v>1465</v>
      </c>
      <c r="F908" s="247" t="s">
        <v>1466</v>
      </c>
      <c r="G908" s="248" t="s">
        <v>185</v>
      </c>
      <c r="H908" s="249">
        <v>150</v>
      </c>
      <c r="I908" s="250"/>
      <c r="J908" s="251">
        <f>ROUND(I908*H908,2)</f>
        <v>0</v>
      </c>
      <c r="K908" s="247" t="s">
        <v>1</v>
      </c>
      <c r="L908" s="45"/>
      <c r="M908" s="252" t="s">
        <v>1</v>
      </c>
      <c r="N908" s="253" t="s">
        <v>43</v>
      </c>
      <c r="O908" s="92"/>
      <c r="P908" s="254">
        <f>O908*H908</f>
        <v>0</v>
      </c>
      <c r="Q908" s="254">
        <v>0.00028</v>
      </c>
      <c r="R908" s="254">
        <f>Q908*H908</f>
        <v>0.041999999999999996</v>
      </c>
      <c r="S908" s="254">
        <v>0</v>
      </c>
      <c r="T908" s="255">
        <f>S908*H908</f>
        <v>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56" t="s">
        <v>260</v>
      </c>
      <c r="AT908" s="256" t="s">
        <v>168</v>
      </c>
      <c r="AU908" s="256" t="s">
        <v>88</v>
      </c>
      <c r="AY908" s="18" t="s">
        <v>166</v>
      </c>
      <c r="BE908" s="257">
        <f>IF(N908="základní",J908,0)</f>
        <v>0</v>
      </c>
      <c r="BF908" s="257">
        <f>IF(N908="snížená",J908,0)</f>
        <v>0</v>
      </c>
      <c r="BG908" s="257">
        <f>IF(N908="zákl. přenesená",J908,0)</f>
        <v>0</v>
      </c>
      <c r="BH908" s="257">
        <f>IF(N908="sníž. přenesená",J908,0)</f>
        <v>0</v>
      </c>
      <c r="BI908" s="257">
        <f>IF(N908="nulová",J908,0)</f>
        <v>0</v>
      </c>
      <c r="BJ908" s="18" t="s">
        <v>86</v>
      </c>
      <c r="BK908" s="257">
        <f>ROUND(I908*H908,2)</f>
        <v>0</v>
      </c>
      <c r="BL908" s="18" t="s">
        <v>260</v>
      </c>
      <c r="BM908" s="256" t="s">
        <v>1467</v>
      </c>
    </row>
    <row r="909" spans="1:65" s="2" customFormat="1" ht="21.75" customHeight="1">
      <c r="A909" s="39"/>
      <c r="B909" s="40"/>
      <c r="C909" s="245" t="s">
        <v>1468</v>
      </c>
      <c r="D909" s="245" t="s">
        <v>168</v>
      </c>
      <c r="E909" s="246" t="s">
        <v>1469</v>
      </c>
      <c r="F909" s="247" t="s">
        <v>1470</v>
      </c>
      <c r="G909" s="248" t="s">
        <v>185</v>
      </c>
      <c r="H909" s="249">
        <v>119.277</v>
      </c>
      <c r="I909" s="250"/>
      <c r="J909" s="251">
        <f>ROUND(I909*H909,2)</f>
        <v>0</v>
      </c>
      <c r="K909" s="247" t="s">
        <v>1</v>
      </c>
      <c r="L909" s="45"/>
      <c r="M909" s="252" t="s">
        <v>1</v>
      </c>
      <c r="N909" s="253" t="s">
        <v>43</v>
      </c>
      <c r="O909" s="92"/>
      <c r="P909" s="254">
        <f>O909*H909</f>
        <v>0</v>
      </c>
      <c r="Q909" s="254">
        <v>0.00073</v>
      </c>
      <c r="R909" s="254">
        <f>Q909*H909</f>
        <v>0.08707221</v>
      </c>
      <c r="S909" s="254">
        <v>0</v>
      </c>
      <c r="T909" s="255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56" t="s">
        <v>260</v>
      </c>
      <c r="AT909" s="256" t="s">
        <v>168</v>
      </c>
      <c r="AU909" s="256" t="s">
        <v>88</v>
      </c>
      <c r="AY909" s="18" t="s">
        <v>166</v>
      </c>
      <c r="BE909" s="257">
        <f>IF(N909="základní",J909,0)</f>
        <v>0</v>
      </c>
      <c r="BF909" s="257">
        <f>IF(N909="snížená",J909,0)</f>
        <v>0</v>
      </c>
      <c r="BG909" s="257">
        <f>IF(N909="zákl. přenesená",J909,0)</f>
        <v>0</v>
      </c>
      <c r="BH909" s="257">
        <f>IF(N909="sníž. přenesená",J909,0)</f>
        <v>0</v>
      </c>
      <c r="BI909" s="257">
        <f>IF(N909="nulová",J909,0)</f>
        <v>0</v>
      </c>
      <c r="BJ909" s="18" t="s">
        <v>86</v>
      </c>
      <c r="BK909" s="257">
        <f>ROUND(I909*H909,2)</f>
        <v>0</v>
      </c>
      <c r="BL909" s="18" t="s">
        <v>260</v>
      </c>
      <c r="BM909" s="256" t="s">
        <v>1471</v>
      </c>
    </row>
    <row r="910" spans="1:51" s="13" customFormat="1" ht="12">
      <c r="A910" s="13"/>
      <c r="B910" s="258"/>
      <c r="C910" s="259"/>
      <c r="D910" s="260" t="s">
        <v>175</v>
      </c>
      <c r="E910" s="261" t="s">
        <v>1</v>
      </c>
      <c r="F910" s="262" t="s">
        <v>1472</v>
      </c>
      <c r="G910" s="259"/>
      <c r="H910" s="263">
        <v>20.249</v>
      </c>
      <c r="I910" s="264"/>
      <c r="J910" s="259"/>
      <c r="K910" s="259"/>
      <c r="L910" s="265"/>
      <c r="M910" s="266"/>
      <c r="N910" s="267"/>
      <c r="O910" s="267"/>
      <c r="P910" s="267"/>
      <c r="Q910" s="267"/>
      <c r="R910" s="267"/>
      <c r="S910" s="267"/>
      <c r="T910" s="268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69" t="s">
        <v>175</v>
      </c>
      <c r="AU910" s="269" t="s">
        <v>88</v>
      </c>
      <c r="AV910" s="13" t="s">
        <v>88</v>
      </c>
      <c r="AW910" s="13" t="s">
        <v>34</v>
      </c>
      <c r="AX910" s="13" t="s">
        <v>78</v>
      </c>
      <c r="AY910" s="269" t="s">
        <v>166</v>
      </c>
    </row>
    <row r="911" spans="1:51" s="13" customFormat="1" ht="12">
      <c r="A911" s="13"/>
      <c r="B911" s="258"/>
      <c r="C911" s="259"/>
      <c r="D911" s="260" t="s">
        <v>175</v>
      </c>
      <c r="E911" s="261" t="s">
        <v>1</v>
      </c>
      <c r="F911" s="262" t="s">
        <v>1473</v>
      </c>
      <c r="G911" s="259"/>
      <c r="H911" s="263">
        <v>1.794</v>
      </c>
      <c r="I911" s="264"/>
      <c r="J911" s="259"/>
      <c r="K911" s="259"/>
      <c r="L911" s="265"/>
      <c r="M911" s="266"/>
      <c r="N911" s="267"/>
      <c r="O911" s="267"/>
      <c r="P911" s="267"/>
      <c r="Q911" s="267"/>
      <c r="R911" s="267"/>
      <c r="S911" s="267"/>
      <c r="T911" s="268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69" t="s">
        <v>175</v>
      </c>
      <c r="AU911" s="269" t="s">
        <v>88</v>
      </c>
      <c r="AV911" s="13" t="s">
        <v>88</v>
      </c>
      <c r="AW911" s="13" t="s">
        <v>34</v>
      </c>
      <c r="AX911" s="13" t="s">
        <v>78</v>
      </c>
      <c r="AY911" s="269" t="s">
        <v>166</v>
      </c>
    </row>
    <row r="912" spans="1:51" s="13" customFormat="1" ht="12">
      <c r="A912" s="13"/>
      <c r="B912" s="258"/>
      <c r="C912" s="259"/>
      <c r="D912" s="260" t="s">
        <v>175</v>
      </c>
      <c r="E912" s="261" t="s">
        <v>1</v>
      </c>
      <c r="F912" s="262" t="s">
        <v>1474</v>
      </c>
      <c r="G912" s="259"/>
      <c r="H912" s="263">
        <v>1.812</v>
      </c>
      <c r="I912" s="264"/>
      <c r="J912" s="259"/>
      <c r="K912" s="259"/>
      <c r="L912" s="265"/>
      <c r="M912" s="266"/>
      <c r="N912" s="267"/>
      <c r="O912" s="267"/>
      <c r="P912" s="267"/>
      <c r="Q912" s="267"/>
      <c r="R912" s="267"/>
      <c r="S912" s="267"/>
      <c r="T912" s="268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69" t="s">
        <v>175</v>
      </c>
      <c r="AU912" s="269" t="s">
        <v>88</v>
      </c>
      <c r="AV912" s="13" t="s">
        <v>88</v>
      </c>
      <c r="AW912" s="13" t="s">
        <v>34</v>
      </c>
      <c r="AX912" s="13" t="s">
        <v>78</v>
      </c>
      <c r="AY912" s="269" t="s">
        <v>166</v>
      </c>
    </row>
    <row r="913" spans="1:51" s="13" customFormat="1" ht="12">
      <c r="A913" s="13"/>
      <c r="B913" s="258"/>
      <c r="C913" s="259"/>
      <c r="D913" s="260" t="s">
        <v>175</v>
      </c>
      <c r="E913" s="261" t="s">
        <v>1</v>
      </c>
      <c r="F913" s="262" t="s">
        <v>1475</v>
      </c>
      <c r="G913" s="259"/>
      <c r="H913" s="263">
        <v>17.884</v>
      </c>
      <c r="I913" s="264"/>
      <c r="J913" s="259"/>
      <c r="K913" s="259"/>
      <c r="L913" s="265"/>
      <c r="M913" s="266"/>
      <c r="N913" s="267"/>
      <c r="O913" s="267"/>
      <c r="P913" s="267"/>
      <c r="Q913" s="267"/>
      <c r="R913" s="267"/>
      <c r="S913" s="267"/>
      <c r="T913" s="268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69" t="s">
        <v>175</v>
      </c>
      <c r="AU913" s="269" t="s">
        <v>88</v>
      </c>
      <c r="AV913" s="13" t="s">
        <v>88</v>
      </c>
      <c r="AW913" s="13" t="s">
        <v>34</v>
      </c>
      <c r="AX913" s="13" t="s">
        <v>78</v>
      </c>
      <c r="AY913" s="269" t="s">
        <v>166</v>
      </c>
    </row>
    <row r="914" spans="1:51" s="13" customFormat="1" ht="12">
      <c r="A914" s="13"/>
      <c r="B914" s="258"/>
      <c r="C914" s="259"/>
      <c r="D914" s="260" t="s">
        <v>175</v>
      </c>
      <c r="E914" s="261" t="s">
        <v>1</v>
      </c>
      <c r="F914" s="262" t="s">
        <v>1476</v>
      </c>
      <c r="G914" s="259"/>
      <c r="H914" s="263">
        <v>13.219</v>
      </c>
      <c r="I914" s="264"/>
      <c r="J914" s="259"/>
      <c r="K914" s="259"/>
      <c r="L914" s="265"/>
      <c r="M914" s="266"/>
      <c r="N914" s="267"/>
      <c r="O914" s="267"/>
      <c r="P914" s="267"/>
      <c r="Q914" s="267"/>
      <c r="R914" s="267"/>
      <c r="S914" s="267"/>
      <c r="T914" s="268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69" t="s">
        <v>175</v>
      </c>
      <c r="AU914" s="269" t="s">
        <v>88</v>
      </c>
      <c r="AV914" s="13" t="s">
        <v>88</v>
      </c>
      <c r="AW914" s="13" t="s">
        <v>34</v>
      </c>
      <c r="AX914" s="13" t="s">
        <v>78</v>
      </c>
      <c r="AY914" s="269" t="s">
        <v>166</v>
      </c>
    </row>
    <row r="915" spans="1:51" s="13" customFormat="1" ht="12">
      <c r="A915" s="13"/>
      <c r="B915" s="258"/>
      <c r="C915" s="259"/>
      <c r="D915" s="260" t="s">
        <v>175</v>
      </c>
      <c r="E915" s="261" t="s">
        <v>1</v>
      </c>
      <c r="F915" s="262" t="s">
        <v>1477</v>
      </c>
      <c r="G915" s="259"/>
      <c r="H915" s="263">
        <v>12.852</v>
      </c>
      <c r="I915" s="264"/>
      <c r="J915" s="259"/>
      <c r="K915" s="259"/>
      <c r="L915" s="265"/>
      <c r="M915" s="266"/>
      <c r="N915" s="267"/>
      <c r="O915" s="267"/>
      <c r="P915" s="267"/>
      <c r="Q915" s="267"/>
      <c r="R915" s="267"/>
      <c r="S915" s="267"/>
      <c r="T915" s="268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69" t="s">
        <v>175</v>
      </c>
      <c r="AU915" s="269" t="s">
        <v>88</v>
      </c>
      <c r="AV915" s="13" t="s">
        <v>88</v>
      </c>
      <c r="AW915" s="13" t="s">
        <v>34</v>
      </c>
      <c r="AX915" s="13" t="s">
        <v>78</v>
      </c>
      <c r="AY915" s="269" t="s">
        <v>166</v>
      </c>
    </row>
    <row r="916" spans="1:51" s="13" customFormat="1" ht="12">
      <c r="A916" s="13"/>
      <c r="B916" s="258"/>
      <c r="C916" s="259"/>
      <c r="D916" s="260" t="s">
        <v>175</v>
      </c>
      <c r="E916" s="261" t="s">
        <v>1</v>
      </c>
      <c r="F916" s="262" t="s">
        <v>1478</v>
      </c>
      <c r="G916" s="259"/>
      <c r="H916" s="263">
        <v>10.672</v>
      </c>
      <c r="I916" s="264"/>
      <c r="J916" s="259"/>
      <c r="K916" s="259"/>
      <c r="L916" s="265"/>
      <c r="M916" s="266"/>
      <c r="N916" s="267"/>
      <c r="O916" s="267"/>
      <c r="P916" s="267"/>
      <c r="Q916" s="267"/>
      <c r="R916" s="267"/>
      <c r="S916" s="267"/>
      <c r="T916" s="268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69" t="s">
        <v>175</v>
      </c>
      <c r="AU916" s="269" t="s">
        <v>88</v>
      </c>
      <c r="AV916" s="13" t="s">
        <v>88</v>
      </c>
      <c r="AW916" s="13" t="s">
        <v>34</v>
      </c>
      <c r="AX916" s="13" t="s">
        <v>78</v>
      </c>
      <c r="AY916" s="269" t="s">
        <v>166</v>
      </c>
    </row>
    <row r="917" spans="1:51" s="13" customFormat="1" ht="12">
      <c r="A917" s="13"/>
      <c r="B917" s="258"/>
      <c r="C917" s="259"/>
      <c r="D917" s="260" t="s">
        <v>175</v>
      </c>
      <c r="E917" s="261" t="s">
        <v>1</v>
      </c>
      <c r="F917" s="262" t="s">
        <v>1479</v>
      </c>
      <c r="G917" s="259"/>
      <c r="H917" s="263">
        <v>0.128</v>
      </c>
      <c r="I917" s="264"/>
      <c r="J917" s="259"/>
      <c r="K917" s="259"/>
      <c r="L917" s="265"/>
      <c r="M917" s="266"/>
      <c r="N917" s="267"/>
      <c r="O917" s="267"/>
      <c r="P917" s="267"/>
      <c r="Q917" s="267"/>
      <c r="R917" s="267"/>
      <c r="S917" s="267"/>
      <c r="T917" s="268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69" t="s">
        <v>175</v>
      </c>
      <c r="AU917" s="269" t="s">
        <v>88</v>
      </c>
      <c r="AV917" s="13" t="s">
        <v>88</v>
      </c>
      <c r="AW917" s="13" t="s">
        <v>34</v>
      </c>
      <c r="AX917" s="13" t="s">
        <v>78</v>
      </c>
      <c r="AY917" s="269" t="s">
        <v>166</v>
      </c>
    </row>
    <row r="918" spans="1:51" s="13" customFormat="1" ht="12">
      <c r="A918" s="13"/>
      <c r="B918" s="258"/>
      <c r="C918" s="259"/>
      <c r="D918" s="260" t="s">
        <v>175</v>
      </c>
      <c r="E918" s="261" t="s">
        <v>1</v>
      </c>
      <c r="F918" s="262" t="s">
        <v>1480</v>
      </c>
      <c r="G918" s="259"/>
      <c r="H918" s="263">
        <v>1.24</v>
      </c>
      <c r="I918" s="264"/>
      <c r="J918" s="259"/>
      <c r="K918" s="259"/>
      <c r="L918" s="265"/>
      <c r="M918" s="266"/>
      <c r="N918" s="267"/>
      <c r="O918" s="267"/>
      <c r="P918" s="267"/>
      <c r="Q918" s="267"/>
      <c r="R918" s="267"/>
      <c r="S918" s="267"/>
      <c r="T918" s="268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69" t="s">
        <v>175</v>
      </c>
      <c r="AU918" s="269" t="s">
        <v>88</v>
      </c>
      <c r="AV918" s="13" t="s">
        <v>88</v>
      </c>
      <c r="AW918" s="13" t="s">
        <v>34</v>
      </c>
      <c r="AX918" s="13" t="s">
        <v>78</v>
      </c>
      <c r="AY918" s="269" t="s">
        <v>166</v>
      </c>
    </row>
    <row r="919" spans="1:51" s="13" customFormat="1" ht="12">
      <c r="A919" s="13"/>
      <c r="B919" s="258"/>
      <c r="C919" s="259"/>
      <c r="D919" s="260" t="s">
        <v>175</v>
      </c>
      <c r="E919" s="261" t="s">
        <v>1</v>
      </c>
      <c r="F919" s="262" t="s">
        <v>1481</v>
      </c>
      <c r="G919" s="259"/>
      <c r="H919" s="263">
        <v>0.137</v>
      </c>
      <c r="I919" s="264"/>
      <c r="J919" s="259"/>
      <c r="K919" s="259"/>
      <c r="L919" s="265"/>
      <c r="M919" s="266"/>
      <c r="N919" s="267"/>
      <c r="O919" s="267"/>
      <c r="P919" s="267"/>
      <c r="Q919" s="267"/>
      <c r="R919" s="267"/>
      <c r="S919" s="267"/>
      <c r="T919" s="268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69" t="s">
        <v>175</v>
      </c>
      <c r="AU919" s="269" t="s">
        <v>88</v>
      </c>
      <c r="AV919" s="13" t="s">
        <v>88</v>
      </c>
      <c r="AW919" s="13" t="s">
        <v>34</v>
      </c>
      <c r="AX919" s="13" t="s">
        <v>78</v>
      </c>
      <c r="AY919" s="269" t="s">
        <v>166</v>
      </c>
    </row>
    <row r="920" spans="1:51" s="13" customFormat="1" ht="12">
      <c r="A920" s="13"/>
      <c r="B920" s="258"/>
      <c r="C920" s="259"/>
      <c r="D920" s="260" t="s">
        <v>175</v>
      </c>
      <c r="E920" s="261" t="s">
        <v>1</v>
      </c>
      <c r="F920" s="262" t="s">
        <v>1482</v>
      </c>
      <c r="G920" s="259"/>
      <c r="H920" s="263">
        <v>6.373</v>
      </c>
      <c r="I920" s="264"/>
      <c r="J920" s="259"/>
      <c r="K920" s="259"/>
      <c r="L920" s="265"/>
      <c r="M920" s="266"/>
      <c r="N920" s="267"/>
      <c r="O920" s="267"/>
      <c r="P920" s="267"/>
      <c r="Q920" s="267"/>
      <c r="R920" s="267"/>
      <c r="S920" s="267"/>
      <c r="T920" s="268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9" t="s">
        <v>175</v>
      </c>
      <c r="AU920" s="269" t="s">
        <v>88</v>
      </c>
      <c r="AV920" s="13" t="s">
        <v>88</v>
      </c>
      <c r="AW920" s="13" t="s">
        <v>34</v>
      </c>
      <c r="AX920" s="13" t="s">
        <v>78</v>
      </c>
      <c r="AY920" s="269" t="s">
        <v>166</v>
      </c>
    </row>
    <row r="921" spans="1:51" s="13" customFormat="1" ht="12">
      <c r="A921" s="13"/>
      <c r="B921" s="258"/>
      <c r="C921" s="259"/>
      <c r="D921" s="260" t="s">
        <v>175</v>
      </c>
      <c r="E921" s="261" t="s">
        <v>1</v>
      </c>
      <c r="F921" s="262" t="s">
        <v>1483</v>
      </c>
      <c r="G921" s="259"/>
      <c r="H921" s="263">
        <v>25.568</v>
      </c>
      <c r="I921" s="264"/>
      <c r="J921" s="259"/>
      <c r="K921" s="259"/>
      <c r="L921" s="265"/>
      <c r="M921" s="266"/>
      <c r="N921" s="267"/>
      <c r="O921" s="267"/>
      <c r="P921" s="267"/>
      <c r="Q921" s="267"/>
      <c r="R921" s="267"/>
      <c r="S921" s="267"/>
      <c r="T921" s="268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9" t="s">
        <v>175</v>
      </c>
      <c r="AU921" s="269" t="s">
        <v>88</v>
      </c>
      <c r="AV921" s="13" t="s">
        <v>88</v>
      </c>
      <c r="AW921" s="13" t="s">
        <v>34</v>
      </c>
      <c r="AX921" s="13" t="s">
        <v>78</v>
      </c>
      <c r="AY921" s="269" t="s">
        <v>166</v>
      </c>
    </row>
    <row r="922" spans="1:51" s="13" customFormat="1" ht="12">
      <c r="A922" s="13"/>
      <c r="B922" s="258"/>
      <c r="C922" s="259"/>
      <c r="D922" s="260" t="s">
        <v>175</v>
      </c>
      <c r="E922" s="261" t="s">
        <v>1</v>
      </c>
      <c r="F922" s="262" t="s">
        <v>1484</v>
      </c>
      <c r="G922" s="259"/>
      <c r="H922" s="263">
        <v>1.187</v>
      </c>
      <c r="I922" s="264"/>
      <c r="J922" s="259"/>
      <c r="K922" s="259"/>
      <c r="L922" s="265"/>
      <c r="M922" s="266"/>
      <c r="N922" s="267"/>
      <c r="O922" s="267"/>
      <c r="P922" s="267"/>
      <c r="Q922" s="267"/>
      <c r="R922" s="267"/>
      <c r="S922" s="267"/>
      <c r="T922" s="268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69" t="s">
        <v>175</v>
      </c>
      <c r="AU922" s="269" t="s">
        <v>88</v>
      </c>
      <c r="AV922" s="13" t="s">
        <v>88</v>
      </c>
      <c r="AW922" s="13" t="s">
        <v>34</v>
      </c>
      <c r="AX922" s="13" t="s">
        <v>78</v>
      </c>
      <c r="AY922" s="269" t="s">
        <v>166</v>
      </c>
    </row>
    <row r="923" spans="1:51" s="13" customFormat="1" ht="12">
      <c r="A923" s="13"/>
      <c r="B923" s="258"/>
      <c r="C923" s="259"/>
      <c r="D923" s="260" t="s">
        <v>175</v>
      </c>
      <c r="E923" s="261" t="s">
        <v>1</v>
      </c>
      <c r="F923" s="262" t="s">
        <v>1485</v>
      </c>
      <c r="G923" s="259"/>
      <c r="H923" s="263">
        <v>2.432</v>
      </c>
      <c r="I923" s="264"/>
      <c r="J923" s="259"/>
      <c r="K923" s="259"/>
      <c r="L923" s="265"/>
      <c r="M923" s="266"/>
      <c r="N923" s="267"/>
      <c r="O923" s="267"/>
      <c r="P923" s="267"/>
      <c r="Q923" s="267"/>
      <c r="R923" s="267"/>
      <c r="S923" s="267"/>
      <c r="T923" s="268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69" t="s">
        <v>175</v>
      </c>
      <c r="AU923" s="269" t="s">
        <v>88</v>
      </c>
      <c r="AV923" s="13" t="s">
        <v>88</v>
      </c>
      <c r="AW923" s="13" t="s">
        <v>34</v>
      </c>
      <c r="AX923" s="13" t="s">
        <v>78</v>
      </c>
      <c r="AY923" s="269" t="s">
        <v>166</v>
      </c>
    </row>
    <row r="924" spans="1:51" s="13" customFormat="1" ht="12">
      <c r="A924" s="13"/>
      <c r="B924" s="258"/>
      <c r="C924" s="259"/>
      <c r="D924" s="260" t="s">
        <v>175</v>
      </c>
      <c r="E924" s="261" t="s">
        <v>1</v>
      </c>
      <c r="F924" s="262" t="s">
        <v>1486</v>
      </c>
      <c r="G924" s="259"/>
      <c r="H924" s="263">
        <v>3.73</v>
      </c>
      <c r="I924" s="264"/>
      <c r="J924" s="259"/>
      <c r="K924" s="259"/>
      <c r="L924" s="265"/>
      <c r="M924" s="266"/>
      <c r="N924" s="267"/>
      <c r="O924" s="267"/>
      <c r="P924" s="267"/>
      <c r="Q924" s="267"/>
      <c r="R924" s="267"/>
      <c r="S924" s="267"/>
      <c r="T924" s="268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69" t="s">
        <v>175</v>
      </c>
      <c r="AU924" s="269" t="s">
        <v>88</v>
      </c>
      <c r="AV924" s="13" t="s">
        <v>88</v>
      </c>
      <c r="AW924" s="13" t="s">
        <v>34</v>
      </c>
      <c r="AX924" s="13" t="s">
        <v>78</v>
      </c>
      <c r="AY924" s="269" t="s">
        <v>166</v>
      </c>
    </row>
    <row r="925" spans="1:51" s="15" customFormat="1" ht="12">
      <c r="A925" s="15"/>
      <c r="B925" s="280"/>
      <c r="C925" s="281"/>
      <c r="D925" s="260" t="s">
        <v>175</v>
      </c>
      <c r="E925" s="282" t="s">
        <v>1</v>
      </c>
      <c r="F925" s="283" t="s">
        <v>214</v>
      </c>
      <c r="G925" s="281"/>
      <c r="H925" s="284">
        <v>119.277</v>
      </c>
      <c r="I925" s="285"/>
      <c r="J925" s="281"/>
      <c r="K925" s="281"/>
      <c r="L925" s="286"/>
      <c r="M925" s="287"/>
      <c r="N925" s="288"/>
      <c r="O925" s="288"/>
      <c r="P925" s="288"/>
      <c r="Q925" s="288"/>
      <c r="R925" s="288"/>
      <c r="S925" s="288"/>
      <c r="T925" s="289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90" t="s">
        <v>175</v>
      </c>
      <c r="AU925" s="290" t="s">
        <v>88</v>
      </c>
      <c r="AV925" s="15" t="s">
        <v>173</v>
      </c>
      <c r="AW925" s="15" t="s">
        <v>34</v>
      </c>
      <c r="AX925" s="15" t="s">
        <v>86</v>
      </c>
      <c r="AY925" s="290" t="s">
        <v>166</v>
      </c>
    </row>
    <row r="926" spans="1:65" s="2" customFormat="1" ht="21.75" customHeight="1">
      <c r="A926" s="39"/>
      <c r="B926" s="40"/>
      <c r="C926" s="245" t="s">
        <v>1487</v>
      </c>
      <c r="D926" s="245" t="s">
        <v>168</v>
      </c>
      <c r="E926" s="246" t="s">
        <v>1488</v>
      </c>
      <c r="F926" s="247" t="s">
        <v>1489</v>
      </c>
      <c r="G926" s="248" t="s">
        <v>185</v>
      </c>
      <c r="H926" s="249">
        <v>119.277</v>
      </c>
      <c r="I926" s="250"/>
      <c r="J926" s="251">
        <f>ROUND(I926*H926,2)</f>
        <v>0</v>
      </c>
      <c r="K926" s="247" t="s">
        <v>1</v>
      </c>
      <c r="L926" s="45"/>
      <c r="M926" s="252" t="s">
        <v>1</v>
      </c>
      <c r="N926" s="253" t="s">
        <v>43</v>
      </c>
      <c r="O926" s="92"/>
      <c r="P926" s="254">
        <f>O926*H926</f>
        <v>0</v>
      </c>
      <c r="Q926" s="254">
        <v>0.00064</v>
      </c>
      <c r="R926" s="254">
        <f>Q926*H926</f>
        <v>0.07633728000000001</v>
      </c>
      <c r="S926" s="254">
        <v>0</v>
      </c>
      <c r="T926" s="255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56" t="s">
        <v>260</v>
      </c>
      <c r="AT926" s="256" t="s">
        <v>168</v>
      </c>
      <c r="AU926" s="256" t="s">
        <v>88</v>
      </c>
      <c r="AY926" s="18" t="s">
        <v>166</v>
      </c>
      <c r="BE926" s="257">
        <f>IF(N926="základní",J926,0)</f>
        <v>0</v>
      </c>
      <c r="BF926" s="257">
        <f>IF(N926="snížená",J926,0)</f>
        <v>0</v>
      </c>
      <c r="BG926" s="257">
        <f>IF(N926="zákl. přenesená",J926,0)</f>
        <v>0</v>
      </c>
      <c r="BH926" s="257">
        <f>IF(N926="sníž. přenesená",J926,0)</f>
        <v>0</v>
      </c>
      <c r="BI926" s="257">
        <f>IF(N926="nulová",J926,0)</f>
        <v>0</v>
      </c>
      <c r="BJ926" s="18" t="s">
        <v>86</v>
      </c>
      <c r="BK926" s="257">
        <f>ROUND(I926*H926,2)</f>
        <v>0</v>
      </c>
      <c r="BL926" s="18" t="s">
        <v>260</v>
      </c>
      <c r="BM926" s="256" t="s">
        <v>1490</v>
      </c>
    </row>
    <row r="927" spans="1:65" s="2" customFormat="1" ht="16.5" customHeight="1">
      <c r="A927" s="39"/>
      <c r="B927" s="40"/>
      <c r="C927" s="245" t="s">
        <v>1491</v>
      </c>
      <c r="D927" s="245" t="s">
        <v>168</v>
      </c>
      <c r="E927" s="246" t="s">
        <v>1492</v>
      </c>
      <c r="F927" s="247" t="s">
        <v>1493</v>
      </c>
      <c r="G927" s="248" t="s">
        <v>185</v>
      </c>
      <c r="H927" s="249">
        <v>119.277</v>
      </c>
      <c r="I927" s="250"/>
      <c r="J927" s="251">
        <f>ROUND(I927*H927,2)</f>
        <v>0</v>
      </c>
      <c r="K927" s="247" t="s">
        <v>1</v>
      </c>
      <c r="L927" s="45"/>
      <c r="M927" s="252" t="s">
        <v>1</v>
      </c>
      <c r="N927" s="253" t="s">
        <v>43</v>
      </c>
      <c r="O927" s="92"/>
      <c r="P927" s="254">
        <f>O927*H927</f>
        <v>0</v>
      </c>
      <c r="Q927" s="254">
        <v>0.00037</v>
      </c>
      <c r="R927" s="254">
        <f>Q927*H927</f>
        <v>0.044132489999999996</v>
      </c>
      <c r="S927" s="254">
        <v>0</v>
      </c>
      <c r="T927" s="255">
        <f>S927*H927</f>
        <v>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R927" s="256" t="s">
        <v>260</v>
      </c>
      <c r="AT927" s="256" t="s">
        <v>168</v>
      </c>
      <c r="AU927" s="256" t="s">
        <v>88</v>
      </c>
      <c r="AY927" s="18" t="s">
        <v>166</v>
      </c>
      <c r="BE927" s="257">
        <f>IF(N927="základní",J927,0)</f>
        <v>0</v>
      </c>
      <c r="BF927" s="257">
        <f>IF(N927="snížená",J927,0)</f>
        <v>0</v>
      </c>
      <c r="BG927" s="257">
        <f>IF(N927="zákl. přenesená",J927,0)</f>
        <v>0</v>
      </c>
      <c r="BH927" s="257">
        <f>IF(N927="sníž. přenesená",J927,0)</f>
        <v>0</v>
      </c>
      <c r="BI927" s="257">
        <f>IF(N927="nulová",J927,0)</f>
        <v>0</v>
      </c>
      <c r="BJ927" s="18" t="s">
        <v>86</v>
      </c>
      <c r="BK927" s="257">
        <f>ROUND(I927*H927,2)</f>
        <v>0</v>
      </c>
      <c r="BL927" s="18" t="s">
        <v>260</v>
      </c>
      <c r="BM927" s="256" t="s">
        <v>1494</v>
      </c>
    </row>
    <row r="928" spans="1:63" s="12" customFormat="1" ht="25.9" customHeight="1">
      <c r="A928" s="12"/>
      <c r="B928" s="229"/>
      <c r="C928" s="230"/>
      <c r="D928" s="231" t="s">
        <v>77</v>
      </c>
      <c r="E928" s="232" t="s">
        <v>254</v>
      </c>
      <c r="F928" s="232" t="s">
        <v>1495</v>
      </c>
      <c r="G928" s="230"/>
      <c r="H928" s="230"/>
      <c r="I928" s="233"/>
      <c r="J928" s="234">
        <f>BK928</f>
        <v>0</v>
      </c>
      <c r="K928" s="230"/>
      <c r="L928" s="235"/>
      <c r="M928" s="236"/>
      <c r="N928" s="237"/>
      <c r="O928" s="237"/>
      <c r="P928" s="238">
        <f>P929</f>
        <v>0</v>
      </c>
      <c r="Q928" s="237"/>
      <c r="R928" s="238">
        <f>R929</f>
        <v>0</v>
      </c>
      <c r="S928" s="237"/>
      <c r="T928" s="239">
        <f>T929</f>
        <v>0</v>
      </c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R928" s="240" t="s">
        <v>105</v>
      </c>
      <c r="AT928" s="241" t="s">
        <v>77</v>
      </c>
      <c r="AU928" s="241" t="s">
        <v>78</v>
      </c>
      <c r="AY928" s="240" t="s">
        <v>166</v>
      </c>
      <c r="BK928" s="242">
        <f>BK929</f>
        <v>0</v>
      </c>
    </row>
    <row r="929" spans="1:63" s="12" customFormat="1" ht="22.8" customHeight="1">
      <c r="A929" s="12"/>
      <c r="B929" s="229"/>
      <c r="C929" s="230"/>
      <c r="D929" s="231" t="s">
        <v>77</v>
      </c>
      <c r="E929" s="243" t="s">
        <v>1496</v>
      </c>
      <c r="F929" s="243" t="s">
        <v>1497</v>
      </c>
      <c r="G929" s="230"/>
      <c r="H929" s="230"/>
      <c r="I929" s="233"/>
      <c r="J929" s="244">
        <f>BK929</f>
        <v>0</v>
      </c>
      <c r="K929" s="230"/>
      <c r="L929" s="235"/>
      <c r="M929" s="236"/>
      <c r="N929" s="237"/>
      <c r="O929" s="237"/>
      <c r="P929" s="238">
        <f>P930</f>
        <v>0</v>
      </c>
      <c r="Q929" s="237"/>
      <c r="R929" s="238">
        <f>R930</f>
        <v>0</v>
      </c>
      <c r="S929" s="237"/>
      <c r="T929" s="239">
        <f>T930</f>
        <v>0</v>
      </c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R929" s="240" t="s">
        <v>105</v>
      </c>
      <c r="AT929" s="241" t="s">
        <v>77</v>
      </c>
      <c r="AU929" s="241" t="s">
        <v>86</v>
      </c>
      <c r="AY929" s="240" t="s">
        <v>166</v>
      </c>
      <c r="BK929" s="242">
        <f>BK930</f>
        <v>0</v>
      </c>
    </row>
    <row r="930" spans="1:65" s="2" customFormat="1" ht="16.5" customHeight="1">
      <c r="A930" s="39"/>
      <c r="B930" s="40"/>
      <c r="C930" s="245" t="s">
        <v>1498</v>
      </c>
      <c r="D930" s="245" t="s">
        <v>168</v>
      </c>
      <c r="E930" s="246" t="s">
        <v>1499</v>
      </c>
      <c r="F930" s="247" t="s">
        <v>1500</v>
      </c>
      <c r="G930" s="248" t="s">
        <v>668</v>
      </c>
      <c r="H930" s="249">
        <v>1</v>
      </c>
      <c r="I930" s="250"/>
      <c r="J930" s="251">
        <f>ROUND(I930*H930,2)</f>
        <v>0</v>
      </c>
      <c r="K930" s="247" t="s">
        <v>1</v>
      </c>
      <c r="L930" s="45"/>
      <c r="M930" s="316" t="s">
        <v>1</v>
      </c>
      <c r="N930" s="317" t="s">
        <v>43</v>
      </c>
      <c r="O930" s="318"/>
      <c r="P930" s="319">
        <f>O930*H930</f>
        <v>0</v>
      </c>
      <c r="Q930" s="319">
        <v>0</v>
      </c>
      <c r="R930" s="319">
        <f>Q930*H930</f>
        <v>0</v>
      </c>
      <c r="S930" s="319">
        <v>0</v>
      </c>
      <c r="T930" s="320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56" t="s">
        <v>585</v>
      </c>
      <c r="AT930" s="256" t="s">
        <v>168</v>
      </c>
      <c r="AU930" s="256" t="s">
        <v>88</v>
      </c>
      <c r="AY930" s="18" t="s">
        <v>166</v>
      </c>
      <c r="BE930" s="257">
        <f>IF(N930="základní",J930,0)</f>
        <v>0</v>
      </c>
      <c r="BF930" s="257">
        <f>IF(N930="snížená",J930,0)</f>
        <v>0</v>
      </c>
      <c r="BG930" s="257">
        <f>IF(N930="zákl. přenesená",J930,0)</f>
        <v>0</v>
      </c>
      <c r="BH930" s="257">
        <f>IF(N930="sníž. přenesená",J930,0)</f>
        <v>0</v>
      </c>
      <c r="BI930" s="257">
        <f>IF(N930="nulová",J930,0)</f>
        <v>0</v>
      </c>
      <c r="BJ930" s="18" t="s">
        <v>86</v>
      </c>
      <c r="BK930" s="257">
        <f>ROUND(I930*H930,2)</f>
        <v>0</v>
      </c>
      <c r="BL930" s="18" t="s">
        <v>585</v>
      </c>
      <c r="BM930" s="256" t="s">
        <v>1501</v>
      </c>
    </row>
    <row r="931" spans="1:31" s="2" customFormat="1" ht="6.95" customHeight="1">
      <c r="A931" s="39"/>
      <c r="B931" s="67"/>
      <c r="C931" s="68"/>
      <c r="D931" s="68"/>
      <c r="E931" s="68"/>
      <c r="F931" s="68"/>
      <c r="G931" s="68"/>
      <c r="H931" s="68"/>
      <c r="I931" s="194"/>
      <c r="J931" s="68"/>
      <c r="K931" s="68"/>
      <c r="L931" s="45"/>
      <c r="M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</row>
  </sheetData>
  <sheetProtection password="CC35" sheet="1" objects="1" scenarios="1" formatColumns="0" formatRows="0" autoFilter="0"/>
  <autoFilter ref="C139:K930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88</v>
      </c>
    </row>
    <row r="4" spans="2:46" s="1" customFormat="1" ht="24.95" customHeight="1">
      <c r="B4" s="21"/>
      <c r="D4" s="152" t="s">
        <v>119</v>
      </c>
      <c r="I4" s="148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8"/>
      <c r="L5" s="21"/>
    </row>
    <row r="6" spans="2:12" s="1" customFormat="1" ht="12" customHeight="1">
      <c r="B6" s="21"/>
      <c r="D6" s="154" t="s">
        <v>16</v>
      </c>
      <c r="I6" s="148"/>
      <c r="L6" s="21"/>
    </row>
    <row r="7" spans="2:12" s="1" customFormat="1" ht="16.5" customHeight="1">
      <c r="B7" s="21"/>
      <c r="E7" s="155" t="str">
        <f>'Rekapitulace stavby'!K6</f>
        <v>Rozšíření expozice Velorexu v Městském muzeu Česká Třebová</v>
      </c>
      <c r="F7" s="154"/>
      <c r="G7" s="154"/>
      <c r="H7" s="154"/>
      <c r="I7" s="148"/>
      <c r="L7" s="21"/>
    </row>
    <row r="8" spans="2:12" s="1" customFormat="1" ht="12" customHeight="1">
      <c r="B8" s="21"/>
      <c r="D8" s="154" t="s">
        <v>120</v>
      </c>
      <c r="I8" s="148"/>
      <c r="L8" s="21"/>
    </row>
    <row r="9" spans="1:31" s="2" customFormat="1" ht="16.5" customHeight="1">
      <c r="A9" s="39"/>
      <c r="B9" s="45"/>
      <c r="C9" s="39"/>
      <c r="D9" s="39"/>
      <c r="E9" s="155" t="s">
        <v>1502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1503</v>
      </c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7" t="s">
        <v>1504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18</v>
      </c>
      <c r="E13" s="39"/>
      <c r="F13" s="142" t="s">
        <v>1</v>
      </c>
      <c r="G13" s="39"/>
      <c r="H13" s="39"/>
      <c r="I13" s="158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20</v>
      </c>
      <c r="E14" s="39"/>
      <c r="F14" s="142" t="s">
        <v>21</v>
      </c>
      <c r="G14" s="39"/>
      <c r="H14" s="39"/>
      <c r="I14" s="158" t="s">
        <v>22</v>
      </c>
      <c r="J14" s="159" t="str">
        <f>'Rekapitulace stavby'!AN8</f>
        <v>20. 7. 2020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6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24</v>
      </c>
      <c r="E16" s="39"/>
      <c r="F16" s="39"/>
      <c r="G16" s="39"/>
      <c r="H16" s="39"/>
      <c r="I16" s="158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8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6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28</v>
      </c>
      <c r="E19" s="39"/>
      <c r="F19" s="39"/>
      <c r="G19" s="39"/>
      <c r="H19" s="39"/>
      <c r="I19" s="158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8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6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30</v>
      </c>
      <c r="E22" s="39"/>
      <c r="F22" s="39"/>
      <c r="G22" s="39"/>
      <c r="H22" s="39"/>
      <c r="I22" s="158" t="s">
        <v>25</v>
      </c>
      <c r="J22" s="142" t="str">
        <f>IF('Rekapitulace stavby'!AN16="","",'Rekapitulace stavby'!AN16)</f>
        <v>15036499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K I P spol. s r. o.</v>
      </c>
      <c r="F23" s="39"/>
      <c r="G23" s="39"/>
      <c r="H23" s="39"/>
      <c r="I23" s="158" t="s">
        <v>27</v>
      </c>
      <c r="J23" s="142" t="str">
        <f>IF('Rekapitulace stavby'!AN17="","",'Rekapitulace stavby'!AN17)</f>
        <v>CZ15036499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6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35</v>
      </c>
      <c r="E25" s="39"/>
      <c r="F25" s="39"/>
      <c r="G25" s="39"/>
      <c r="H25" s="39"/>
      <c r="I25" s="158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Pavel Rinn</v>
      </c>
      <c r="F26" s="39"/>
      <c r="G26" s="39"/>
      <c r="H26" s="39"/>
      <c r="I26" s="158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6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37</v>
      </c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7" t="s">
        <v>38</v>
      </c>
      <c r="E32" s="39"/>
      <c r="F32" s="39"/>
      <c r="G32" s="39"/>
      <c r="H32" s="39"/>
      <c r="I32" s="156"/>
      <c r="J32" s="168">
        <f>ROUND(J134,2)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9" t="s">
        <v>40</v>
      </c>
      <c r="G34" s="39"/>
      <c r="H34" s="39"/>
      <c r="I34" s="170" t="s">
        <v>39</v>
      </c>
      <c r="J34" s="169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1" t="s">
        <v>42</v>
      </c>
      <c r="E35" s="154" t="s">
        <v>43</v>
      </c>
      <c r="F35" s="172">
        <f>ROUND((SUM(BE134:BE192)),2)</f>
        <v>0</v>
      </c>
      <c r="G35" s="39"/>
      <c r="H35" s="39"/>
      <c r="I35" s="173">
        <v>0.21</v>
      </c>
      <c r="J35" s="172">
        <f>ROUND(((SUM(BE134:BE192))*I35),2)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44</v>
      </c>
      <c r="F36" s="172">
        <f>ROUND((SUM(BF134:BF192)),2)</f>
        <v>0</v>
      </c>
      <c r="G36" s="39"/>
      <c r="H36" s="39"/>
      <c r="I36" s="173">
        <v>0.15</v>
      </c>
      <c r="J36" s="172">
        <f>ROUND(((SUM(BF134:BF192))*I36),2)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45</v>
      </c>
      <c r="F37" s="172">
        <f>ROUND((SUM(BG134:BG192)),2)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46</v>
      </c>
      <c r="F38" s="172">
        <f>ROUND((SUM(BH134:BH192)),2)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47</v>
      </c>
      <c r="F39" s="172">
        <f>ROUND((SUM(BI134:BI192)),2)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4"/>
      <c r="D41" s="175" t="s">
        <v>48</v>
      </c>
      <c r="E41" s="176"/>
      <c r="F41" s="176"/>
      <c r="G41" s="177" t="s">
        <v>49</v>
      </c>
      <c r="H41" s="178" t="s">
        <v>50</v>
      </c>
      <c r="I41" s="179"/>
      <c r="J41" s="180">
        <f>SUM(J32:J39)</f>
        <v>0</v>
      </c>
      <c r="K41" s="181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1" customFormat="1" ht="14.4" customHeight="1">
      <c r="B49" s="21"/>
      <c r="I49" s="148"/>
      <c r="L49" s="21"/>
    </row>
    <row r="50" spans="2:12" s="2" customFormat="1" ht="14.4" customHeight="1">
      <c r="B50" s="64"/>
      <c r="D50" s="182" t="s">
        <v>51</v>
      </c>
      <c r="E50" s="183"/>
      <c r="F50" s="183"/>
      <c r="G50" s="182" t="s">
        <v>52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53</v>
      </c>
      <c r="E61" s="186"/>
      <c r="F61" s="187" t="s">
        <v>54</v>
      </c>
      <c r="G61" s="185" t="s">
        <v>53</v>
      </c>
      <c r="H61" s="186"/>
      <c r="I61" s="188"/>
      <c r="J61" s="189" t="s">
        <v>54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55</v>
      </c>
      <c r="E65" s="190"/>
      <c r="F65" s="190"/>
      <c r="G65" s="182" t="s">
        <v>56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53</v>
      </c>
      <c r="E76" s="186"/>
      <c r="F76" s="187" t="s">
        <v>54</v>
      </c>
      <c r="G76" s="185" t="s">
        <v>53</v>
      </c>
      <c r="H76" s="186"/>
      <c r="I76" s="188"/>
      <c r="J76" s="189" t="s">
        <v>54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122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8" t="str">
        <f>E7</f>
        <v>Rozšíření expozice Velorexu v Městském muzeu Česká Třebová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120</v>
      </c>
      <c r="D86" s="23"/>
      <c r="E86" s="23"/>
      <c r="F86" s="23"/>
      <c r="G86" s="23"/>
      <c r="H86" s="23"/>
      <c r="I86" s="148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8" t="s">
        <v>1502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1503</v>
      </c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D2.1 - Dešťová kanalizace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Česká Třebová</v>
      </c>
      <c r="G91" s="41"/>
      <c r="H91" s="41"/>
      <c r="I91" s="158" t="s">
        <v>22</v>
      </c>
      <c r="J91" s="80" t="str">
        <f>IF(J14="","",J14)</f>
        <v>20. 7. 2020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Česká Třebová</v>
      </c>
      <c r="G93" s="41"/>
      <c r="H93" s="41"/>
      <c r="I93" s="158" t="s">
        <v>30</v>
      </c>
      <c r="J93" s="37" t="str">
        <f>E23</f>
        <v>K I P spol. s r. 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158" t="s">
        <v>35</v>
      </c>
      <c r="J94" s="37" t="str">
        <f>E26</f>
        <v>Pavel Rinn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9" t="s">
        <v>123</v>
      </c>
      <c r="D96" s="200"/>
      <c r="E96" s="200"/>
      <c r="F96" s="200"/>
      <c r="G96" s="200"/>
      <c r="H96" s="200"/>
      <c r="I96" s="201"/>
      <c r="J96" s="202" t="s">
        <v>124</v>
      </c>
      <c r="K96" s="200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3" t="s">
        <v>125</v>
      </c>
      <c r="D98" s="41"/>
      <c r="E98" s="41"/>
      <c r="F98" s="41"/>
      <c r="G98" s="41"/>
      <c r="H98" s="41"/>
      <c r="I98" s="156"/>
      <c r="J98" s="111">
        <f>J134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126</v>
      </c>
    </row>
    <row r="99" spans="1:31" s="9" customFormat="1" ht="24.95" customHeight="1">
      <c r="A99" s="9"/>
      <c r="B99" s="204"/>
      <c r="C99" s="205"/>
      <c r="D99" s="206" t="s">
        <v>1505</v>
      </c>
      <c r="E99" s="207"/>
      <c r="F99" s="207"/>
      <c r="G99" s="207"/>
      <c r="H99" s="207"/>
      <c r="I99" s="208"/>
      <c r="J99" s="209">
        <f>J135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4"/>
      <c r="D100" s="212" t="s">
        <v>1506</v>
      </c>
      <c r="E100" s="213"/>
      <c r="F100" s="213"/>
      <c r="G100" s="213"/>
      <c r="H100" s="213"/>
      <c r="I100" s="214"/>
      <c r="J100" s="215">
        <f>J136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4"/>
      <c r="D101" s="212" t="s">
        <v>1507</v>
      </c>
      <c r="E101" s="213"/>
      <c r="F101" s="213"/>
      <c r="G101" s="213"/>
      <c r="H101" s="213"/>
      <c r="I101" s="214"/>
      <c r="J101" s="215">
        <f>J142</f>
        <v>0</v>
      </c>
      <c r="K101" s="134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4"/>
      <c r="D102" s="212" t="s">
        <v>1508</v>
      </c>
      <c r="E102" s="213"/>
      <c r="F102" s="213"/>
      <c r="G102" s="213"/>
      <c r="H102" s="213"/>
      <c r="I102" s="214"/>
      <c r="J102" s="215">
        <f>J147</f>
        <v>0</v>
      </c>
      <c r="K102" s="134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4"/>
      <c r="D103" s="212" t="s">
        <v>1509</v>
      </c>
      <c r="E103" s="213"/>
      <c r="F103" s="213"/>
      <c r="G103" s="213"/>
      <c r="H103" s="213"/>
      <c r="I103" s="214"/>
      <c r="J103" s="215">
        <f>J150</f>
        <v>0</v>
      </c>
      <c r="K103" s="134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4"/>
      <c r="D104" s="212" t="s">
        <v>1510</v>
      </c>
      <c r="E104" s="213"/>
      <c r="F104" s="213"/>
      <c r="G104" s="213"/>
      <c r="H104" s="213"/>
      <c r="I104" s="214"/>
      <c r="J104" s="215">
        <f>J154</f>
        <v>0</v>
      </c>
      <c r="K104" s="134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1"/>
      <c r="C105" s="134"/>
      <c r="D105" s="212" t="s">
        <v>1511</v>
      </c>
      <c r="E105" s="213"/>
      <c r="F105" s="213"/>
      <c r="G105" s="213"/>
      <c r="H105" s="213"/>
      <c r="I105" s="214"/>
      <c r="J105" s="215">
        <f>J156</f>
        <v>0</v>
      </c>
      <c r="K105" s="134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4"/>
      <c r="D106" s="212" t="s">
        <v>1512</v>
      </c>
      <c r="E106" s="213"/>
      <c r="F106" s="213"/>
      <c r="G106" s="213"/>
      <c r="H106" s="213"/>
      <c r="I106" s="214"/>
      <c r="J106" s="215">
        <f>J158</f>
        <v>0</v>
      </c>
      <c r="K106" s="134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4"/>
      <c r="D107" s="212" t="s">
        <v>1513</v>
      </c>
      <c r="E107" s="213"/>
      <c r="F107" s="213"/>
      <c r="G107" s="213"/>
      <c r="H107" s="213"/>
      <c r="I107" s="214"/>
      <c r="J107" s="215">
        <f>J160</f>
        <v>0</v>
      </c>
      <c r="K107" s="134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1"/>
      <c r="C108" s="134"/>
      <c r="D108" s="212" t="s">
        <v>1514</v>
      </c>
      <c r="E108" s="213"/>
      <c r="F108" s="213"/>
      <c r="G108" s="213"/>
      <c r="H108" s="213"/>
      <c r="I108" s="214"/>
      <c r="J108" s="215">
        <f>J175</f>
        <v>0</v>
      </c>
      <c r="K108" s="134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1"/>
      <c r="C109" s="134"/>
      <c r="D109" s="212" t="s">
        <v>1515</v>
      </c>
      <c r="E109" s="213"/>
      <c r="F109" s="213"/>
      <c r="G109" s="213"/>
      <c r="H109" s="213"/>
      <c r="I109" s="214"/>
      <c r="J109" s="215">
        <f>J177</f>
        <v>0</v>
      </c>
      <c r="K109" s="134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1"/>
      <c r="C110" s="134"/>
      <c r="D110" s="212" t="s">
        <v>1516</v>
      </c>
      <c r="E110" s="213"/>
      <c r="F110" s="213"/>
      <c r="G110" s="213"/>
      <c r="H110" s="213"/>
      <c r="I110" s="214"/>
      <c r="J110" s="215">
        <f>J186</f>
        <v>0</v>
      </c>
      <c r="K110" s="134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1"/>
      <c r="C111" s="134"/>
      <c r="D111" s="212" t="s">
        <v>1517</v>
      </c>
      <c r="E111" s="213"/>
      <c r="F111" s="213"/>
      <c r="G111" s="213"/>
      <c r="H111" s="213"/>
      <c r="I111" s="214"/>
      <c r="J111" s="215">
        <f>J189</f>
        <v>0</v>
      </c>
      <c r="K111" s="134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1"/>
      <c r="C112" s="134"/>
      <c r="D112" s="212" t="s">
        <v>1518</v>
      </c>
      <c r="E112" s="213"/>
      <c r="F112" s="213"/>
      <c r="G112" s="213"/>
      <c r="H112" s="213"/>
      <c r="I112" s="214"/>
      <c r="J112" s="215">
        <f>J191</f>
        <v>0</v>
      </c>
      <c r="K112" s="134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15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194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197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151</v>
      </c>
      <c r="D119" s="41"/>
      <c r="E119" s="41"/>
      <c r="F119" s="41"/>
      <c r="G119" s="41"/>
      <c r="H119" s="41"/>
      <c r="I119" s="15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15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98" t="str">
        <f>E7</f>
        <v>Rozšíření expozice Velorexu v Městském muzeu Česká Třebová</v>
      </c>
      <c r="F122" s="33"/>
      <c r="G122" s="33"/>
      <c r="H122" s="33"/>
      <c r="I122" s="156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2:12" s="1" customFormat="1" ht="12" customHeight="1">
      <c r="B123" s="22"/>
      <c r="C123" s="33" t="s">
        <v>120</v>
      </c>
      <c r="D123" s="23"/>
      <c r="E123" s="23"/>
      <c r="F123" s="23"/>
      <c r="G123" s="23"/>
      <c r="H123" s="23"/>
      <c r="I123" s="148"/>
      <c r="J123" s="23"/>
      <c r="K123" s="23"/>
      <c r="L123" s="21"/>
    </row>
    <row r="124" spans="1:31" s="2" customFormat="1" ht="16.5" customHeight="1">
      <c r="A124" s="39"/>
      <c r="B124" s="40"/>
      <c r="C124" s="41"/>
      <c r="D124" s="41"/>
      <c r="E124" s="198" t="s">
        <v>1502</v>
      </c>
      <c r="F124" s="41"/>
      <c r="G124" s="41"/>
      <c r="H124" s="41"/>
      <c r="I124" s="15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1503</v>
      </c>
      <c r="D125" s="41"/>
      <c r="E125" s="41"/>
      <c r="F125" s="41"/>
      <c r="G125" s="41"/>
      <c r="H125" s="41"/>
      <c r="I125" s="156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77" t="str">
        <f>E11</f>
        <v>D2.1 - Dešťová kanalizace</v>
      </c>
      <c r="F126" s="41"/>
      <c r="G126" s="41"/>
      <c r="H126" s="41"/>
      <c r="I126" s="156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156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20</v>
      </c>
      <c r="D128" s="41"/>
      <c r="E128" s="41"/>
      <c r="F128" s="28" t="str">
        <f>F14</f>
        <v>Česká Třebová</v>
      </c>
      <c r="G128" s="41"/>
      <c r="H128" s="41"/>
      <c r="I128" s="158" t="s">
        <v>22</v>
      </c>
      <c r="J128" s="80" t="str">
        <f>IF(J14="","",J14)</f>
        <v>20. 7. 2020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156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24</v>
      </c>
      <c r="D130" s="41"/>
      <c r="E130" s="41"/>
      <c r="F130" s="28" t="str">
        <f>E17</f>
        <v>Město Česká Třebová</v>
      </c>
      <c r="G130" s="41"/>
      <c r="H130" s="41"/>
      <c r="I130" s="158" t="s">
        <v>30</v>
      </c>
      <c r="J130" s="37" t="str">
        <f>E23</f>
        <v>K I P spol. s r. o.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28</v>
      </c>
      <c r="D131" s="41"/>
      <c r="E131" s="41"/>
      <c r="F131" s="28" t="str">
        <f>IF(E20="","",E20)</f>
        <v>Vyplň údaj</v>
      </c>
      <c r="G131" s="41"/>
      <c r="H131" s="41"/>
      <c r="I131" s="158" t="s">
        <v>35</v>
      </c>
      <c r="J131" s="37" t="str">
        <f>E26</f>
        <v>Pavel Rinn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0.3" customHeight="1">
      <c r="A132" s="39"/>
      <c r="B132" s="40"/>
      <c r="C132" s="41"/>
      <c r="D132" s="41"/>
      <c r="E132" s="41"/>
      <c r="F132" s="41"/>
      <c r="G132" s="41"/>
      <c r="H132" s="41"/>
      <c r="I132" s="156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11" customFormat="1" ht="29.25" customHeight="1">
      <c r="A133" s="217"/>
      <c r="B133" s="218"/>
      <c r="C133" s="219" t="s">
        <v>152</v>
      </c>
      <c r="D133" s="220" t="s">
        <v>63</v>
      </c>
      <c r="E133" s="220" t="s">
        <v>59</v>
      </c>
      <c r="F133" s="220" t="s">
        <v>60</v>
      </c>
      <c r="G133" s="220" t="s">
        <v>153</v>
      </c>
      <c r="H133" s="220" t="s">
        <v>154</v>
      </c>
      <c r="I133" s="221" t="s">
        <v>155</v>
      </c>
      <c r="J133" s="220" t="s">
        <v>124</v>
      </c>
      <c r="K133" s="222" t="s">
        <v>156</v>
      </c>
      <c r="L133" s="223"/>
      <c r="M133" s="101" t="s">
        <v>1</v>
      </c>
      <c r="N133" s="102" t="s">
        <v>42</v>
      </c>
      <c r="O133" s="102" t="s">
        <v>157</v>
      </c>
      <c r="P133" s="102" t="s">
        <v>158</v>
      </c>
      <c r="Q133" s="102" t="s">
        <v>159</v>
      </c>
      <c r="R133" s="102" t="s">
        <v>160</v>
      </c>
      <c r="S133" s="102" t="s">
        <v>161</v>
      </c>
      <c r="T133" s="103" t="s">
        <v>162</v>
      </c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</row>
    <row r="134" spans="1:63" s="2" customFormat="1" ht="22.8" customHeight="1">
      <c r="A134" s="39"/>
      <c r="B134" s="40"/>
      <c r="C134" s="108" t="s">
        <v>163</v>
      </c>
      <c r="D134" s="41"/>
      <c r="E134" s="41"/>
      <c r="F134" s="41"/>
      <c r="G134" s="41"/>
      <c r="H134" s="41"/>
      <c r="I134" s="156"/>
      <c r="J134" s="224">
        <f>BK134</f>
        <v>0</v>
      </c>
      <c r="K134" s="41"/>
      <c r="L134" s="45"/>
      <c r="M134" s="104"/>
      <c r="N134" s="225"/>
      <c r="O134" s="105"/>
      <c r="P134" s="226">
        <f>P135</f>
        <v>0</v>
      </c>
      <c r="Q134" s="105"/>
      <c r="R134" s="226">
        <f>R135</f>
        <v>100.30418566</v>
      </c>
      <c r="S134" s="105"/>
      <c r="T134" s="227">
        <f>T135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77</v>
      </c>
      <c r="AU134" s="18" t="s">
        <v>126</v>
      </c>
      <c r="BK134" s="228">
        <f>BK135</f>
        <v>0</v>
      </c>
    </row>
    <row r="135" spans="1:63" s="12" customFormat="1" ht="25.9" customHeight="1">
      <c r="A135" s="12"/>
      <c r="B135" s="229"/>
      <c r="C135" s="230"/>
      <c r="D135" s="231" t="s">
        <v>77</v>
      </c>
      <c r="E135" s="232" t="s">
        <v>83</v>
      </c>
      <c r="F135" s="232" t="s">
        <v>93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P136+P142+P147+P150+P154+P156+P158+P160+P175+P177+P186+P189+P191</f>
        <v>0</v>
      </c>
      <c r="Q135" s="237"/>
      <c r="R135" s="238">
        <f>R136+R142+R147+R150+R154+R156+R158+R160+R175+R177+R186+R189+R191</f>
        <v>100.30418566</v>
      </c>
      <c r="S135" s="237"/>
      <c r="T135" s="239">
        <f>T136+T142+T147+T150+T154+T156+T158+T160+T175+T177+T186+T189+T191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86</v>
      </c>
      <c r="AT135" s="241" t="s">
        <v>77</v>
      </c>
      <c r="AU135" s="241" t="s">
        <v>78</v>
      </c>
      <c r="AY135" s="240" t="s">
        <v>166</v>
      </c>
      <c r="BK135" s="242">
        <f>BK136+BK142+BK147+BK150+BK154+BK156+BK158+BK160+BK175+BK177+BK186+BK189+BK191</f>
        <v>0</v>
      </c>
    </row>
    <row r="136" spans="1:63" s="12" customFormat="1" ht="22.8" customHeight="1">
      <c r="A136" s="12"/>
      <c r="B136" s="229"/>
      <c r="C136" s="230"/>
      <c r="D136" s="231" t="s">
        <v>77</v>
      </c>
      <c r="E136" s="243" t="s">
        <v>235</v>
      </c>
      <c r="F136" s="243" t="s">
        <v>1519</v>
      </c>
      <c r="G136" s="230"/>
      <c r="H136" s="230"/>
      <c r="I136" s="233"/>
      <c r="J136" s="244">
        <f>BK136</f>
        <v>0</v>
      </c>
      <c r="K136" s="230"/>
      <c r="L136" s="235"/>
      <c r="M136" s="236"/>
      <c r="N136" s="237"/>
      <c r="O136" s="237"/>
      <c r="P136" s="238">
        <f>SUM(P137:P141)</f>
        <v>0</v>
      </c>
      <c r="Q136" s="237"/>
      <c r="R136" s="238">
        <f>SUM(R137:R141)</f>
        <v>8.775</v>
      </c>
      <c r="S136" s="237"/>
      <c r="T136" s="239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0" t="s">
        <v>86</v>
      </c>
      <c r="AT136" s="241" t="s">
        <v>77</v>
      </c>
      <c r="AU136" s="241" t="s">
        <v>86</v>
      </c>
      <c r="AY136" s="240" t="s">
        <v>166</v>
      </c>
      <c r="BK136" s="242">
        <f>SUM(BK137:BK141)</f>
        <v>0</v>
      </c>
    </row>
    <row r="137" spans="1:65" s="2" customFormat="1" ht="16.5" customHeight="1">
      <c r="A137" s="39"/>
      <c r="B137" s="40"/>
      <c r="C137" s="245" t="s">
        <v>86</v>
      </c>
      <c r="D137" s="245" t="s">
        <v>168</v>
      </c>
      <c r="E137" s="246" t="s">
        <v>1520</v>
      </c>
      <c r="F137" s="247" t="s">
        <v>1521</v>
      </c>
      <c r="G137" s="248" t="s">
        <v>185</v>
      </c>
      <c r="H137" s="249">
        <v>39</v>
      </c>
      <c r="I137" s="250"/>
      <c r="J137" s="251">
        <f>ROUND(I137*H137,2)</f>
        <v>0</v>
      </c>
      <c r="K137" s="247" t="s">
        <v>1522</v>
      </c>
      <c r="L137" s="45"/>
      <c r="M137" s="252" t="s">
        <v>1</v>
      </c>
      <c r="N137" s="253" t="s">
        <v>43</v>
      </c>
      <c r="O137" s="92"/>
      <c r="P137" s="254">
        <f>O137*H137</f>
        <v>0</v>
      </c>
      <c r="Q137" s="254">
        <v>0.225</v>
      </c>
      <c r="R137" s="254">
        <f>Q137*H137</f>
        <v>8.775</v>
      </c>
      <c r="S137" s="254">
        <v>0</v>
      </c>
      <c r="T137" s="25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6" t="s">
        <v>173</v>
      </c>
      <c r="AT137" s="256" t="s">
        <v>168</v>
      </c>
      <c r="AU137" s="256" t="s">
        <v>88</v>
      </c>
      <c r="AY137" s="18" t="s">
        <v>166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8" t="s">
        <v>86</v>
      </c>
      <c r="BK137" s="257">
        <f>ROUND(I137*H137,2)</f>
        <v>0</v>
      </c>
      <c r="BL137" s="18" t="s">
        <v>173</v>
      </c>
      <c r="BM137" s="256" t="s">
        <v>88</v>
      </c>
    </row>
    <row r="138" spans="1:65" s="2" customFormat="1" ht="16.5" customHeight="1">
      <c r="A138" s="39"/>
      <c r="B138" s="40"/>
      <c r="C138" s="245" t="s">
        <v>88</v>
      </c>
      <c r="D138" s="245" t="s">
        <v>168</v>
      </c>
      <c r="E138" s="246" t="s">
        <v>1523</v>
      </c>
      <c r="F138" s="247" t="s">
        <v>1524</v>
      </c>
      <c r="G138" s="248" t="s">
        <v>179</v>
      </c>
      <c r="H138" s="249">
        <v>3.12</v>
      </c>
      <c r="I138" s="250"/>
      <c r="J138" s="251">
        <f>ROUND(I138*H138,2)</f>
        <v>0</v>
      </c>
      <c r="K138" s="247" t="s">
        <v>1522</v>
      </c>
      <c r="L138" s="45"/>
      <c r="M138" s="252" t="s">
        <v>1</v>
      </c>
      <c r="N138" s="253" t="s">
        <v>43</v>
      </c>
      <c r="O138" s="92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6" t="s">
        <v>173</v>
      </c>
      <c r="AT138" s="256" t="s">
        <v>168</v>
      </c>
      <c r="AU138" s="256" t="s">
        <v>88</v>
      </c>
      <c r="AY138" s="18" t="s">
        <v>166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8" t="s">
        <v>86</v>
      </c>
      <c r="BK138" s="257">
        <f>ROUND(I138*H138,2)</f>
        <v>0</v>
      </c>
      <c r="BL138" s="18" t="s">
        <v>173</v>
      </c>
      <c r="BM138" s="256" t="s">
        <v>173</v>
      </c>
    </row>
    <row r="139" spans="1:65" s="2" customFormat="1" ht="16.5" customHeight="1">
      <c r="A139" s="39"/>
      <c r="B139" s="40"/>
      <c r="C139" s="245" t="s">
        <v>105</v>
      </c>
      <c r="D139" s="245" t="s">
        <v>168</v>
      </c>
      <c r="E139" s="246" t="s">
        <v>1525</v>
      </c>
      <c r="F139" s="247" t="s">
        <v>1526</v>
      </c>
      <c r="G139" s="248" t="s">
        <v>179</v>
      </c>
      <c r="H139" s="249">
        <v>3.12</v>
      </c>
      <c r="I139" s="250"/>
      <c r="J139" s="251">
        <f>ROUND(I139*H139,2)</f>
        <v>0</v>
      </c>
      <c r="K139" s="247" t="s">
        <v>1522</v>
      </c>
      <c r="L139" s="45"/>
      <c r="M139" s="252" t="s">
        <v>1</v>
      </c>
      <c r="N139" s="253" t="s">
        <v>43</v>
      </c>
      <c r="O139" s="92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6" t="s">
        <v>173</v>
      </c>
      <c r="AT139" s="256" t="s">
        <v>168</v>
      </c>
      <c r="AU139" s="256" t="s">
        <v>88</v>
      </c>
      <c r="AY139" s="18" t="s">
        <v>166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8" t="s">
        <v>86</v>
      </c>
      <c r="BK139" s="257">
        <f>ROUND(I139*H139,2)</f>
        <v>0</v>
      </c>
      <c r="BL139" s="18" t="s">
        <v>173</v>
      </c>
      <c r="BM139" s="256" t="s">
        <v>197</v>
      </c>
    </row>
    <row r="140" spans="1:65" s="2" customFormat="1" ht="21.75" customHeight="1">
      <c r="A140" s="39"/>
      <c r="B140" s="40"/>
      <c r="C140" s="245" t="s">
        <v>173</v>
      </c>
      <c r="D140" s="245" t="s">
        <v>168</v>
      </c>
      <c r="E140" s="246" t="s">
        <v>1527</v>
      </c>
      <c r="F140" s="247" t="s">
        <v>1528</v>
      </c>
      <c r="G140" s="248" t="s">
        <v>171</v>
      </c>
      <c r="H140" s="249">
        <v>50</v>
      </c>
      <c r="I140" s="250"/>
      <c r="J140" s="251">
        <f>ROUND(I140*H140,2)</f>
        <v>0</v>
      </c>
      <c r="K140" s="247" t="s">
        <v>1</v>
      </c>
      <c r="L140" s="45"/>
      <c r="M140" s="252" t="s">
        <v>1</v>
      </c>
      <c r="N140" s="253" t="s">
        <v>43</v>
      </c>
      <c r="O140" s="92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6" t="s">
        <v>173</v>
      </c>
      <c r="AT140" s="256" t="s">
        <v>168</v>
      </c>
      <c r="AU140" s="256" t="s">
        <v>88</v>
      </c>
      <c r="AY140" s="18" t="s">
        <v>166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8" t="s">
        <v>86</v>
      </c>
      <c r="BK140" s="257">
        <f>ROUND(I140*H140,2)</f>
        <v>0</v>
      </c>
      <c r="BL140" s="18" t="s">
        <v>173</v>
      </c>
      <c r="BM140" s="256" t="s">
        <v>220</v>
      </c>
    </row>
    <row r="141" spans="1:65" s="2" customFormat="1" ht="21.75" customHeight="1">
      <c r="A141" s="39"/>
      <c r="B141" s="40"/>
      <c r="C141" s="245" t="s">
        <v>192</v>
      </c>
      <c r="D141" s="245" t="s">
        <v>168</v>
      </c>
      <c r="E141" s="246" t="s">
        <v>1529</v>
      </c>
      <c r="F141" s="247" t="s">
        <v>1530</v>
      </c>
      <c r="G141" s="248" t="s">
        <v>171</v>
      </c>
      <c r="H141" s="249">
        <v>50</v>
      </c>
      <c r="I141" s="250"/>
      <c r="J141" s="251">
        <f>ROUND(I141*H141,2)</f>
        <v>0</v>
      </c>
      <c r="K141" s="247" t="s">
        <v>1</v>
      </c>
      <c r="L141" s="45"/>
      <c r="M141" s="252" t="s">
        <v>1</v>
      </c>
      <c r="N141" s="253" t="s">
        <v>43</v>
      </c>
      <c r="O141" s="92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6" t="s">
        <v>173</v>
      </c>
      <c r="AT141" s="256" t="s">
        <v>168</v>
      </c>
      <c r="AU141" s="256" t="s">
        <v>88</v>
      </c>
      <c r="AY141" s="18" t="s">
        <v>166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8" t="s">
        <v>86</v>
      </c>
      <c r="BK141" s="257">
        <f>ROUND(I141*H141,2)</f>
        <v>0</v>
      </c>
      <c r="BL141" s="18" t="s">
        <v>173</v>
      </c>
      <c r="BM141" s="256" t="s">
        <v>229</v>
      </c>
    </row>
    <row r="142" spans="1:63" s="12" customFormat="1" ht="22.8" customHeight="1">
      <c r="A142" s="12"/>
      <c r="B142" s="229"/>
      <c r="C142" s="230"/>
      <c r="D142" s="231" t="s">
        <v>77</v>
      </c>
      <c r="E142" s="243" t="s">
        <v>245</v>
      </c>
      <c r="F142" s="243" t="s">
        <v>1531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SUM(P143:P146)</f>
        <v>0</v>
      </c>
      <c r="Q142" s="237"/>
      <c r="R142" s="238">
        <f>SUM(R143:R146)</f>
        <v>0</v>
      </c>
      <c r="S142" s="237"/>
      <c r="T142" s="239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86</v>
      </c>
      <c r="AT142" s="241" t="s">
        <v>77</v>
      </c>
      <c r="AU142" s="241" t="s">
        <v>86</v>
      </c>
      <c r="AY142" s="240" t="s">
        <v>166</v>
      </c>
      <c r="BK142" s="242">
        <f>SUM(BK143:BK146)</f>
        <v>0</v>
      </c>
    </row>
    <row r="143" spans="1:65" s="2" customFormat="1" ht="16.5" customHeight="1">
      <c r="A143" s="39"/>
      <c r="B143" s="40"/>
      <c r="C143" s="245" t="s">
        <v>197</v>
      </c>
      <c r="D143" s="245" t="s">
        <v>168</v>
      </c>
      <c r="E143" s="246" t="s">
        <v>1532</v>
      </c>
      <c r="F143" s="247" t="s">
        <v>1533</v>
      </c>
      <c r="G143" s="248" t="s">
        <v>179</v>
      </c>
      <c r="H143" s="249">
        <v>59.394</v>
      </c>
      <c r="I143" s="250"/>
      <c r="J143" s="251">
        <f>ROUND(I143*H143,2)</f>
        <v>0</v>
      </c>
      <c r="K143" s="247" t="s">
        <v>1522</v>
      </c>
      <c r="L143" s="45"/>
      <c r="M143" s="252" t="s">
        <v>1</v>
      </c>
      <c r="N143" s="253" t="s">
        <v>43</v>
      </c>
      <c r="O143" s="92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6" t="s">
        <v>173</v>
      </c>
      <c r="AT143" s="256" t="s">
        <v>168</v>
      </c>
      <c r="AU143" s="256" t="s">
        <v>88</v>
      </c>
      <c r="AY143" s="18" t="s">
        <v>166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8" t="s">
        <v>86</v>
      </c>
      <c r="BK143" s="257">
        <f>ROUND(I143*H143,2)</f>
        <v>0</v>
      </c>
      <c r="BL143" s="18" t="s">
        <v>173</v>
      </c>
      <c r="BM143" s="256" t="s">
        <v>239</v>
      </c>
    </row>
    <row r="144" spans="1:65" s="2" customFormat="1" ht="16.5" customHeight="1">
      <c r="A144" s="39"/>
      <c r="B144" s="40"/>
      <c r="C144" s="245" t="s">
        <v>215</v>
      </c>
      <c r="D144" s="245" t="s">
        <v>168</v>
      </c>
      <c r="E144" s="246" t="s">
        <v>1534</v>
      </c>
      <c r="F144" s="247" t="s">
        <v>1535</v>
      </c>
      <c r="G144" s="248" t="s">
        <v>179</v>
      </c>
      <c r="H144" s="249">
        <v>29.5</v>
      </c>
      <c r="I144" s="250"/>
      <c r="J144" s="251">
        <f>ROUND(I144*H144,2)</f>
        <v>0</v>
      </c>
      <c r="K144" s="247" t="s">
        <v>1522</v>
      </c>
      <c r="L144" s="45"/>
      <c r="M144" s="252" t="s">
        <v>1</v>
      </c>
      <c r="N144" s="253" t="s">
        <v>43</v>
      </c>
      <c r="O144" s="92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6" t="s">
        <v>173</v>
      </c>
      <c r="AT144" s="256" t="s">
        <v>168</v>
      </c>
      <c r="AU144" s="256" t="s">
        <v>88</v>
      </c>
      <c r="AY144" s="18" t="s">
        <v>166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8" t="s">
        <v>86</v>
      </c>
      <c r="BK144" s="257">
        <f>ROUND(I144*H144,2)</f>
        <v>0</v>
      </c>
      <c r="BL144" s="18" t="s">
        <v>173</v>
      </c>
      <c r="BM144" s="256" t="s">
        <v>250</v>
      </c>
    </row>
    <row r="145" spans="1:65" s="2" customFormat="1" ht="16.5" customHeight="1">
      <c r="A145" s="39"/>
      <c r="B145" s="40"/>
      <c r="C145" s="245" t="s">
        <v>220</v>
      </c>
      <c r="D145" s="245" t="s">
        <v>168</v>
      </c>
      <c r="E145" s="246" t="s">
        <v>1536</v>
      </c>
      <c r="F145" s="247" t="s">
        <v>1537</v>
      </c>
      <c r="G145" s="248" t="s">
        <v>179</v>
      </c>
      <c r="H145" s="249">
        <v>12.5</v>
      </c>
      <c r="I145" s="250"/>
      <c r="J145" s="251">
        <f>ROUND(I145*H145,2)</f>
        <v>0</v>
      </c>
      <c r="K145" s="247" t="s">
        <v>1522</v>
      </c>
      <c r="L145" s="45"/>
      <c r="M145" s="252" t="s">
        <v>1</v>
      </c>
      <c r="N145" s="253" t="s">
        <v>43</v>
      </c>
      <c r="O145" s="92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6" t="s">
        <v>173</v>
      </c>
      <c r="AT145" s="256" t="s">
        <v>168</v>
      </c>
      <c r="AU145" s="256" t="s">
        <v>88</v>
      </c>
      <c r="AY145" s="18" t="s">
        <v>166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8" t="s">
        <v>86</v>
      </c>
      <c r="BK145" s="257">
        <f>ROUND(I145*H145,2)</f>
        <v>0</v>
      </c>
      <c r="BL145" s="18" t="s">
        <v>173</v>
      </c>
      <c r="BM145" s="256" t="s">
        <v>260</v>
      </c>
    </row>
    <row r="146" spans="1:65" s="2" customFormat="1" ht="16.5" customHeight="1">
      <c r="A146" s="39"/>
      <c r="B146" s="40"/>
      <c r="C146" s="245" t="s">
        <v>225</v>
      </c>
      <c r="D146" s="245" t="s">
        <v>168</v>
      </c>
      <c r="E146" s="246" t="s">
        <v>1538</v>
      </c>
      <c r="F146" s="247" t="s">
        <v>1539</v>
      </c>
      <c r="G146" s="248" t="s">
        <v>179</v>
      </c>
      <c r="H146" s="249">
        <v>22</v>
      </c>
      <c r="I146" s="250"/>
      <c r="J146" s="251">
        <f>ROUND(I146*H146,2)</f>
        <v>0</v>
      </c>
      <c r="K146" s="247" t="s">
        <v>1522</v>
      </c>
      <c r="L146" s="45"/>
      <c r="M146" s="252" t="s">
        <v>1</v>
      </c>
      <c r="N146" s="253" t="s">
        <v>43</v>
      </c>
      <c r="O146" s="92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6" t="s">
        <v>173</v>
      </c>
      <c r="AT146" s="256" t="s">
        <v>168</v>
      </c>
      <c r="AU146" s="256" t="s">
        <v>88</v>
      </c>
      <c r="AY146" s="18" t="s">
        <v>166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8" t="s">
        <v>86</v>
      </c>
      <c r="BK146" s="257">
        <f>ROUND(I146*H146,2)</f>
        <v>0</v>
      </c>
      <c r="BL146" s="18" t="s">
        <v>173</v>
      </c>
      <c r="BM146" s="256" t="s">
        <v>269</v>
      </c>
    </row>
    <row r="147" spans="1:63" s="12" customFormat="1" ht="22.8" customHeight="1">
      <c r="A147" s="12"/>
      <c r="B147" s="229"/>
      <c r="C147" s="230"/>
      <c r="D147" s="231" t="s">
        <v>77</v>
      </c>
      <c r="E147" s="243" t="s">
        <v>260</v>
      </c>
      <c r="F147" s="243" t="s">
        <v>1540</v>
      </c>
      <c r="G147" s="230"/>
      <c r="H147" s="230"/>
      <c r="I147" s="233"/>
      <c r="J147" s="244">
        <f>BK147</f>
        <v>0</v>
      </c>
      <c r="K147" s="230"/>
      <c r="L147" s="235"/>
      <c r="M147" s="236"/>
      <c r="N147" s="237"/>
      <c r="O147" s="237"/>
      <c r="P147" s="238">
        <f>SUM(P148:P149)</f>
        <v>0</v>
      </c>
      <c r="Q147" s="237"/>
      <c r="R147" s="238">
        <f>SUM(R148:R149)</f>
        <v>0</v>
      </c>
      <c r="S147" s="237"/>
      <c r="T147" s="239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86</v>
      </c>
      <c r="AT147" s="241" t="s">
        <v>77</v>
      </c>
      <c r="AU147" s="241" t="s">
        <v>86</v>
      </c>
      <c r="AY147" s="240" t="s">
        <v>166</v>
      </c>
      <c r="BK147" s="242">
        <f>SUM(BK148:BK149)</f>
        <v>0</v>
      </c>
    </row>
    <row r="148" spans="1:65" s="2" customFormat="1" ht="16.5" customHeight="1">
      <c r="A148" s="39"/>
      <c r="B148" s="40"/>
      <c r="C148" s="245" t="s">
        <v>229</v>
      </c>
      <c r="D148" s="245" t="s">
        <v>168</v>
      </c>
      <c r="E148" s="246" t="s">
        <v>1541</v>
      </c>
      <c r="F148" s="247" t="s">
        <v>1542</v>
      </c>
      <c r="G148" s="248" t="s">
        <v>179</v>
      </c>
      <c r="H148" s="249">
        <v>49.14</v>
      </c>
      <c r="I148" s="250"/>
      <c r="J148" s="251">
        <f>ROUND(I148*H148,2)</f>
        <v>0</v>
      </c>
      <c r="K148" s="247" t="s">
        <v>1522</v>
      </c>
      <c r="L148" s="45"/>
      <c r="M148" s="252" t="s">
        <v>1</v>
      </c>
      <c r="N148" s="253" t="s">
        <v>43</v>
      </c>
      <c r="O148" s="92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173</v>
      </c>
      <c r="AT148" s="256" t="s">
        <v>168</v>
      </c>
      <c r="AU148" s="256" t="s">
        <v>88</v>
      </c>
      <c r="AY148" s="18" t="s">
        <v>166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86</v>
      </c>
      <c r="BK148" s="257">
        <f>ROUND(I148*H148,2)</f>
        <v>0</v>
      </c>
      <c r="BL148" s="18" t="s">
        <v>173</v>
      </c>
      <c r="BM148" s="256" t="s">
        <v>279</v>
      </c>
    </row>
    <row r="149" spans="1:65" s="2" customFormat="1" ht="16.5" customHeight="1">
      <c r="A149" s="39"/>
      <c r="B149" s="40"/>
      <c r="C149" s="245" t="s">
        <v>235</v>
      </c>
      <c r="D149" s="245" t="s">
        <v>168</v>
      </c>
      <c r="E149" s="246" t="s">
        <v>1543</v>
      </c>
      <c r="F149" s="247" t="s">
        <v>1544</v>
      </c>
      <c r="G149" s="248" t="s">
        <v>179</v>
      </c>
      <c r="H149" s="249">
        <v>49.14</v>
      </c>
      <c r="I149" s="250"/>
      <c r="J149" s="251">
        <f>ROUND(I149*H149,2)</f>
        <v>0</v>
      </c>
      <c r="K149" s="247" t="s">
        <v>1522</v>
      </c>
      <c r="L149" s="45"/>
      <c r="M149" s="252" t="s">
        <v>1</v>
      </c>
      <c r="N149" s="253" t="s">
        <v>43</v>
      </c>
      <c r="O149" s="92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6" t="s">
        <v>173</v>
      </c>
      <c r="AT149" s="256" t="s">
        <v>168</v>
      </c>
      <c r="AU149" s="256" t="s">
        <v>88</v>
      </c>
      <c r="AY149" s="18" t="s">
        <v>166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8" t="s">
        <v>86</v>
      </c>
      <c r="BK149" s="257">
        <f>ROUND(I149*H149,2)</f>
        <v>0</v>
      </c>
      <c r="BL149" s="18" t="s">
        <v>173</v>
      </c>
      <c r="BM149" s="256" t="s">
        <v>288</v>
      </c>
    </row>
    <row r="150" spans="1:63" s="12" customFormat="1" ht="22.8" customHeight="1">
      <c r="A150" s="12"/>
      <c r="B150" s="229"/>
      <c r="C150" s="230"/>
      <c r="D150" s="231" t="s">
        <v>77</v>
      </c>
      <c r="E150" s="243" t="s">
        <v>264</v>
      </c>
      <c r="F150" s="243" t="s">
        <v>1545</v>
      </c>
      <c r="G150" s="230"/>
      <c r="H150" s="230"/>
      <c r="I150" s="233"/>
      <c r="J150" s="244">
        <f>BK150</f>
        <v>0</v>
      </c>
      <c r="K150" s="230"/>
      <c r="L150" s="235"/>
      <c r="M150" s="236"/>
      <c r="N150" s="237"/>
      <c r="O150" s="237"/>
      <c r="P150" s="238">
        <f>SUM(P151:P153)</f>
        <v>0</v>
      </c>
      <c r="Q150" s="237"/>
      <c r="R150" s="238">
        <f>SUM(R151:R153)</f>
        <v>66.90799999999999</v>
      </c>
      <c r="S150" s="237"/>
      <c r="T150" s="239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86</v>
      </c>
      <c r="AT150" s="241" t="s">
        <v>77</v>
      </c>
      <c r="AU150" s="241" t="s">
        <v>86</v>
      </c>
      <c r="AY150" s="240" t="s">
        <v>166</v>
      </c>
      <c r="BK150" s="242">
        <f>SUM(BK151:BK153)</f>
        <v>0</v>
      </c>
    </row>
    <row r="151" spans="1:65" s="2" customFormat="1" ht="16.5" customHeight="1">
      <c r="A151" s="39"/>
      <c r="B151" s="40"/>
      <c r="C151" s="245" t="s">
        <v>239</v>
      </c>
      <c r="D151" s="245" t="s">
        <v>168</v>
      </c>
      <c r="E151" s="246" t="s">
        <v>1546</v>
      </c>
      <c r="F151" s="247" t="s">
        <v>1547</v>
      </c>
      <c r="G151" s="248" t="s">
        <v>179</v>
      </c>
      <c r="H151" s="249">
        <v>27.79</v>
      </c>
      <c r="I151" s="250"/>
      <c r="J151" s="251">
        <f>ROUND(I151*H151,2)</f>
        <v>0</v>
      </c>
      <c r="K151" s="247" t="s">
        <v>1522</v>
      </c>
      <c r="L151" s="45"/>
      <c r="M151" s="252" t="s">
        <v>1</v>
      </c>
      <c r="N151" s="253" t="s">
        <v>43</v>
      </c>
      <c r="O151" s="92"/>
      <c r="P151" s="254">
        <f>O151*H151</f>
        <v>0</v>
      </c>
      <c r="Q151" s="254">
        <v>1.7</v>
      </c>
      <c r="R151" s="254">
        <f>Q151*H151</f>
        <v>47.242999999999995</v>
      </c>
      <c r="S151" s="254">
        <v>0</v>
      </c>
      <c r="T151" s="25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6" t="s">
        <v>173</v>
      </c>
      <c r="AT151" s="256" t="s">
        <v>168</v>
      </c>
      <c r="AU151" s="256" t="s">
        <v>88</v>
      </c>
      <c r="AY151" s="18" t="s">
        <v>166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8" t="s">
        <v>86</v>
      </c>
      <c r="BK151" s="257">
        <f>ROUND(I151*H151,2)</f>
        <v>0</v>
      </c>
      <c r="BL151" s="18" t="s">
        <v>173</v>
      </c>
      <c r="BM151" s="256" t="s">
        <v>310</v>
      </c>
    </row>
    <row r="152" spans="1:65" s="2" customFormat="1" ht="16.5" customHeight="1">
      <c r="A152" s="39"/>
      <c r="B152" s="40"/>
      <c r="C152" s="245" t="s">
        <v>245</v>
      </c>
      <c r="D152" s="245" t="s">
        <v>168</v>
      </c>
      <c r="E152" s="246" t="s">
        <v>1548</v>
      </c>
      <c r="F152" s="247" t="s">
        <v>1549</v>
      </c>
      <c r="G152" s="248" t="s">
        <v>179</v>
      </c>
      <c r="H152" s="249">
        <v>33.208</v>
      </c>
      <c r="I152" s="250"/>
      <c r="J152" s="251">
        <f>ROUND(I152*H152,2)</f>
        <v>0</v>
      </c>
      <c r="K152" s="247" t="s">
        <v>1522</v>
      </c>
      <c r="L152" s="45"/>
      <c r="M152" s="252" t="s">
        <v>1</v>
      </c>
      <c r="N152" s="253" t="s">
        <v>43</v>
      </c>
      <c r="O152" s="92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6" t="s">
        <v>173</v>
      </c>
      <c r="AT152" s="256" t="s">
        <v>168</v>
      </c>
      <c r="AU152" s="256" t="s">
        <v>88</v>
      </c>
      <c r="AY152" s="18" t="s">
        <v>166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8" t="s">
        <v>86</v>
      </c>
      <c r="BK152" s="257">
        <f>ROUND(I152*H152,2)</f>
        <v>0</v>
      </c>
      <c r="BL152" s="18" t="s">
        <v>173</v>
      </c>
      <c r="BM152" s="256" t="s">
        <v>331</v>
      </c>
    </row>
    <row r="153" spans="1:65" s="2" customFormat="1" ht="16.5" customHeight="1">
      <c r="A153" s="39"/>
      <c r="B153" s="40"/>
      <c r="C153" s="245" t="s">
        <v>250</v>
      </c>
      <c r="D153" s="245" t="s">
        <v>168</v>
      </c>
      <c r="E153" s="246" t="s">
        <v>1550</v>
      </c>
      <c r="F153" s="247" t="s">
        <v>1551</v>
      </c>
      <c r="G153" s="248" t="s">
        <v>242</v>
      </c>
      <c r="H153" s="249">
        <v>19.665</v>
      </c>
      <c r="I153" s="250"/>
      <c r="J153" s="251">
        <f>ROUND(I153*H153,2)</f>
        <v>0</v>
      </c>
      <c r="K153" s="247" t="s">
        <v>1522</v>
      </c>
      <c r="L153" s="45"/>
      <c r="M153" s="252" t="s">
        <v>1</v>
      </c>
      <c r="N153" s="253" t="s">
        <v>43</v>
      </c>
      <c r="O153" s="92"/>
      <c r="P153" s="254">
        <f>O153*H153</f>
        <v>0</v>
      </c>
      <c r="Q153" s="254">
        <v>1</v>
      </c>
      <c r="R153" s="254">
        <f>Q153*H153</f>
        <v>19.665</v>
      </c>
      <c r="S153" s="254">
        <v>0</v>
      </c>
      <c r="T153" s="25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6" t="s">
        <v>173</v>
      </c>
      <c r="AT153" s="256" t="s">
        <v>168</v>
      </c>
      <c r="AU153" s="256" t="s">
        <v>88</v>
      </c>
      <c r="AY153" s="18" t="s">
        <v>166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8" t="s">
        <v>86</v>
      </c>
      <c r="BK153" s="257">
        <f>ROUND(I153*H153,2)</f>
        <v>0</v>
      </c>
      <c r="BL153" s="18" t="s">
        <v>173</v>
      </c>
      <c r="BM153" s="256" t="s">
        <v>351</v>
      </c>
    </row>
    <row r="154" spans="1:63" s="12" customFormat="1" ht="22.8" customHeight="1">
      <c r="A154" s="12"/>
      <c r="B154" s="229"/>
      <c r="C154" s="230"/>
      <c r="D154" s="231" t="s">
        <v>77</v>
      </c>
      <c r="E154" s="243" t="s">
        <v>274</v>
      </c>
      <c r="F154" s="243" t="s">
        <v>1552</v>
      </c>
      <c r="G154" s="230"/>
      <c r="H154" s="230"/>
      <c r="I154" s="233"/>
      <c r="J154" s="244">
        <f>BK154</f>
        <v>0</v>
      </c>
      <c r="K154" s="230"/>
      <c r="L154" s="235"/>
      <c r="M154" s="236"/>
      <c r="N154" s="237"/>
      <c r="O154" s="237"/>
      <c r="P154" s="238">
        <f>P155</f>
        <v>0</v>
      </c>
      <c r="Q154" s="237"/>
      <c r="R154" s="238">
        <f>R155</f>
        <v>0</v>
      </c>
      <c r="S154" s="237"/>
      <c r="T154" s="239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40" t="s">
        <v>86</v>
      </c>
      <c r="AT154" s="241" t="s">
        <v>77</v>
      </c>
      <c r="AU154" s="241" t="s">
        <v>86</v>
      </c>
      <c r="AY154" s="240" t="s">
        <v>166</v>
      </c>
      <c r="BK154" s="242">
        <f>BK155</f>
        <v>0</v>
      </c>
    </row>
    <row r="155" spans="1:65" s="2" customFormat="1" ht="16.5" customHeight="1">
      <c r="A155" s="39"/>
      <c r="B155" s="40"/>
      <c r="C155" s="245" t="s">
        <v>8</v>
      </c>
      <c r="D155" s="245" t="s">
        <v>168</v>
      </c>
      <c r="E155" s="246" t="s">
        <v>1553</v>
      </c>
      <c r="F155" s="247" t="s">
        <v>1554</v>
      </c>
      <c r="G155" s="248" t="s">
        <v>179</v>
      </c>
      <c r="H155" s="249">
        <v>49.14</v>
      </c>
      <c r="I155" s="250"/>
      <c r="J155" s="251">
        <f>ROUND(I155*H155,2)</f>
        <v>0</v>
      </c>
      <c r="K155" s="247" t="s">
        <v>1522</v>
      </c>
      <c r="L155" s="45"/>
      <c r="M155" s="252" t="s">
        <v>1</v>
      </c>
      <c r="N155" s="253" t="s">
        <v>43</v>
      </c>
      <c r="O155" s="92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6" t="s">
        <v>173</v>
      </c>
      <c r="AT155" s="256" t="s">
        <v>168</v>
      </c>
      <c r="AU155" s="256" t="s">
        <v>88</v>
      </c>
      <c r="AY155" s="18" t="s">
        <v>166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8" t="s">
        <v>86</v>
      </c>
      <c r="BK155" s="257">
        <f>ROUND(I155*H155,2)</f>
        <v>0</v>
      </c>
      <c r="BL155" s="18" t="s">
        <v>173</v>
      </c>
      <c r="BM155" s="256" t="s">
        <v>367</v>
      </c>
    </row>
    <row r="156" spans="1:63" s="12" customFormat="1" ht="22.8" customHeight="1">
      <c r="A156" s="12"/>
      <c r="B156" s="229"/>
      <c r="C156" s="230"/>
      <c r="D156" s="231" t="s">
        <v>77</v>
      </c>
      <c r="E156" s="243" t="s">
        <v>450</v>
      </c>
      <c r="F156" s="243" t="s">
        <v>1555</v>
      </c>
      <c r="G156" s="230"/>
      <c r="H156" s="230"/>
      <c r="I156" s="233"/>
      <c r="J156" s="244">
        <f>BK156</f>
        <v>0</v>
      </c>
      <c r="K156" s="230"/>
      <c r="L156" s="235"/>
      <c r="M156" s="236"/>
      <c r="N156" s="237"/>
      <c r="O156" s="237"/>
      <c r="P156" s="238">
        <f>P157</f>
        <v>0</v>
      </c>
      <c r="Q156" s="237"/>
      <c r="R156" s="238">
        <f>R157</f>
        <v>10.50889966</v>
      </c>
      <c r="S156" s="237"/>
      <c r="T156" s="239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40" t="s">
        <v>86</v>
      </c>
      <c r="AT156" s="241" t="s">
        <v>77</v>
      </c>
      <c r="AU156" s="241" t="s">
        <v>86</v>
      </c>
      <c r="AY156" s="240" t="s">
        <v>166</v>
      </c>
      <c r="BK156" s="242">
        <f>BK157</f>
        <v>0</v>
      </c>
    </row>
    <row r="157" spans="1:65" s="2" customFormat="1" ht="16.5" customHeight="1">
      <c r="A157" s="39"/>
      <c r="B157" s="40"/>
      <c r="C157" s="245" t="s">
        <v>260</v>
      </c>
      <c r="D157" s="245" t="s">
        <v>168</v>
      </c>
      <c r="E157" s="246" t="s">
        <v>1556</v>
      </c>
      <c r="F157" s="247" t="s">
        <v>1557</v>
      </c>
      <c r="G157" s="248" t="s">
        <v>179</v>
      </c>
      <c r="H157" s="249">
        <v>5.558</v>
      </c>
      <c r="I157" s="250"/>
      <c r="J157" s="251">
        <f>ROUND(I157*H157,2)</f>
        <v>0</v>
      </c>
      <c r="K157" s="247" t="s">
        <v>1522</v>
      </c>
      <c r="L157" s="45"/>
      <c r="M157" s="252" t="s">
        <v>1</v>
      </c>
      <c r="N157" s="253" t="s">
        <v>43</v>
      </c>
      <c r="O157" s="92"/>
      <c r="P157" s="254">
        <f>O157*H157</f>
        <v>0</v>
      </c>
      <c r="Q157" s="254">
        <v>1.89077</v>
      </c>
      <c r="R157" s="254">
        <f>Q157*H157</f>
        <v>10.50889966</v>
      </c>
      <c r="S157" s="254">
        <v>0</v>
      </c>
      <c r="T157" s="25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6" t="s">
        <v>173</v>
      </c>
      <c r="AT157" s="256" t="s">
        <v>168</v>
      </c>
      <c r="AU157" s="256" t="s">
        <v>88</v>
      </c>
      <c r="AY157" s="18" t="s">
        <v>166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8" t="s">
        <v>86</v>
      </c>
      <c r="BK157" s="257">
        <f>ROUND(I157*H157,2)</f>
        <v>0</v>
      </c>
      <c r="BL157" s="18" t="s">
        <v>173</v>
      </c>
      <c r="BM157" s="256" t="s">
        <v>378</v>
      </c>
    </row>
    <row r="158" spans="1:63" s="12" customFormat="1" ht="22.8" customHeight="1">
      <c r="A158" s="12"/>
      <c r="B158" s="229"/>
      <c r="C158" s="230"/>
      <c r="D158" s="231" t="s">
        <v>77</v>
      </c>
      <c r="E158" s="243" t="s">
        <v>558</v>
      </c>
      <c r="F158" s="243" t="s">
        <v>1558</v>
      </c>
      <c r="G158" s="230"/>
      <c r="H158" s="230"/>
      <c r="I158" s="233"/>
      <c r="J158" s="244">
        <f>BK158</f>
        <v>0</v>
      </c>
      <c r="K158" s="230"/>
      <c r="L158" s="235"/>
      <c r="M158" s="236"/>
      <c r="N158" s="237"/>
      <c r="O158" s="237"/>
      <c r="P158" s="238">
        <f>P159</f>
        <v>0</v>
      </c>
      <c r="Q158" s="237"/>
      <c r="R158" s="238">
        <f>R159</f>
        <v>3.6191999999999998</v>
      </c>
      <c r="S158" s="237"/>
      <c r="T158" s="239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0" t="s">
        <v>86</v>
      </c>
      <c r="AT158" s="241" t="s">
        <v>77</v>
      </c>
      <c r="AU158" s="241" t="s">
        <v>86</v>
      </c>
      <c r="AY158" s="240" t="s">
        <v>166</v>
      </c>
      <c r="BK158" s="242">
        <f>BK159</f>
        <v>0</v>
      </c>
    </row>
    <row r="159" spans="1:65" s="2" customFormat="1" ht="16.5" customHeight="1">
      <c r="A159" s="39"/>
      <c r="B159" s="40"/>
      <c r="C159" s="245" t="s">
        <v>264</v>
      </c>
      <c r="D159" s="245" t="s">
        <v>168</v>
      </c>
      <c r="E159" s="246" t="s">
        <v>1559</v>
      </c>
      <c r="F159" s="247" t="s">
        <v>1560</v>
      </c>
      <c r="G159" s="248" t="s">
        <v>185</v>
      </c>
      <c r="H159" s="249">
        <v>39</v>
      </c>
      <c r="I159" s="250"/>
      <c r="J159" s="251">
        <f>ROUND(I159*H159,2)</f>
        <v>0</v>
      </c>
      <c r="K159" s="247" t="s">
        <v>1522</v>
      </c>
      <c r="L159" s="45"/>
      <c r="M159" s="252" t="s">
        <v>1</v>
      </c>
      <c r="N159" s="253" t="s">
        <v>43</v>
      </c>
      <c r="O159" s="92"/>
      <c r="P159" s="254">
        <f>O159*H159</f>
        <v>0</v>
      </c>
      <c r="Q159" s="254">
        <v>0.0928</v>
      </c>
      <c r="R159" s="254">
        <f>Q159*H159</f>
        <v>3.6191999999999998</v>
      </c>
      <c r="S159" s="254">
        <v>0</v>
      </c>
      <c r="T159" s="25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6" t="s">
        <v>173</v>
      </c>
      <c r="AT159" s="256" t="s">
        <v>168</v>
      </c>
      <c r="AU159" s="256" t="s">
        <v>88</v>
      </c>
      <c r="AY159" s="18" t="s">
        <v>166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8" t="s">
        <v>86</v>
      </c>
      <c r="BK159" s="257">
        <f>ROUND(I159*H159,2)</f>
        <v>0</v>
      </c>
      <c r="BL159" s="18" t="s">
        <v>173</v>
      </c>
      <c r="BM159" s="256" t="s">
        <v>390</v>
      </c>
    </row>
    <row r="160" spans="1:63" s="12" customFormat="1" ht="22.8" customHeight="1">
      <c r="A160" s="12"/>
      <c r="B160" s="229"/>
      <c r="C160" s="230"/>
      <c r="D160" s="231" t="s">
        <v>77</v>
      </c>
      <c r="E160" s="243" t="s">
        <v>1226</v>
      </c>
      <c r="F160" s="243" t="s">
        <v>1561</v>
      </c>
      <c r="G160" s="230"/>
      <c r="H160" s="230"/>
      <c r="I160" s="233"/>
      <c r="J160" s="244">
        <f>BK160</f>
        <v>0</v>
      </c>
      <c r="K160" s="230"/>
      <c r="L160" s="235"/>
      <c r="M160" s="236"/>
      <c r="N160" s="237"/>
      <c r="O160" s="237"/>
      <c r="P160" s="238">
        <f>SUM(P161:P174)</f>
        <v>0</v>
      </c>
      <c r="Q160" s="237"/>
      <c r="R160" s="238">
        <f>SUM(R161:R174)</f>
        <v>0.28036099999999997</v>
      </c>
      <c r="S160" s="237"/>
      <c r="T160" s="239">
        <f>SUM(T161:T174)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0" t="s">
        <v>88</v>
      </c>
      <c r="AT160" s="241" t="s">
        <v>77</v>
      </c>
      <c r="AU160" s="241" t="s">
        <v>86</v>
      </c>
      <c r="AY160" s="240" t="s">
        <v>166</v>
      </c>
      <c r="BK160" s="242">
        <f>SUM(BK161:BK174)</f>
        <v>0</v>
      </c>
    </row>
    <row r="161" spans="1:65" s="2" customFormat="1" ht="16.5" customHeight="1">
      <c r="A161" s="39"/>
      <c r="B161" s="40"/>
      <c r="C161" s="245" t="s">
        <v>269</v>
      </c>
      <c r="D161" s="245" t="s">
        <v>168</v>
      </c>
      <c r="E161" s="246" t="s">
        <v>1562</v>
      </c>
      <c r="F161" s="247" t="s">
        <v>1563</v>
      </c>
      <c r="G161" s="248" t="s">
        <v>171</v>
      </c>
      <c r="H161" s="249">
        <v>14.5</v>
      </c>
      <c r="I161" s="250"/>
      <c r="J161" s="251">
        <f>ROUND(I161*H161,2)</f>
        <v>0</v>
      </c>
      <c r="K161" s="247" t="s">
        <v>1522</v>
      </c>
      <c r="L161" s="45"/>
      <c r="M161" s="252" t="s">
        <v>1</v>
      </c>
      <c r="N161" s="253" t="s">
        <v>43</v>
      </c>
      <c r="O161" s="92"/>
      <c r="P161" s="254">
        <f>O161*H161</f>
        <v>0</v>
      </c>
      <c r="Q161" s="254">
        <v>0.00052</v>
      </c>
      <c r="R161" s="254">
        <f>Q161*H161</f>
        <v>0.007539999999999999</v>
      </c>
      <c r="S161" s="254">
        <v>0</v>
      </c>
      <c r="T161" s="25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6" t="s">
        <v>260</v>
      </c>
      <c r="AT161" s="256" t="s">
        <v>168</v>
      </c>
      <c r="AU161" s="256" t="s">
        <v>88</v>
      </c>
      <c r="AY161" s="18" t="s">
        <v>166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8" t="s">
        <v>86</v>
      </c>
      <c r="BK161" s="257">
        <f>ROUND(I161*H161,2)</f>
        <v>0</v>
      </c>
      <c r="BL161" s="18" t="s">
        <v>260</v>
      </c>
      <c r="BM161" s="256" t="s">
        <v>405</v>
      </c>
    </row>
    <row r="162" spans="1:65" s="2" customFormat="1" ht="16.5" customHeight="1">
      <c r="A162" s="39"/>
      <c r="B162" s="40"/>
      <c r="C162" s="245" t="s">
        <v>274</v>
      </c>
      <c r="D162" s="245" t="s">
        <v>168</v>
      </c>
      <c r="E162" s="246" t="s">
        <v>1564</v>
      </c>
      <c r="F162" s="247" t="s">
        <v>1565</v>
      </c>
      <c r="G162" s="248" t="s">
        <v>171</v>
      </c>
      <c r="H162" s="249">
        <v>0.5</v>
      </c>
      <c r="I162" s="250"/>
      <c r="J162" s="251">
        <f>ROUND(I162*H162,2)</f>
        <v>0</v>
      </c>
      <c r="K162" s="247" t="s">
        <v>1522</v>
      </c>
      <c r="L162" s="45"/>
      <c r="M162" s="252" t="s">
        <v>1</v>
      </c>
      <c r="N162" s="253" t="s">
        <v>43</v>
      </c>
      <c r="O162" s="92"/>
      <c r="P162" s="254">
        <f>O162*H162</f>
        <v>0</v>
      </c>
      <c r="Q162" s="254">
        <v>0.00078</v>
      </c>
      <c r="R162" s="254">
        <f>Q162*H162</f>
        <v>0.00039</v>
      </c>
      <c r="S162" s="254">
        <v>0</v>
      </c>
      <c r="T162" s="25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6" t="s">
        <v>260</v>
      </c>
      <c r="AT162" s="256" t="s">
        <v>168</v>
      </c>
      <c r="AU162" s="256" t="s">
        <v>88</v>
      </c>
      <c r="AY162" s="18" t="s">
        <v>166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8" t="s">
        <v>86</v>
      </c>
      <c r="BK162" s="257">
        <f>ROUND(I162*H162,2)</f>
        <v>0</v>
      </c>
      <c r="BL162" s="18" t="s">
        <v>260</v>
      </c>
      <c r="BM162" s="256" t="s">
        <v>414</v>
      </c>
    </row>
    <row r="163" spans="1:65" s="2" customFormat="1" ht="16.5" customHeight="1">
      <c r="A163" s="39"/>
      <c r="B163" s="40"/>
      <c r="C163" s="245" t="s">
        <v>279</v>
      </c>
      <c r="D163" s="245" t="s">
        <v>168</v>
      </c>
      <c r="E163" s="246" t="s">
        <v>1566</v>
      </c>
      <c r="F163" s="247" t="s">
        <v>1567</v>
      </c>
      <c r="G163" s="248" t="s">
        <v>171</v>
      </c>
      <c r="H163" s="249">
        <v>14.1</v>
      </c>
      <c r="I163" s="250"/>
      <c r="J163" s="251">
        <f>ROUND(I163*H163,2)</f>
        <v>0</v>
      </c>
      <c r="K163" s="247" t="s">
        <v>1522</v>
      </c>
      <c r="L163" s="45"/>
      <c r="M163" s="252" t="s">
        <v>1</v>
      </c>
      <c r="N163" s="253" t="s">
        <v>43</v>
      </c>
      <c r="O163" s="92"/>
      <c r="P163" s="254">
        <f>O163*H163</f>
        <v>0</v>
      </c>
      <c r="Q163" s="254">
        <v>0.00136</v>
      </c>
      <c r="R163" s="254">
        <f>Q163*H163</f>
        <v>0.019176000000000002</v>
      </c>
      <c r="S163" s="254">
        <v>0</v>
      </c>
      <c r="T163" s="25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6" t="s">
        <v>260</v>
      </c>
      <c r="AT163" s="256" t="s">
        <v>168</v>
      </c>
      <c r="AU163" s="256" t="s">
        <v>88</v>
      </c>
      <c r="AY163" s="18" t="s">
        <v>166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8" t="s">
        <v>86</v>
      </c>
      <c r="BK163" s="257">
        <f>ROUND(I163*H163,2)</f>
        <v>0</v>
      </c>
      <c r="BL163" s="18" t="s">
        <v>260</v>
      </c>
      <c r="BM163" s="256" t="s">
        <v>425</v>
      </c>
    </row>
    <row r="164" spans="1:65" s="2" customFormat="1" ht="16.5" customHeight="1">
      <c r="A164" s="39"/>
      <c r="B164" s="40"/>
      <c r="C164" s="245" t="s">
        <v>7</v>
      </c>
      <c r="D164" s="245" t="s">
        <v>168</v>
      </c>
      <c r="E164" s="246" t="s">
        <v>1568</v>
      </c>
      <c r="F164" s="247" t="s">
        <v>1569</v>
      </c>
      <c r="G164" s="248" t="s">
        <v>546</v>
      </c>
      <c r="H164" s="249">
        <v>3</v>
      </c>
      <c r="I164" s="250"/>
      <c r="J164" s="251">
        <f>ROUND(I164*H164,2)</f>
        <v>0</v>
      </c>
      <c r="K164" s="247" t="s">
        <v>1522</v>
      </c>
      <c r="L164" s="45"/>
      <c r="M164" s="252" t="s">
        <v>1</v>
      </c>
      <c r="N164" s="253" t="s">
        <v>43</v>
      </c>
      <c r="O164" s="92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6" t="s">
        <v>260</v>
      </c>
      <c r="AT164" s="256" t="s">
        <v>168</v>
      </c>
      <c r="AU164" s="256" t="s">
        <v>88</v>
      </c>
      <c r="AY164" s="18" t="s">
        <v>166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8" t="s">
        <v>86</v>
      </c>
      <c r="BK164" s="257">
        <f>ROUND(I164*H164,2)</f>
        <v>0</v>
      </c>
      <c r="BL164" s="18" t="s">
        <v>260</v>
      </c>
      <c r="BM164" s="256" t="s">
        <v>435</v>
      </c>
    </row>
    <row r="165" spans="1:65" s="2" customFormat="1" ht="16.5" customHeight="1">
      <c r="A165" s="39"/>
      <c r="B165" s="40"/>
      <c r="C165" s="245" t="s">
        <v>288</v>
      </c>
      <c r="D165" s="245" t="s">
        <v>168</v>
      </c>
      <c r="E165" s="246" t="s">
        <v>1570</v>
      </c>
      <c r="F165" s="247" t="s">
        <v>1571</v>
      </c>
      <c r="G165" s="248" t="s">
        <v>546</v>
      </c>
      <c r="H165" s="249">
        <v>3</v>
      </c>
      <c r="I165" s="250"/>
      <c r="J165" s="251">
        <f>ROUND(I165*H165,2)</f>
        <v>0</v>
      </c>
      <c r="K165" s="247" t="s">
        <v>1522</v>
      </c>
      <c r="L165" s="45"/>
      <c r="M165" s="252" t="s">
        <v>1</v>
      </c>
      <c r="N165" s="253" t="s">
        <v>43</v>
      </c>
      <c r="O165" s="92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6" t="s">
        <v>260</v>
      </c>
      <c r="AT165" s="256" t="s">
        <v>168</v>
      </c>
      <c r="AU165" s="256" t="s">
        <v>88</v>
      </c>
      <c r="AY165" s="18" t="s">
        <v>166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8" t="s">
        <v>86</v>
      </c>
      <c r="BK165" s="257">
        <f>ROUND(I165*H165,2)</f>
        <v>0</v>
      </c>
      <c r="BL165" s="18" t="s">
        <v>260</v>
      </c>
      <c r="BM165" s="256" t="s">
        <v>444</v>
      </c>
    </row>
    <row r="166" spans="1:65" s="2" customFormat="1" ht="16.5" customHeight="1">
      <c r="A166" s="39"/>
      <c r="B166" s="40"/>
      <c r="C166" s="245" t="s">
        <v>293</v>
      </c>
      <c r="D166" s="245" t="s">
        <v>168</v>
      </c>
      <c r="E166" s="246" t="s">
        <v>1572</v>
      </c>
      <c r="F166" s="247" t="s">
        <v>1573</v>
      </c>
      <c r="G166" s="248" t="s">
        <v>171</v>
      </c>
      <c r="H166" s="249">
        <v>69.6</v>
      </c>
      <c r="I166" s="250"/>
      <c r="J166" s="251">
        <f>ROUND(I166*H166,2)</f>
        <v>0</v>
      </c>
      <c r="K166" s="247" t="s">
        <v>1522</v>
      </c>
      <c r="L166" s="45"/>
      <c r="M166" s="252" t="s">
        <v>1</v>
      </c>
      <c r="N166" s="253" t="s">
        <v>43</v>
      </c>
      <c r="O166" s="92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6" t="s">
        <v>260</v>
      </c>
      <c r="AT166" s="256" t="s">
        <v>168</v>
      </c>
      <c r="AU166" s="256" t="s">
        <v>88</v>
      </c>
      <c r="AY166" s="18" t="s">
        <v>166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8" t="s">
        <v>86</v>
      </c>
      <c r="BK166" s="257">
        <f>ROUND(I166*H166,2)</f>
        <v>0</v>
      </c>
      <c r="BL166" s="18" t="s">
        <v>260</v>
      </c>
      <c r="BM166" s="256" t="s">
        <v>460</v>
      </c>
    </row>
    <row r="167" spans="1:65" s="2" customFormat="1" ht="16.5" customHeight="1">
      <c r="A167" s="39"/>
      <c r="B167" s="40"/>
      <c r="C167" s="245" t="s">
        <v>310</v>
      </c>
      <c r="D167" s="245" t="s">
        <v>168</v>
      </c>
      <c r="E167" s="246" t="s">
        <v>1574</v>
      </c>
      <c r="F167" s="247" t="s">
        <v>1575</v>
      </c>
      <c r="G167" s="248" t="s">
        <v>171</v>
      </c>
      <c r="H167" s="249">
        <v>13</v>
      </c>
      <c r="I167" s="250"/>
      <c r="J167" s="251">
        <f>ROUND(I167*H167,2)</f>
        <v>0</v>
      </c>
      <c r="K167" s="247" t="s">
        <v>1522</v>
      </c>
      <c r="L167" s="45"/>
      <c r="M167" s="252" t="s">
        <v>1</v>
      </c>
      <c r="N167" s="253" t="s">
        <v>43</v>
      </c>
      <c r="O167" s="92"/>
      <c r="P167" s="254">
        <f>O167*H167</f>
        <v>0</v>
      </c>
      <c r="Q167" s="254">
        <v>0.00252</v>
      </c>
      <c r="R167" s="254">
        <f>Q167*H167</f>
        <v>0.032760000000000004</v>
      </c>
      <c r="S167" s="254">
        <v>0</v>
      </c>
      <c r="T167" s="25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6" t="s">
        <v>260</v>
      </c>
      <c r="AT167" s="256" t="s">
        <v>168</v>
      </c>
      <c r="AU167" s="256" t="s">
        <v>88</v>
      </c>
      <c r="AY167" s="18" t="s">
        <v>166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8" t="s">
        <v>86</v>
      </c>
      <c r="BK167" s="257">
        <f>ROUND(I167*H167,2)</f>
        <v>0</v>
      </c>
      <c r="BL167" s="18" t="s">
        <v>260</v>
      </c>
      <c r="BM167" s="256" t="s">
        <v>471</v>
      </c>
    </row>
    <row r="168" spans="1:65" s="2" customFormat="1" ht="16.5" customHeight="1">
      <c r="A168" s="39"/>
      <c r="B168" s="40"/>
      <c r="C168" s="245" t="s">
        <v>315</v>
      </c>
      <c r="D168" s="245" t="s">
        <v>168</v>
      </c>
      <c r="E168" s="246" t="s">
        <v>1576</v>
      </c>
      <c r="F168" s="247" t="s">
        <v>1577</v>
      </c>
      <c r="G168" s="248" t="s">
        <v>171</v>
      </c>
      <c r="H168" s="249">
        <v>35.5</v>
      </c>
      <c r="I168" s="250"/>
      <c r="J168" s="251">
        <f>ROUND(I168*H168,2)</f>
        <v>0</v>
      </c>
      <c r="K168" s="247" t="s">
        <v>1522</v>
      </c>
      <c r="L168" s="45"/>
      <c r="M168" s="252" t="s">
        <v>1</v>
      </c>
      <c r="N168" s="253" t="s">
        <v>43</v>
      </c>
      <c r="O168" s="92"/>
      <c r="P168" s="254">
        <f>O168*H168</f>
        <v>0</v>
      </c>
      <c r="Q168" s="254">
        <v>0.00357</v>
      </c>
      <c r="R168" s="254">
        <f>Q168*H168</f>
        <v>0.126735</v>
      </c>
      <c r="S168" s="254">
        <v>0</v>
      </c>
      <c r="T168" s="25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6" t="s">
        <v>260</v>
      </c>
      <c r="AT168" s="256" t="s">
        <v>168</v>
      </c>
      <c r="AU168" s="256" t="s">
        <v>88</v>
      </c>
      <c r="AY168" s="18" t="s">
        <v>166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8" t="s">
        <v>86</v>
      </c>
      <c r="BK168" s="257">
        <f>ROUND(I168*H168,2)</f>
        <v>0</v>
      </c>
      <c r="BL168" s="18" t="s">
        <v>260</v>
      </c>
      <c r="BM168" s="256" t="s">
        <v>492</v>
      </c>
    </row>
    <row r="169" spans="1:65" s="2" customFormat="1" ht="16.5" customHeight="1">
      <c r="A169" s="39"/>
      <c r="B169" s="40"/>
      <c r="C169" s="245" t="s">
        <v>331</v>
      </c>
      <c r="D169" s="245" t="s">
        <v>168</v>
      </c>
      <c r="E169" s="246" t="s">
        <v>1578</v>
      </c>
      <c r="F169" s="247" t="s">
        <v>1579</v>
      </c>
      <c r="G169" s="248" t="s">
        <v>171</v>
      </c>
      <c r="H169" s="249">
        <v>1.5</v>
      </c>
      <c r="I169" s="250"/>
      <c r="J169" s="251">
        <f>ROUND(I169*H169,2)</f>
        <v>0</v>
      </c>
      <c r="K169" s="247" t="s">
        <v>1522</v>
      </c>
      <c r="L169" s="45"/>
      <c r="M169" s="252" t="s">
        <v>1</v>
      </c>
      <c r="N169" s="253" t="s">
        <v>43</v>
      </c>
      <c r="O169" s="92"/>
      <c r="P169" s="254">
        <f>O169*H169</f>
        <v>0</v>
      </c>
      <c r="Q169" s="254">
        <v>0.00144</v>
      </c>
      <c r="R169" s="254">
        <f>Q169*H169</f>
        <v>0.00216</v>
      </c>
      <c r="S169" s="254">
        <v>0</v>
      </c>
      <c r="T169" s="25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6" t="s">
        <v>260</v>
      </c>
      <c r="AT169" s="256" t="s">
        <v>168</v>
      </c>
      <c r="AU169" s="256" t="s">
        <v>88</v>
      </c>
      <c r="AY169" s="18" t="s">
        <v>166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8" t="s">
        <v>86</v>
      </c>
      <c r="BK169" s="257">
        <f>ROUND(I169*H169,2)</f>
        <v>0</v>
      </c>
      <c r="BL169" s="18" t="s">
        <v>260</v>
      </c>
      <c r="BM169" s="256" t="s">
        <v>510</v>
      </c>
    </row>
    <row r="170" spans="1:65" s="2" customFormat="1" ht="16.5" customHeight="1">
      <c r="A170" s="39"/>
      <c r="B170" s="40"/>
      <c r="C170" s="245" t="s">
        <v>346</v>
      </c>
      <c r="D170" s="245" t="s">
        <v>168</v>
      </c>
      <c r="E170" s="246" t="s">
        <v>1580</v>
      </c>
      <c r="F170" s="247" t="s">
        <v>1581</v>
      </c>
      <c r="G170" s="248" t="s">
        <v>171</v>
      </c>
      <c r="H170" s="249">
        <v>0.5</v>
      </c>
      <c r="I170" s="250"/>
      <c r="J170" s="251">
        <f>ROUND(I170*H170,2)</f>
        <v>0</v>
      </c>
      <c r="K170" s="247" t="s">
        <v>1522</v>
      </c>
      <c r="L170" s="45"/>
      <c r="M170" s="252" t="s">
        <v>1</v>
      </c>
      <c r="N170" s="253" t="s">
        <v>43</v>
      </c>
      <c r="O170" s="92"/>
      <c r="P170" s="254">
        <f>O170*H170</f>
        <v>0</v>
      </c>
      <c r="Q170" s="254">
        <v>0.00188</v>
      </c>
      <c r="R170" s="254">
        <f>Q170*H170</f>
        <v>0.00094</v>
      </c>
      <c r="S170" s="254">
        <v>0</v>
      </c>
      <c r="T170" s="25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6" t="s">
        <v>260</v>
      </c>
      <c r="AT170" s="256" t="s">
        <v>168</v>
      </c>
      <c r="AU170" s="256" t="s">
        <v>88</v>
      </c>
      <c r="AY170" s="18" t="s">
        <v>166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8" t="s">
        <v>86</v>
      </c>
      <c r="BK170" s="257">
        <f>ROUND(I170*H170,2)</f>
        <v>0</v>
      </c>
      <c r="BL170" s="18" t="s">
        <v>260</v>
      </c>
      <c r="BM170" s="256" t="s">
        <v>520</v>
      </c>
    </row>
    <row r="171" spans="1:65" s="2" customFormat="1" ht="16.5" customHeight="1">
      <c r="A171" s="39"/>
      <c r="B171" s="40"/>
      <c r="C171" s="245" t="s">
        <v>351</v>
      </c>
      <c r="D171" s="245" t="s">
        <v>168</v>
      </c>
      <c r="E171" s="246" t="s">
        <v>1582</v>
      </c>
      <c r="F171" s="247" t="s">
        <v>1583</v>
      </c>
      <c r="G171" s="248" t="s">
        <v>546</v>
      </c>
      <c r="H171" s="249">
        <v>1</v>
      </c>
      <c r="I171" s="250"/>
      <c r="J171" s="251">
        <f>ROUND(I171*H171,2)</f>
        <v>0</v>
      </c>
      <c r="K171" s="247" t="s">
        <v>1522</v>
      </c>
      <c r="L171" s="45"/>
      <c r="M171" s="252" t="s">
        <v>1</v>
      </c>
      <c r="N171" s="253" t="s">
        <v>43</v>
      </c>
      <c r="O171" s="92"/>
      <c r="P171" s="254">
        <f>O171*H171</f>
        <v>0</v>
      </c>
      <c r="Q171" s="254">
        <v>0.0838</v>
      </c>
      <c r="R171" s="254">
        <f>Q171*H171</f>
        <v>0.0838</v>
      </c>
      <c r="S171" s="254">
        <v>0</v>
      </c>
      <c r="T171" s="25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6" t="s">
        <v>260</v>
      </c>
      <c r="AT171" s="256" t="s">
        <v>168</v>
      </c>
      <c r="AU171" s="256" t="s">
        <v>88</v>
      </c>
      <c r="AY171" s="18" t="s">
        <v>166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8" t="s">
        <v>86</v>
      </c>
      <c r="BK171" s="257">
        <f>ROUND(I171*H171,2)</f>
        <v>0</v>
      </c>
      <c r="BL171" s="18" t="s">
        <v>260</v>
      </c>
      <c r="BM171" s="256" t="s">
        <v>543</v>
      </c>
    </row>
    <row r="172" spans="1:65" s="2" customFormat="1" ht="16.5" customHeight="1">
      <c r="A172" s="39"/>
      <c r="B172" s="40"/>
      <c r="C172" s="245" t="s">
        <v>356</v>
      </c>
      <c r="D172" s="245" t="s">
        <v>168</v>
      </c>
      <c r="E172" s="246" t="s">
        <v>1584</v>
      </c>
      <c r="F172" s="247" t="s">
        <v>1585</v>
      </c>
      <c r="G172" s="248" t="s">
        <v>546</v>
      </c>
      <c r="H172" s="249">
        <v>2</v>
      </c>
      <c r="I172" s="250"/>
      <c r="J172" s="251">
        <f>ROUND(I172*H172,2)</f>
        <v>0</v>
      </c>
      <c r="K172" s="247" t="s">
        <v>1522</v>
      </c>
      <c r="L172" s="45"/>
      <c r="M172" s="252" t="s">
        <v>1</v>
      </c>
      <c r="N172" s="253" t="s">
        <v>43</v>
      </c>
      <c r="O172" s="92"/>
      <c r="P172" s="254">
        <f>O172*H172</f>
        <v>0</v>
      </c>
      <c r="Q172" s="254">
        <v>0.00268</v>
      </c>
      <c r="R172" s="254">
        <f>Q172*H172</f>
        <v>0.00536</v>
      </c>
      <c r="S172" s="254">
        <v>0</v>
      </c>
      <c r="T172" s="25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6" t="s">
        <v>260</v>
      </c>
      <c r="AT172" s="256" t="s">
        <v>168</v>
      </c>
      <c r="AU172" s="256" t="s">
        <v>88</v>
      </c>
      <c r="AY172" s="18" t="s">
        <v>166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8" t="s">
        <v>86</v>
      </c>
      <c r="BK172" s="257">
        <f>ROUND(I172*H172,2)</f>
        <v>0</v>
      </c>
      <c r="BL172" s="18" t="s">
        <v>260</v>
      </c>
      <c r="BM172" s="256" t="s">
        <v>552</v>
      </c>
    </row>
    <row r="173" spans="1:65" s="2" customFormat="1" ht="21.75" customHeight="1">
      <c r="A173" s="39"/>
      <c r="B173" s="40"/>
      <c r="C173" s="245" t="s">
        <v>367</v>
      </c>
      <c r="D173" s="245" t="s">
        <v>168</v>
      </c>
      <c r="E173" s="246" t="s">
        <v>1586</v>
      </c>
      <c r="F173" s="247" t="s">
        <v>1587</v>
      </c>
      <c r="G173" s="248" t="s">
        <v>1588</v>
      </c>
      <c r="H173" s="249">
        <v>3</v>
      </c>
      <c r="I173" s="250"/>
      <c r="J173" s="251">
        <f>ROUND(I173*H173,2)</f>
        <v>0</v>
      </c>
      <c r="K173" s="247" t="s">
        <v>1</v>
      </c>
      <c r="L173" s="45"/>
      <c r="M173" s="252" t="s">
        <v>1</v>
      </c>
      <c r="N173" s="253" t="s">
        <v>43</v>
      </c>
      <c r="O173" s="92"/>
      <c r="P173" s="254">
        <f>O173*H173</f>
        <v>0</v>
      </c>
      <c r="Q173" s="254">
        <v>0.0005</v>
      </c>
      <c r="R173" s="254">
        <f>Q173*H173</f>
        <v>0.0015</v>
      </c>
      <c r="S173" s="254">
        <v>0</v>
      </c>
      <c r="T173" s="25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6" t="s">
        <v>260</v>
      </c>
      <c r="AT173" s="256" t="s">
        <v>168</v>
      </c>
      <c r="AU173" s="256" t="s">
        <v>88</v>
      </c>
      <c r="AY173" s="18" t="s">
        <v>166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8" t="s">
        <v>86</v>
      </c>
      <c r="BK173" s="257">
        <f>ROUND(I173*H173,2)</f>
        <v>0</v>
      </c>
      <c r="BL173" s="18" t="s">
        <v>260</v>
      </c>
      <c r="BM173" s="256" t="s">
        <v>567</v>
      </c>
    </row>
    <row r="174" spans="1:65" s="2" customFormat="1" ht="16.5" customHeight="1">
      <c r="A174" s="39"/>
      <c r="B174" s="40"/>
      <c r="C174" s="245" t="s">
        <v>373</v>
      </c>
      <c r="D174" s="245" t="s">
        <v>168</v>
      </c>
      <c r="E174" s="246" t="s">
        <v>1589</v>
      </c>
      <c r="F174" s="247" t="s">
        <v>1590</v>
      </c>
      <c r="G174" s="248" t="s">
        <v>242</v>
      </c>
      <c r="H174" s="249">
        <v>0.279</v>
      </c>
      <c r="I174" s="250"/>
      <c r="J174" s="251">
        <f>ROUND(I174*H174,2)</f>
        <v>0</v>
      </c>
      <c r="K174" s="247" t="s">
        <v>1522</v>
      </c>
      <c r="L174" s="45"/>
      <c r="M174" s="252" t="s">
        <v>1</v>
      </c>
      <c r="N174" s="253" t="s">
        <v>43</v>
      </c>
      <c r="O174" s="92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6" t="s">
        <v>260</v>
      </c>
      <c r="AT174" s="256" t="s">
        <v>168</v>
      </c>
      <c r="AU174" s="256" t="s">
        <v>88</v>
      </c>
      <c r="AY174" s="18" t="s">
        <v>166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8" t="s">
        <v>86</v>
      </c>
      <c r="BK174" s="257">
        <f>ROUND(I174*H174,2)</f>
        <v>0</v>
      </c>
      <c r="BL174" s="18" t="s">
        <v>260</v>
      </c>
      <c r="BM174" s="256" t="s">
        <v>576</v>
      </c>
    </row>
    <row r="175" spans="1:63" s="12" customFormat="1" ht="22.8" customHeight="1">
      <c r="A175" s="12"/>
      <c r="B175" s="229"/>
      <c r="C175" s="230"/>
      <c r="D175" s="231" t="s">
        <v>77</v>
      </c>
      <c r="E175" s="243" t="s">
        <v>702</v>
      </c>
      <c r="F175" s="243" t="s">
        <v>1591</v>
      </c>
      <c r="G175" s="230"/>
      <c r="H175" s="230"/>
      <c r="I175" s="233"/>
      <c r="J175" s="244">
        <f>BK175</f>
        <v>0</v>
      </c>
      <c r="K175" s="230"/>
      <c r="L175" s="235"/>
      <c r="M175" s="236"/>
      <c r="N175" s="237"/>
      <c r="O175" s="237"/>
      <c r="P175" s="238">
        <f>P176</f>
        <v>0</v>
      </c>
      <c r="Q175" s="237"/>
      <c r="R175" s="238">
        <f>R176</f>
        <v>0.08474999999999999</v>
      </c>
      <c r="S175" s="237"/>
      <c r="T175" s="239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86</v>
      </c>
      <c r="AT175" s="241" t="s">
        <v>77</v>
      </c>
      <c r="AU175" s="241" t="s">
        <v>86</v>
      </c>
      <c r="AY175" s="240" t="s">
        <v>166</v>
      </c>
      <c r="BK175" s="242">
        <f>BK176</f>
        <v>0</v>
      </c>
    </row>
    <row r="176" spans="1:65" s="2" customFormat="1" ht="16.5" customHeight="1">
      <c r="A176" s="39"/>
      <c r="B176" s="40"/>
      <c r="C176" s="245" t="s">
        <v>378</v>
      </c>
      <c r="D176" s="245" t="s">
        <v>168</v>
      </c>
      <c r="E176" s="246" t="s">
        <v>1592</v>
      </c>
      <c r="F176" s="247" t="s">
        <v>1593</v>
      </c>
      <c r="G176" s="248" t="s">
        <v>171</v>
      </c>
      <c r="H176" s="249">
        <v>25</v>
      </c>
      <c r="I176" s="250"/>
      <c r="J176" s="251">
        <f>ROUND(I176*H176,2)</f>
        <v>0</v>
      </c>
      <c r="K176" s="247" t="s">
        <v>1522</v>
      </c>
      <c r="L176" s="45"/>
      <c r="M176" s="252" t="s">
        <v>1</v>
      </c>
      <c r="N176" s="253" t="s">
        <v>43</v>
      </c>
      <c r="O176" s="92"/>
      <c r="P176" s="254">
        <f>O176*H176</f>
        <v>0</v>
      </c>
      <c r="Q176" s="254">
        <v>0.00339</v>
      </c>
      <c r="R176" s="254">
        <f>Q176*H176</f>
        <v>0.08474999999999999</v>
      </c>
      <c r="S176" s="254">
        <v>0</v>
      </c>
      <c r="T176" s="25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6" t="s">
        <v>173</v>
      </c>
      <c r="AT176" s="256" t="s">
        <v>168</v>
      </c>
      <c r="AU176" s="256" t="s">
        <v>88</v>
      </c>
      <c r="AY176" s="18" t="s">
        <v>166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8" t="s">
        <v>86</v>
      </c>
      <c r="BK176" s="257">
        <f>ROUND(I176*H176,2)</f>
        <v>0</v>
      </c>
      <c r="BL176" s="18" t="s">
        <v>173</v>
      </c>
      <c r="BM176" s="256" t="s">
        <v>585</v>
      </c>
    </row>
    <row r="177" spans="1:63" s="12" customFormat="1" ht="22.8" customHeight="1">
      <c r="A177" s="12"/>
      <c r="B177" s="229"/>
      <c r="C177" s="230"/>
      <c r="D177" s="231" t="s">
        <v>77</v>
      </c>
      <c r="E177" s="243" t="s">
        <v>711</v>
      </c>
      <c r="F177" s="243" t="s">
        <v>1594</v>
      </c>
      <c r="G177" s="230"/>
      <c r="H177" s="230"/>
      <c r="I177" s="233"/>
      <c r="J177" s="244">
        <f>BK177</f>
        <v>0</v>
      </c>
      <c r="K177" s="230"/>
      <c r="L177" s="235"/>
      <c r="M177" s="236"/>
      <c r="N177" s="237"/>
      <c r="O177" s="237"/>
      <c r="P177" s="238">
        <f>SUM(P178:P185)</f>
        <v>0</v>
      </c>
      <c r="Q177" s="237"/>
      <c r="R177" s="238">
        <f>SUM(R178:R185)</f>
        <v>10.12514</v>
      </c>
      <c r="S177" s="237"/>
      <c r="T177" s="239">
        <f>SUM(T178:T185)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86</v>
      </c>
      <c r="AT177" s="241" t="s">
        <v>77</v>
      </c>
      <c r="AU177" s="241" t="s">
        <v>86</v>
      </c>
      <c r="AY177" s="240" t="s">
        <v>166</v>
      </c>
      <c r="BK177" s="242">
        <f>SUM(BK178:BK185)</f>
        <v>0</v>
      </c>
    </row>
    <row r="178" spans="1:65" s="2" customFormat="1" ht="16.5" customHeight="1">
      <c r="A178" s="39"/>
      <c r="B178" s="40"/>
      <c r="C178" s="245" t="s">
        <v>385</v>
      </c>
      <c r="D178" s="245" t="s">
        <v>168</v>
      </c>
      <c r="E178" s="246" t="s">
        <v>1595</v>
      </c>
      <c r="F178" s="247" t="s">
        <v>1596</v>
      </c>
      <c r="G178" s="248" t="s">
        <v>171</v>
      </c>
      <c r="H178" s="249">
        <v>23</v>
      </c>
      <c r="I178" s="250"/>
      <c r="J178" s="251">
        <f>ROUND(I178*H178,2)</f>
        <v>0</v>
      </c>
      <c r="K178" s="247" t="s">
        <v>1522</v>
      </c>
      <c r="L178" s="45"/>
      <c r="M178" s="252" t="s">
        <v>1</v>
      </c>
      <c r="N178" s="253" t="s">
        <v>43</v>
      </c>
      <c r="O178" s="92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6" t="s">
        <v>173</v>
      </c>
      <c r="AT178" s="256" t="s">
        <v>168</v>
      </c>
      <c r="AU178" s="256" t="s">
        <v>88</v>
      </c>
      <c r="AY178" s="18" t="s">
        <v>166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8" t="s">
        <v>86</v>
      </c>
      <c r="BK178" s="257">
        <f>ROUND(I178*H178,2)</f>
        <v>0</v>
      </c>
      <c r="BL178" s="18" t="s">
        <v>173</v>
      </c>
      <c r="BM178" s="256" t="s">
        <v>593</v>
      </c>
    </row>
    <row r="179" spans="1:65" s="2" customFormat="1" ht="16.5" customHeight="1">
      <c r="A179" s="39"/>
      <c r="B179" s="40"/>
      <c r="C179" s="245" t="s">
        <v>390</v>
      </c>
      <c r="D179" s="245" t="s">
        <v>168</v>
      </c>
      <c r="E179" s="246" t="s">
        <v>1597</v>
      </c>
      <c r="F179" s="247" t="s">
        <v>1598</v>
      </c>
      <c r="G179" s="248" t="s">
        <v>1599</v>
      </c>
      <c r="H179" s="249">
        <v>1</v>
      </c>
      <c r="I179" s="250"/>
      <c r="J179" s="251">
        <f>ROUND(I179*H179,2)</f>
        <v>0</v>
      </c>
      <c r="K179" s="247" t="s">
        <v>1522</v>
      </c>
      <c r="L179" s="45"/>
      <c r="M179" s="252" t="s">
        <v>1</v>
      </c>
      <c r="N179" s="253" t="s">
        <v>43</v>
      </c>
      <c r="O179" s="92"/>
      <c r="P179" s="254">
        <f>O179*H179</f>
        <v>0</v>
      </c>
      <c r="Q179" s="254">
        <v>0.00013</v>
      </c>
      <c r="R179" s="254">
        <f>Q179*H179</f>
        <v>0.00013</v>
      </c>
      <c r="S179" s="254">
        <v>0</v>
      </c>
      <c r="T179" s="25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6" t="s">
        <v>173</v>
      </c>
      <c r="AT179" s="256" t="s">
        <v>168</v>
      </c>
      <c r="AU179" s="256" t="s">
        <v>88</v>
      </c>
      <c r="AY179" s="18" t="s">
        <v>166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8" t="s">
        <v>86</v>
      </c>
      <c r="BK179" s="257">
        <f>ROUND(I179*H179,2)</f>
        <v>0</v>
      </c>
      <c r="BL179" s="18" t="s">
        <v>173</v>
      </c>
      <c r="BM179" s="256" t="s">
        <v>601</v>
      </c>
    </row>
    <row r="180" spans="1:65" s="2" customFormat="1" ht="16.5" customHeight="1">
      <c r="A180" s="39"/>
      <c r="B180" s="40"/>
      <c r="C180" s="245" t="s">
        <v>401</v>
      </c>
      <c r="D180" s="245" t="s">
        <v>168</v>
      </c>
      <c r="E180" s="246" t="s">
        <v>1600</v>
      </c>
      <c r="F180" s="247" t="s">
        <v>1601</v>
      </c>
      <c r="G180" s="248" t="s">
        <v>546</v>
      </c>
      <c r="H180" s="249">
        <v>4</v>
      </c>
      <c r="I180" s="250"/>
      <c r="J180" s="251">
        <f>ROUND(I180*H180,2)</f>
        <v>0</v>
      </c>
      <c r="K180" s="247" t="s">
        <v>1522</v>
      </c>
      <c r="L180" s="45"/>
      <c r="M180" s="252" t="s">
        <v>1</v>
      </c>
      <c r="N180" s="253" t="s">
        <v>43</v>
      </c>
      <c r="O180" s="92"/>
      <c r="P180" s="254">
        <f>O180*H180</f>
        <v>0</v>
      </c>
      <c r="Q180" s="254">
        <v>0.03892</v>
      </c>
      <c r="R180" s="254">
        <f>Q180*H180</f>
        <v>0.15568</v>
      </c>
      <c r="S180" s="254">
        <v>0</v>
      </c>
      <c r="T180" s="25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6" t="s">
        <v>173</v>
      </c>
      <c r="AT180" s="256" t="s">
        <v>168</v>
      </c>
      <c r="AU180" s="256" t="s">
        <v>88</v>
      </c>
      <c r="AY180" s="18" t="s">
        <v>166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8" t="s">
        <v>86</v>
      </c>
      <c r="BK180" s="257">
        <f>ROUND(I180*H180,2)</f>
        <v>0</v>
      </c>
      <c r="BL180" s="18" t="s">
        <v>173</v>
      </c>
      <c r="BM180" s="256" t="s">
        <v>611</v>
      </c>
    </row>
    <row r="181" spans="1:65" s="2" customFormat="1" ht="16.5" customHeight="1">
      <c r="A181" s="39"/>
      <c r="B181" s="40"/>
      <c r="C181" s="245" t="s">
        <v>405</v>
      </c>
      <c r="D181" s="245" t="s">
        <v>168</v>
      </c>
      <c r="E181" s="246" t="s">
        <v>1602</v>
      </c>
      <c r="F181" s="247" t="s">
        <v>1603</v>
      </c>
      <c r="G181" s="248" t="s">
        <v>546</v>
      </c>
      <c r="H181" s="249">
        <v>1</v>
      </c>
      <c r="I181" s="250"/>
      <c r="J181" s="251">
        <f>ROUND(I181*H181,2)</f>
        <v>0</v>
      </c>
      <c r="K181" s="247" t="s">
        <v>1522</v>
      </c>
      <c r="L181" s="45"/>
      <c r="M181" s="252" t="s">
        <v>1</v>
      </c>
      <c r="N181" s="253" t="s">
        <v>43</v>
      </c>
      <c r="O181" s="92"/>
      <c r="P181" s="254">
        <f>O181*H181</f>
        <v>0</v>
      </c>
      <c r="Q181" s="254">
        <v>2.01431</v>
      </c>
      <c r="R181" s="254">
        <f>Q181*H181</f>
        <v>2.01431</v>
      </c>
      <c r="S181" s="254">
        <v>0</v>
      </c>
      <c r="T181" s="25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6" t="s">
        <v>173</v>
      </c>
      <c r="AT181" s="256" t="s">
        <v>168</v>
      </c>
      <c r="AU181" s="256" t="s">
        <v>88</v>
      </c>
      <c r="AY181" s="18" t="s">
        <v>166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8" t="s">
        <v>86</v>
      </c>
      <c r="BK181" s="257">
        <f>ROUND(I181*H181,2)</f>
        <v>0</v>
      </c>
      <c r="BL181" s="18" t="s">
        <v>173</v>
      </c>
      <c r="BM181" s="256" t="s">
        <v>625</v>
      </c>
    </row>
    <row r="182" spans="1:65" s="2" customFormat="1" ht="16.5" customHeight="1">
      <c r="A182" s="39"/>
      <c r="B182" s="40"/>
      <c r="C182" s="245" t="s">
        <v>409</v>
      </c>
      <c r="D182" s="245" t="s">
        <v>168</v>
      </c>
      <c r="E182" s="246" t="s">
        <v>1604</v>
      </c>
      <c r="F182" s="247" t="s">
        <v>1605</v>
      </c>
      <c r="G182" s="248" t="s">
        <v>546</v>
      </c>
      <c r="H182" s="249">
        <v>1</v>
      </c>
      <c r="I182" s="250"/>
      <c r="J182" s="251">
        <f>ROUND(I182*H182,2)</f>
        <v>0</v>
      </c>
      <c r="K182" s="247" t="s">
        <v>1522</v>
      </c>
      <c r="L182" s="45"/>
      <c r="M182" s="252" t="s">
        <v>1</v>
      </c>
      <c r="N182" s="253" t="s">
        <v>43</v>
      </c>
      <c r="O182" s="92"/>
      <c r="P182" s="254">
        <f>O182*H182</f>
        <v>0</v>
      </c>
      <c r="Q182" s="254">
        <v>2.24</v>
      </c>
      <c r="R182" s="254">
        <f>Q182*H182</f>
        <v>2.24</v>
      </c>
      <c r="S182" s="254">
        <v>0</v>
      </c>
      <c r="T182" s="25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6" t="s">
        <v>173</v>
      </c>
      <c r="AT182" s="256" t="s">
        <v>168</v>
      </c>
      <c r="AU182" s="256" t="s">
        <v>88</v>
      </c>
      <c r="AY182" s="18" t="s">
        <v>166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8" t="s">
        <v>86</v>
      </c>
      <c r="BK182" s="257">
        <f>ROUND(I182*H182,2)</f>
        <v>0</v>
      </c>
      <c r="BL182" s="18" t="s">
        <v>173</v>
      </c>
      <c r="BM182" s="256" t="s">
        <v>636</v>
      </c>
    </row>
    <row r="183" spans="1:65" s="2" customFormat="1" ht="21.75" customHeight="1">
      <c r="A183" s="39"/>
      <c r="B183" s="40"/>
      <c r="C183" s="245" t="s">
        <v>414</v>
      </c>
      <c r="D183" s="245" t="s">
        <v>168</v>
      </c>
      <c r="E183" s="246" t="s">
        <v>1606</v>
      </c>
      <c r="F183" s="247" t="s">
        <v>1607</v>
      </c>
      <c r="G183" s="248" t="s">
        <v>546</v>
      </c>
      <c r="H183" s="249">
        <v>1</v>
      </c>
      <c r="I183" s="250"/>
      <c r="J183" s="251">
        <f>ROUND(I183*H183,2)</f>
        <v>0</v>
      </c>
      <c r="K183" s="247" t="s">
        <v>1522</v>
      </c>
      <c r="L183" s="45"/>
      <c r="M183" s="252" t="s">
        <v>1</v>
      </c>
      <c r="N183" s="253" t="s">
        <v>43</v>
      </c>
      <c r="O183" s="92"/>
      <c r="P183" s="254">
        <f>O183*H183</f>
        <v>0</v>
      </c>
      <c r="Q183" s="254">
        <v>5.55</v>
      </c>
      <c r="R183" s="254">
        <f>Q183*H183</f>
        <v>5.55</v>
      </c>
      <c r="S183" s="254">
        <v>0</v>
      </c>
      <c r="T183" s="25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6" t="s">
        <v>173</v>
      </c>
      <c r="AT183" s="256" t="s">
        <v>168</v>
      </c>
      <c r="AU183" s="256" t="s">
        <v>88</v>
      </c>
      <c r="AY183" s="18" t="s">
        <v>166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8" t="s">
        <v>86</v>
      </c>
      <c r="BK183" s="257">
        <f>ROUND(I183*H183,2)</f>
        <v>0</v>
      </c>
      <c r="BL183" s="18" t="s">
        <v>173</v>
      </c>
      <c r="BM183" s="256" t="s">
        <v>648</v>
      </c>
    </row>
    <row r="184" spans="1:65" s="2" customFormat="1" ht="16.5" customHeight="1">
      <c r="A184" s="39"/>
      <c r="B184" s="40"/>
      <c r="C184" s="245" t="s">
        <v>418</v>
      </c>
      <c r="D184" s="245" t="s">
        <v>168</v>
      </c>
      <c r="E184" s="246" t="s">
        <v>1608</v>
      </c>
      <c r="F184" s="247" t="s">
        <v>1609</v>
      </c>
      <c r="G184" s="248" t="s">
        <v>546</v>
      </c>
      <c r="H184" s="249">
        <v>1</v>
      </c>
      <c r="I184" s="250"/>
      <c r="J184" s="251">
        <f>ROUND(I184*H184,2)</f>
        <v>0</v>
      </c>
      <c r="K184" s="247" t="s">
        <v>1522</v>
      </c>
      <c r="L184" s="45"/>
      <c r="M184" s="252" t="s">
        <v>1</v>
      </c>
      <c r="N184" s="253" t="s">
        <v>43</v>
      </c>
      <c r="O184" s="92"/>
      <c r="P184" s="254">
        <f>O184*H184</f>
        <v>0</v>
      </c>
      <c r="Q184" s="254">
        <v>0.16502</v>
      </c>
      <c r="R184" s="254">
        <f>Q184*H184</f>
        <v>0.16502</v>
      </c>
      <c r="S184" s="254">
        <v>0</v>
      </c>
      <c r="T184" s="25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6" t="s">
        <v>173</v>
      </c>
      <c r="AT184" s="256" t="s">
        <v>168</v>
      </c>
      <c r="AU184" s="256" t="s">
        <v>88</v>
      </c>
      <c r="AY184" s="18" t="s">
        <v>166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8" t="s">
        <v>86</v>
      </c>
      <c r="BK184" s="257">
        <f>ROUND(I184*H184,2)</f>
        <v>0</v>
      </c>
      <c r="BL184" s="18" t="s">
        <v>173</v>
      </c>
      <c r="BM184" s="256" t="s">
        <v>656</v>
      </c>
    </row>
    <row r="185" spans="1:65" s="2" customFormat="1" ht="16.5" customHeight="1">
      <c r="A185" s="39"/>
      <c r="B185" s="40"/>
      <c r="C185" s="245" t="s">
        <v>425</v>
      </c>
      <c r="D185" s="245" t="s">
        <v>168</v>
      </c>
      <c r="E185" s="246" t="s">
        <v>1610</v>
      </c>
      <c r="F185" s="247" t="s">
        <v>1611</v>
      </c>
      <c r="G185" s="248" t="s">
        <v>1588</v>
      </c>
      <c r="H185" s="249">
        <v>1</v>
      </c>
      <c r="I185" s="250"/>
      <c r="J185" s="251">
        <f>ROUND(I185*H185,2)</f>
        <v>0</v>
      </c>
      <c r="K185" s="247" t="s">
        <v>1612</v>
      </c>
      <c r="L185" s="45"/>
      <c r="M185" s="252" t="s">
        <v>1</v>
      </c>
      <c r="N185" s="253" t="s">
        <v>43</v>
      </c>
      <c r="O185" s="92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6" t="s">
        <v>173</v>
      </c>
      <c r="AT185" s="256" t="s">
        <v>168</v>
      </c>
      <c r="AU185" s="256" t="s">
        <v>88</v>
      </c>
      <c r="AY185" s="18" t="s">
        <v>166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8" t="s">
        <v>86</v>
      </c>
      <c r="BK185" s="257">
        <f>ROUND(I185*H185,2)</f>
        <v>0</v>
      </c>
      <c r="BL185" s="18" t="s">
        <v>173</v>
      </c>
      <c r="BM185" s="256" t="s">
        <v>665</v>
      </c>
    </row>
    <row r="186" spans="1:63" s="12" customFormat="1" ht="22.8" customHeight="1">
      <c r="A186" s="12"/>
      <c r="B186" s="229"/>
      <c r="C186" s="230"/>
      <c r="D186" s="231" t="s">
        <v>77</v>
      </c>
      <c r="E186" s="243" t="s">
        <v>754</v>
      </c>
      <c r="F186" s="243" t="s">
        <v>1613</v>
      </c>
      <c r="G186" s="230"/>
      <c r="H186" s="230"/>
      <c r="I186" s="233"/>
      <c r="J186" s="244">
        <f>BK186</f>
        <v>0</v>
      </c>
      <c r="K186" s="230"/>
      <c r="L186" s="235"/>
      <c r="M186" s="236"/>
      <c r="N186" s="237"/>
      <c r="O186" s="237"/>
      <c r="P186" s="238">
        <f>SUM(P187:P188)</f>
        <v>0</v>
      </c>
      <c r="Q186" s="237"/>
      <c r="R186" s="238">
        <f>SUM(R187:R188)</f>
        <v>0.001435</v>
      </c>
      <c r="S186" s="237"/>
      <c r="T186" s="239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0" t="s">
        <v>86</v>
      </c>
      <c r="AT186" s="241" t="s">
        <v>77</v>
      </c>
      <c r="AU186" s="241" t="s">
        <v>86</v>
      </c>
      <c r="AY186" s="240" t="s">
        <v>166</v>
      </c>
      <c r="BK186" s="242">
        <f>SUM(BK187:BK188)</f>
        <v>0</v>
      </c>
    </row>
    <row r="187" spans="1:65" s="2" customFormat="1" ht="16.5" customHeight="1">
      <c r="A187" s="39"/>
      <c r="B187" s="40"/>
      <c r="C187" s="245" t="s">
        <v>430</v>
      </c>
      <c r="D187" s="245" t="s">
        <v>168</v>
      </c>
      <c r="E187" s="246" t="s">
        <v>1614</v>
      </c>
      <c r="F187" s="247" t="s">
        <v>1615</v>
      </c>
      <c r="G187" s="248" t="s">
        <v>185</v>
      </c>
      <c r="H187" s="249">
        <v>39</v>
      </c>
      <c r="I187" s="250"/>
      <c r="J187" s="251">
        <f>ROUND(I187*H187,2)</f>
        <v>0</v>
      </c>
      <c r="K187" s="247" t="s">
        <v>1522</v>
      </c>
      <c r="L187" s="45"/>
      <c r="M187" s="252" t="s">
        <v>1</v>
      </c>
      <c r="N187" s="253" t="s">
        <v>43</v>
      </c>
      <c r="O187" s="92"/>
      <c r="P187" s="254">
        <f>O187*H187</f>
        <v>0</v>
      </c>
      <c r="Q187" s="254">
        <v>0</v>
      </c>
      <c r="R187" s="254">
        <f>Q187*H187</f>
        <v>0</v>
      </c>
      <c r="S187" s="254">
        <v>0</v>
      </c>
      <c r="T187" s="25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6" t="s">
        <v>173</v>
      </c>
      <c r="AT187" s="256" t="s">
        <v>168</v>
      </c>
      <c r="AU187" s="256" t="s">
        <v>88</v>
      </c>
      <c r="AY187" s="18" t="s">
        <v>166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8" t="s">
        <v>86</v>
      </c>
      <c r="BK187" s="257">
        <f>ROUND(I187*H187,2)</f>
        <v>0</v>
      </c>
      <c r="BL187" s="18" t="s">
        <v>173</v>
      </c>
      <c r="BM187" s="256" t="s">
        <v>676</v>
      </c>
    </row>
    <row r="188" spans="1:65" s="2" customFormat="1" ht="16.5" customHeight="1">
      <c r="A188" s="39"/>
      <c r="B188" s="40"/>
      <c r="C188" s="245" t="s">
        <v>435</v>
      </c>
      <c r="D188" s="245" t="s">
        <v>168</v>
      </c>
      <c r="E188" s="246" t="s">
        <v>1616</v>
      </c>
      <c r="F188" s="247" t="s">
        <v>1617</v>
      </c>
      <c r="G188" s="248" t="s">
        <v>171</v>
      </c>
      <c r="H188" s="249">
        <v>0.5</v>
      </c>
      <c r="I188" s="250"/>
      <c r="J188" s="251">
        <f>ROUND(I188*H188,2)</f>
        <v>0</v>
      </c>
      <c r="K188" s="247" t="s">
        <v>1522</v>
      </c>
      <c r="L188" s="45"/>
      <c r="M188" s="252" t="s">
        <v>1</v>
      </c>
      <c r="N188" s="253" t="s">
        <v>43</v>
      </c>
      <c r="O188" s="92"/>
      <c r="P188" s="254">
        <f>O188*H188</f>
        <v>0</v>
      </c>
      <c r="Q188" s="254">
        <v>0.00287</v>
      </c>
      <c r="R188" s="254">
        <f>Q188*H188</f>
        <v>0.001435</v>
      </c>
      <c r="S188" s="254">
        <v>0</v>
      </c>
      <c r="T188" s="25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6" t="s">
        <v>173</v>
      </c>
      <c r="AT188" s="256" t="s">
        <v>168</v>
      </c>
      <c r="AU188" s="256" t="s">
        <v>88</v>
      </c>
      <c r="AY188" s="18" t="s">
        <v>166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8" t="s">
        <v>86</v>
      </c>
      <c r="BK188" s="257">
        <f>ROUND(I188*H188,2)</f>
        <v>0</v>
      </c>
      <c r="BL188" s="18" t="s">
        <v>173</v>
      </c>
      <c r="BM188" s="256" t="s">
        <v>686</v>
      </c>
    </row>
    <row r="189" spans="1:63" s="12" customFormat="1" ht="22.8" customHeight="1">
      <c r="A189" s="12"/>
      <c r="B189" s="229"/>
      <c r="C189" s="230"/>
      <c r="D189" s="231" t="s">
        <v>77</v>
      </c>
      <c r="E189" s="243" t="s">
        <v>1618</v>
      </c>
      <c r="F189" s="243" t="s">
        <v>1619</v>
      </c>
      <c r="G189" s="230"/>
      <c r="H189" s="230"/>
      <c r="I189" s="233"/>
      <c r="J189" s="244">
        <f>BK189</f>
        <v>0</v>
      </c>
      <c r="K189" s="230"/>
      <c r="L189" s="235"/>
      <c r="M189" s="236"/>
      <c r="N189" s="237"/>
      <c r="O189" s="237"/>
      <c r="P189" s="238">
        <f>P190</f>
        <v>0</v>
      </c>
      <c r="Q189" s="237"/>
      <c r="R189" s="238">
        <f>R190</f>
        <v>0</v>
      </c>
      <c r="S189" s="237"/>
      <c r="T189" s="239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40" t="s">
        <v>86</v>
      </c>
      <c r="AT189" s="241" t="s">
        <v>77</v>
      </c>
      <c r="AU189" s="241" t="s">
        <v>86</v>
      </c>
      <c r="AY189" s="240" t="s">
        <v>166</v>
      </c>
      <c r="BK189" s="242">
        <f>BK190</f>
        <v>0</v>
      </c>
    </row>
    <row r="190" spans="1:65" s="2" customFormat="1" ht="16.5" customHeight="1">
      <c r="A190" s="39"/>
      <c r="B190" s="40"/>
      <c r="C190" s="245" t="s">
        <v>440</v>
      </c>
      <c r="D190" s="245" t="s">
        <v>168</v>
      </c>
      <c r="E190" s="246" t="s">
        <v>1620</v>
      </c>
      <c r="F190" s="247" t="s">
        <v>1621</v>
      </c>
      <c r="G190" s="248" t="s">
        <v>242</v>
      </c>
      <c r="H190" s="249">
        <v>24.338</v>
      </c>
      <c r="I190" s="250"/>
      <c r="J190" s="251">
        <f>ROUND(I190*H190,2)</f>
        <v>0</v>
      </c>
      <c r="K190" s="247" t="s">
        <v>1522</v>
      </c>
      <c r="L190" s="45"/>
      <c r="M190" s="252" t="s">
        <v>1</v>
      </c>
      <c r="N190" s="253" t="s">
        <v>43</v>
      </c>
      <c r="O190" s="92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6" t="s">
        <v>173</v>
      </c>
      <c r="AT190" s="256" t="s">
        <v>168</v>
      </c>
      <c r="AU190" s="256" t="s">
        <v>88</v>
      </c>
      <c r="AY190" s="18" t="s">
        <v>166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8" t="s">
        <v>86</v>
      </c>
      <c r="BK190" s="257">
        <f>ROUND(I190*H190,2)</f>
        <v>0</v>
      </c>
      <c r="BL190" s="18" t="s">
        <v>173</v>
      </c>
      <c r="BM190" s="256" t="s">
        <v>697</v>
      </c>
    </row>
    <row r="191" spans="1:63" s="12" customFormat="1" ht="22.8" customHeight="1">
      <c r="A191" s="12"/>
      <c r="B191" s="229"/>
      <c r="C191" s="230"/>
      <c r="D191" s="231" t="s">
        <v>77</v>
      </c>
      <c r="E191" s="243" t="s">
        <v>1622</v>
      </c>
      <c r="F191" s="243" t="s">
        <v>1623</v>
      </c>
      <c r="G191" s="230"/>
      <c r="H191" s="230"/>
      <c r="I191" s="233"/>
      <c r="J191" s="244">
        <f>BK191</f>
        <v>0</v>
      </c>
      <c r="K191" s="230"/>
      <c r="L191" s="235"/>
      <c r="M191" s="236"/>
      <c r="N191" s="237"/>
      <c r="O191" s="237"/>
      <c r="P191" s="238">
        <f>P192</f>
        <v>0</v>
      </c>
      <c r="Q191" s="237"/>
      <c r="R191" s="238">
        <f>R192</f>
        <v>0.0014000000000000002</v>
      </c>
      <c r="S191" s="237"/>
      <c r="T191" s="239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0" t="s">
        <v>86</v>
      </c>
      <c r="AT191" s="241" t="s">
        <v>77</v>
      </c>
      <c r="AU191" s="241" t="s">
        <v>86</v>
      </c>
      <c r="AY191" s="240" t="s">
        <v>166</v>
      </c>
      <c r="BK191" s="242">
        <f>BK192</f>
        <v>0</v>
      </c>
    </row>
    <row r="192" spans="1:65" s="2" customFormat="1" ht="16.5" customHeight="1">
      <c r="A192" s="39"/>
      <c r="B192" s="40"/>
      <c r="C192" s="245" t="s">
        <v>444</v>
      </c>
      <c r="D192" s="245" t="s">
        <v>168</v>
      </c>
      <c r="E192" s="246" t="s">
        <v>1624</v>
      </c>
      <c r="F192" s="247" t="s">
        <v>1625</v>
      </c>
      <c r="G192" s="248" t="s">
        <v>185</v>
      </c>
      <c r="H192" s="249">
        <v>70</v>
      </c>
      <c r="I192" s="250"/>
      <c r="J192" s="251">
        <f>ROUND(I192*H192,2)</f>
        <v>0</v>
      </c>
      <c r="K192" s="247" t="s">
        <v>1522</v>
      </c>
      <c r="L192" s="45"/>
      <c r="M192" s="316" t="s">
        <v>1</v>
      </c>
      <c r="N192" s="317" t="s">
        <v>43</v>
      </c>
      <c r="O192" s="318"/>
      <c r="P192" s="319">
        <f>O192*H192</f>
        <v>0</v>
      </c>
      <c r="Q192" s="319">
        <v>2E-05</v>
      </c>
      <c r="R192" s="319">
        <f>Q192*H192</f>
        <v>0.0014000000000000002</v>
      </c>
      <c r="S192" s="319">
        <v>0</v>
      </c>
      <c r="T192" s="32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6" t="s">
        <v>173</v>
      </c>
      <c r="AT192" s="256" t="s">
        <v>168</v>
      </c>
      <c r="AU192" s="256" t="s">
        <v>88</v>
      </c>
      <c r="AY192" s="18" t="s">
        <v>166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8" t="s">
        <v>86</v>
      </c>
      <c r="BK192" s="257">
        <f>ROUND(I192*H192,2)</f>
        <v>0</v>
      </c>
      <c r="BL192" s="18" t="s">
        <v>173</v>
      </c>
      <c r="BM192" s="256" t="s">
        <v>707</v>
      </c>
    </row>
    <row r="193" spans="1:31" s="2" customFormat="1" ht="6.95" customHeight="1">
      <c r="A193" s="39"/>
      <c r="B193" s="67"/>
      <c r="C193" s="68"/>
      <c r="D193" s="68"/>
      <c r="E193" s="68"/>
      <c r="F193" s="68"/>
      <c r="G193" s="68"/>
      <c r="H193" s="68"/>
      <c r="I193" s="194"/>
      <c r="J193" s="68"/>
      <c r="K193" s="68"/>
      <c r="L193" s="45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sheetProtection password="CC35" sheet="1" objects="1" scenarios="1" formatColumns="0" formatRows="0" autoFilter="0"/>
  <autoFilter ref="C133:K1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88</v>
      </c>
    </row>
    <row r="4" spans="2:46" s="1" customFormat="1" ht="24.95" customHeight="1">
      <c r="B4" s="21"/>
      <c r="D4" s="152" t="s">
        <v>119</v>
      </c>
      <c r="I4" s="148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8"/>
      <c r="L5" s="21"/>
    </row>
    <row r="6" spans="2:12" s="1" customFormat="1" ht="12" customHeight="1">
      <c r="B6" s="21"/>
      <c r="D6" s="154" t="s">
        <v>16</v>
      </c>
      <c r="I6" s="148"/>
      <c r="L6" s="21"/>
    </row>
    <row r="7" spans="2:12" s="1" customFormat="1" ht="16.5" customHeight="1">
      <c r="B7" s="21"/>
      <c r="E7" s="155" t="str">
        <f>'Rekapitulace stavby'!K6</f>
        <v>Rozšíření expozice Velorexu v Městském muzeu Česká Třebová</v>
      </c>
      <c r="F7" s="154"/>
      <c r="G7" s="154"/>
      <c r="H7" s="154"/>
      <c r="I7" s="148"/>
      <c r="L7" s="21"/>
    </row>
    <row r="8" spans="2:12" s="1" customFormat="1" ht="12" customHeight="1">
      <c r="B8" s="21"/>
      <c r="D8" s="154" t="s">
        <v>120</v>
      </c>
      <c r="I8" s="148"/>
      <c r="L8" s="21"/>
    </row>
    <row r="9" spans="1:31" s="2" customFormat="1" ht="16.5" customHeight="1">
      <c r="A9" s="39"/>
      <c r="B9" s="45"/>
      <c r="C9" s="39"/>
      <c r="D9" s="39"/>
      <c r="E9" s="155" t="s">
        <v>1502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1503</v>
      </c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7" t="s">
        <v>1626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18</v>
      </c>
      <c r="E13" s="39"/>
      <c r="F13" s="142" t="s">
        <v>99</v>
      </c>
      <c r="G13" s="39"/>
      <c r="H13" s="39"/>
      <c r="I13" s="158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20</v>
      </c>
      <c r="E14" s="39"/>
      <c r="F14" s="142" t="s">
        <v>21</v>
      </c>
      <c r="G14" s="39"/>
      <c r="H14" s="39"/>
      <c r="I14" s="158" t="s">
        <v>22</v>
      </c>
      <c r="J14" s="159" t="str">
        <f>'Rekapitulace stavby'!AN8</f>
        <v>20. 7. 2020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6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24</v>
      </c>
      <c r="E16" s="39"/>
      <c r="F16" s="39"/>
      <c r="G16" s="39"/>
      <c r="H16" s="39"/>
      <c r="I16" s="158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1627</v>
      </c>
      <c r="F17" s="39"/>
      <c r="G17" s="39"/>
      <c r="H17" s="39"/>
      <c r="I17" s="158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6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28</v>
      </c>
      <c r="E19" s="39"/>
      <c r="F19" s="39"/>
      <c r="G19" s="39"/>
      <c r="H19" s="39"/>
      <c r="I19" s="158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8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6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30</v>
      </c>
      <c r="E22" s="39"/>
      <c r="F22" s="39"/>
      <c r="G22" s="39"/>
      <c r="H22" s="39"/>
      <c r="I22" s="158" t="s">
        <v>25</v>
      </c>
      <c r="J22" s="142" t="s">
        <v>1628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1629</v>
      </c>
      <c r="F23" s="39"/>
      <c r="G23" s="39"/>
      <c r="H23" s="39"/>
      <c r="I23" s="158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6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35</v>
      </c>
      <c r="E25" s="39"/>
      <c r="F25" s="39"/>
      <c r="G25" s="39"/>
      <c r="H25" s="39"/>
      <c r="I25" s="158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Pavel Rinn</v>
      </c>
      <c r="F26" s="39"/>
      <c r="G26" s="39"/>
      <c r="H26" s="39"/>
      <c r="I26" s="158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6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37</v>
      </c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23.25" customHeight="1">
      <c r="A29" s="160"/>
      <c r="B29" s="161"/>
      <c r="C29" s="160"/>
      <c r="D29" s="160"/>
      <c r="E29" s="162" t="s">
        <v>1630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7" t="s">
        <v>38</v>
      </c>
      <c r="E32" s="39"/>
      <c r="F32" s="39"/>
      <c r="G32" s="39"/>
      <c r="H32" s="39"/>
      <c r="I32" s="156"/>
      <c r="J32" s="168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9" t="s">
        <v>40</v>
      </c>
      <c r="G34" s="39"/>
      <c r="H34" s="39"/>
      <c r="I34" s="170" t="s">
        <v>39</v>
      </c>
      <c r="J34" s="169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1" t="s">
        <v>42</v>
      </c>
      <c r="E35" s="154" t="s">
        <v>43</v>
      </c>
      <c r="F35" s="172">
        <f>ROUND((SUM(BE126:BE283)),2)</f>
        <v>0</v>
      </c>
      <c r="G35" s="39"/>
      <c r="H35" s="39"/>
      <c r="I35" s="173">
        <v>0.21</v>
      </c>
      <c r="J35" s="172">
        <f>ROUND(((SUM(BE126:BE283))*I35),2)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44</v>
      </c>
      <c r="F36" s="172">
        <f>ROUND((SUM(BF126:BF283)),2)</f>
        <v>0</v>
      </c>
      <c r="G36" s="39"/>
      <c r="H36" s="39"/>
      <c r="I36" s="173">
        <v>0.15</v>
      </c>
      <c r="J36" s="172">
        <f>ROUND(((SUM(BF126:BF283))*I36),2)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45</v>
      </c>
      <c r="F37" s="172">
        <f>ROUND((SUM(BG126:BG283)),2)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46</v>
      </c>
      <c r="F38" s="172">
        <f>ROUND((SUM(BH126:BH283)),2)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47</v>
      </c>
      <c r="F39" s="172">
        <f>ROUND((SUM(BI126:BI283)),2)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4"/>
      <c r="D41" s="175" t="s">
        <v>48</v>
      </c>
      <c r="E41" s="176"/>
      <c r="F41" s="176"/>
      <c r="G41" s="177" t="s">
        <v>49</v>
      </c>
      <c r="H41" s="178" t="s">
        <v>50</v>
      </c>
      <c r="I41" s="179"/>
      <c r="J41" s="180">
        <f>SUM(J32:J39)</f>
        <v>0</v>
      </c>
      <c r="K41" s="181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1" customFormat="1" ht="14.4" customHeight="1">
      <c r="B49" s="21"/>
      <c r="I49" s="148"/>
      <c r="L49" s="21"/>
    </row>
    <row r="50" spans="2:12" s="2" customFormat="1" ht="14.4" customHeight="1">
      <c r="B50" s="64"/>
      <c r="D50" s="182" t="s">
        <v>51</v>
      </c>
      <c r="E50" s="183"/>
      <c r="F50" s="183"/>
      <c r="G50" s="182" t="s">
        <v>52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53</v>
      </c>
      <c r="E61" s="186"/>
      <c r="F61" s="187" t="s">
        <v>54</v>
      </c>
      <c r="G61" s="185" t="s">
        <v>53</v>
      </c>
      <c r="H61" s="186"/>
      <c r="I61" s="188"/>
      <c r="J61" s="189" t="s">
        <v>54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55</v>
      </c>
      <c r="E65" s="190"/>
      <c r="F65" s="190"/>
      <c r="G65" s="182" t="s">
        <v>56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53</v>
      </c>
      <c r="E76" s="186"/>
      <c r="F76" s="187" t="s">
        <v>54</v>
      </c>
      <c r="G76" s="185" t="s">
        <v>53</v>
      </c>
      <c r="H76" s="186"/>
      <c r="I76" s="188"/>
      <c r="J76" s="189" t="s">
        <v>54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122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8" t="str">
        <f>E7</f>
        <v>Rozšíření expozice Velorexu v Městském muzeu Česká Třebová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120</v>
      </c>
      <c r="D86" s="23"/>
      <c r="E86" s="23"/>
      <c r="F86" s="23"/>
      <c r="G86" s="23"/>
      <c r="H86" s="23"/>
      <c r="I86" s="148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8" t="s">
        <v>1502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1503</v>
      </c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D2.2 - Zařízení pro vytápění staveb a vzduchotechniky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Česká Třebová</v>
      </c>
      <c r="G91" s="41"/>
      <c r="H91" s="41"/>
      <c r="I91" s="158" t="s">
        <v>22</v>
      </c>
      <c r="J91" s="80" t="str">
        <f>IF(J14="","",J14)</f>
        <v>20. 7. 2020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Město Česká Třebová Staré náměstí 78</v>
      </c>
      <c r="G93" s="41"/>
      <c r="H93" s="41"/>
      <c r="I93" s="158" t="s">
        <v>30</v>
      </c>
      <c r="J93" s="37" t="str">
        <f>E23</f>
        <v>Ing.Libor Sauer, Svitavy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158" t="s">
        <v>35</v>
      </c>
      <c r="J94" s="37" t="str">
        <f>E26</f>
        <v>Pavel Rinn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9" t="s">
        <v>123</v>
      </c>
      <c r="D96" s="200"/>
      <c r="E96" s="200"/>
      <c r="F96" s="200"/>
      <c r="G96" s="200"/>
      <c r="H96" s="200"/>
      <c r="I96" s="201"/>
      <c r="J96" s="202" t="s">
        <v>124</v>
      </c>
      <c r="K96" s="200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3" t="s">
        <v>125</v>
      </c>
      <c r="D98" s="41"/>
      <c r="E98" s="41"/>
      <c r="F98" s="41"/>
      <c r="G98" s="41"/>
      <c r="H98" s="41"/>
      <c r="I98" s="156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126</v>
      </c>
    </row>
    <row r="99" spans="1:31" s="9" customFormat="1" ht="24.95" customHeight="1">
      <c r="A99" s="9"/>
      <c r="B99" s="204"/>
      <c r="C99" s="205"/>
      <c r="D99" s="206" t="s">
        <v>127</v>
      </c>
      <c r="E99" s="207"/>
      <c r="F99" s="207"/>
      <c r="G99" s="207"/>
      <c r="H99" s="207"/>
      <c r="I99" s="208"/>
      <c r="J99" s="209">
        <f>J127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4"/>
      <c r="D100" s="212" t="s">
        <v>133</v>
      </c>
      <c r="E100" s="213"/>
      <c r="F100" s="213"/>
      <c r="G100" s="213"/>
      <c r="H100" s="213"/>
      <c r="I100" s="214"/>
      <c r="J100" s="215">
        <f>J128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4"/>
      <c r="D101" s="212" t="s">
        <v>134</v>
      </c>
      <c r="E101" s="213"/>
      <c r="F101" s="213"/>
      <c r="G101" s="213"/>
      <c r="H101" s="213"/>
      <c r="I101" s="214"/>
      <c r="J101" s="215">
        <f>J133</f>
        <v>0</v>
      </c>
      <c r="K101" s="134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4"/>
      <c r="C102" s="205"/>
      <c r="D102" s="206" t="s">
        <v>1631</v>
      </c>
      <c r="E102" s="207"/>
      <c r="F102" s="207"/>
      <c r="G102" s="207"/>
      <c r="H102" s="207"/>
      <c r="I102" s="208"/>
      <c r="J102" s="209">
        <f>J135</f>
        <v>0</v>
      </c>
      <c r="K102" s="205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1"/>
      <c r="C103" s="134"/>
      <c r="D103" s="212" t="s">
        <v>138</v>
      </c>
      <c r="E103" s="213"/>
      <c r="F103" s="213"/>
      <c r="G103" s="213"/>
      <c r="H103" s="213"/>
      <c r="I103" s="214"/>
      <c r="J103" s="215">
        <f>J136</f>
        <v>0</v>
      </c>
      <c r="K103" s="134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4"/>
      <c r="D104" s="212" t="s">
        <v>1632</v>
      </c>
      <c r="E104" s="213"/>
      <c r="F104" s="213"/>
      <c r="G104" s="213"/>
      <c r="H104" s="213"/>
      <c r="I104" s="214"/>
      <c r="J104" s="215">
        <f>J149</f>
        <v>0</v>
      </c>
      <c r="K104" s="134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156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194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197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151</v>
      </c>
      <c r="D111" s="41"/>
      <c r="E111" s="41"/>
      <c r="F111" s="41"/>
      <c r="G111" s="41"/>
      <c r="H111" s="41"/>
      <c r="I111" s="15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5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15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98" t="str">
        <f>E7</f>
        <v>Rozšíření expozice Velorexu v Městském muzeu Česká Třebová</v>
      </c>
      <c r="F114" s="33"/>
      <c r="G114" s="33"/>
      <c r="H114" s="33"/>
      <c r="I114" s="15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120</v>
      </c>
      <c r="D115" s="23"/>
      <c r="E115" s="23"/>
      <c r="F115" s="23"/>
      <c r="G115" s="23"/>
      <c r="H115" s="23"/>
      <c r="I115" s="148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98" t="s">
        <v>1502</v>
      </c>
      <c r="F116" s="41"/>
      <c r="G116" s="41"/>
      <c r="H116" s="41"/>
      <c r="I116" s="15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1503</v>
      </c>
      <c r="D117" s="41"/>
      <c r="E117" s="41"/>
      <c r="F117" s="41"/>
      <c r="G117" s="41"/>
      <c r="H117" s="41"/>
      <c r="I117" s="15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D2.2 - Zařízení pro vytápění staveb a vzduchotechniky</v>
      </c>
      <c r="F118" s="41"/>
      <c r="G118" s="41"/>
      <c r="H118" s="41"/>
      <c r="I118" s="15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5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Česká Třebová</v>
      </c>
      <c r="G120" s="41"/>
      <c r="H120" s="41"/>
      <c r="I120" s="158" t="s">
        <v>22</v>
      </c>
      <c r="J120" s="80" t="str">
        <f>IF(J14="","",J14)</f>
        <v>20. 7. 2020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5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24</v>
      </c>
      <c r="D122" s="41"/>
      <c r="E122" s="41"/>
      <c r="F122" s="28" t="str">
        <f>E17</f>
        <v>Město Česká Třebová Staré náměstí 78</v>
      </c>
      <c r="G122" s="41"/>
      <c r="H122" s="41"/>
      <c r="I122" s="158" t="s">
        <v>30</v>
      </c>
      <c r="J122" s="37" t="str">
        <f>E23</f>
        <v>Ing.Libor Sauer, Svitavy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158" t="s">
        <v>35</v>
      </c>
      <c r="J123" s="37" t="str">
        <f>E26</f>
        <v>Pavel Rinn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15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17"/>
      <c r="B125" s="218"/>
      <c r="C125" s="219" t="s">
        <v>152</v>
      </c>
      <c r="D125" s="220" t="s">
        <v>63</v>
      </c>
      <c r="E125" s="220" t="s">
        <v>59</v>
      </c>
      <c r="F125" s="220" t="s">
        <v>60</v>
      </c>
      <c r="G125" s="220" t="s">
        <v>153</v>
      </c>
      <c r="H125" s="220" t="s">
        <v>154</v>
      </c>
      <c r="I125" s="221" t="s">
        <v>155</v>
      </c>
      <c r="J125" s="220" t="s">
        <v>124</v>
      </c>
      <c r="K125" s="222" t="s">
        <v>156</v>
      </c>
      <c r="L125" s="223"/>
      <c r="M125" s="101" t="s">
        <v>1</v>
      </c>
      <c r="N125" s="102" t="s">
        <v>42</v>
      </c>
      <c r="O125" s="102" t="s">
        <v>157</v>
      </c>
      <c r="P125" s="102" t="s">
        <v>158</v>
      </c>
      <c r="Q125" s="102" t="s">
        <v>159</v>
      </c>
      <c r="R125" s="102" t="s">
        <v>160</v>
      </c>
      <c r="S125" s="102" t="s">
        <v>161</v>
      </c>
      <c r="T125" s="103" t="s">
        <v>162</v>
      </c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</row>
    <row r="126" spans="1:63" s="2" customFormat="1" ht="22.8" customHeight="1">
      <c r="A126" s="39"/>
      <c r="B126" s="40"/>
      <c r="C126" s="108" t="s">
        <v>163</v>
      </c>
      <c r="D126" s="41"/>
      <c r="E126" s="41"/>
      <c r="F126" s="41"/>
      <c r="G126" s="41"/>
      <c r="H126" s="41"/>
      <c r="I126" s="156"/>
      <c r="J126" s="224">
        <f>BK126</f>
        <v>0</v>
      </c>
      <c r="K126" s="41"/>
      <c r="L126" s="45"/>
      <c r="M126" s="104"/>
      <c r="N126" s="225"/>
      <c r="O126" s="105"/>
      <c r="P126" s="226">
        <f>P127+P135</f>
        <v>0</v>
      </c>
      <c r="Q126" s="105"/>
      <c r="R126" s="226">
        <f>R127+R135</f>
        <v>1.520188</v>
      </c>
      <c r="S126" s="105"/>
      <c r="T126" s="227">
        <f>T127+T135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126</v>
      </c>
      <c r="BK126" s="228">
        <f>BK127+BK135</f>
        <v>0</v>
      </c>
    </row>
    <row r="127" spans="1:63" s="12" customFormat="1" ht="25.9" customHeight="1">
      <c r="A127" s="12"/>
      <c r="B127" s="229"/>
      <c r="C127" s="230"/>
      <c r="D127" s="231" t="s">
        <v>77</v>
      </c>
      <c r="E127" s="232" t="s">
        <v>164</v>
      </c>
      <c r="F127" s="232" t="s">
        <v>165</v>
      </c>
      <c r="G127" s="230"/>
      <c r="H127" s="230"/>
      <c r="I127" s="233"/>
      <c r="J127" s="234">
        <f>BK127</f>
        <v>0</v>
      </c>
      <c r="K127" s="230"/>
      <c r="L127" s="235"/>
      <c r="M127" s="236"/>
      <c r="N127" s="237"/>
      <c r="O127" s="237"/>
      <c r="P127" s="238">
        <f>P128+P133</f>
        <v>0</v>
      </c>
      <c r="Q127" s="237"/>
      <c r="R127" s="238">
        <f>R128+R133</f>
        <v>0.005849999999999999</v>
      </c>
      <c r="S127" s="237"/>
      <c r="T127" s="239">
        <f>T128+T133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86</v>
      </c>
      <c r="AT127" s="241" t="s">
        <v>77</v>
      </c>
      <c r="AU127" s="241" t="s">
        <v>78</v>
      </c>
      <c r="AY127" s="240" t="s">
        <v>166</v>
      </c>
      <c r="BK127" s="242">
        <f>BK128+BK133</f>
        <v>0</v>
      </c>
    </row>
    <row r="128" spans="1:63" s="12" customFormat="1" ht="22.8" customHeight="1">
      <c r="A128" s="12"/>
      <c r="B128" s="229"/>
      <c r="C128" s="230"/>
      <c r="D128" s="231" t="s">
        <v>77</v>
      </c>
      <c r="E128" s="243" t="s">
        <v>225</v>
      </c>
      <c r="F128" s="243" t="s">
        <v>824</v>
      </c>
      <c r="G128" s="230"/>
      <c r="H128" s="230"/>
      <c r="I128" s="233"/>
      <c r="J128" s="244">
        <f>BK128</f>
        <v>0</v>
      </c>
      <c r="K128" s="230"/>
      <c r="L128" s="235"/>
      <c r="M128" s="236"/>
      <c r="N128" s="237"/>
      <c r="O128" s="237"/>
      <c r="P128" s="238">
        <f>SUM(P129:P132)</f>
        <v>0</v>
      </c>
      <c r="Q128" s="237"/>
      <c r="R128" s="238">
        <f>SUM(R129:R132)</f>
        <v>0.005849999999999999</v>
      </c>
      <c r="S128" s="237"/>
      <c r="T128" s="239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86</v>
      </c>
      <c r="AT128" s="241" t="s">
        <v>77</v>
      </c>
      <c r="AU128" s="241" t="s">
        <v>86</v>
      </c>
      <c r="AY128" s="240" t="s">
        <v>166</v>
      </c>
      <c r="BK128" s="242">
        <f>SUM(BK129:BK132)</f>
        <v>0</v>
      </c>
    </row>
    <row r="129" spans="1:65" s="2" customFormat="1" ht="21.75" customHeight="1">
      <c r="A129" s="39"/>
      <c r="B129" s="40"/>
      <c r="C129" s="245" t="s">
        <v>86</v>
      </c>
      <c r="D129" s="245" t="s">
        <v>168</v>
      </c>
      <c r="E129" s="246" t="s">
        <v>1633</v>
      </c>
      <c r="F129" s="247" t="s">
        <v>1634</v>
      </c>
      <c r="G129" s="248" t="s">
        <v>185</v>
      </c>
      <c r="H129" s="249">
        <v>45</v>
      </c>
      <c r="I129" s="250"/>
      <c r="J129" s="251">
        <f>ROUND(I129*H129,2)</f>
        <v>0</v>
      </c>
      <c r="K129" s="247" t="s">
        <v>172</v>
      </c>
      <c r="L129" s="45"/>
      <c r="M129" s="252" t="s">
        <v>1</v>
      </c>
      <c r="N129" s="253" t="s">
        <v>43</v>
      </c>
      <c r="O129" s="92"/>
      <c r="P129" s="254">
        <f>O129*H129</f>
        <v>0</v>
      </c>
      <c r="Q129" s="254">
        <v>0.00013</v>
      </c>
      <c r="R129" s="254">
        <f>Q129*H129</f>
        <v>0.005849999999999999</v>
      </c>
      <c r="S129" s="254">
        <v>0</v>
      </c>
      <c r="T129" s="25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6" t="s">
        <v>173</v>
      </c>
      <c r="AT129" s="256" t="s">
        <v>168</v>
      </c>
      <c r="AU129" s="256" t="s">
        <v>88</v>
      </c>
      <c r="AY129" s="18" t="s">
        <v>166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8" t="s">
        <v>86</v>
      </c>
      <c r="BK129" s="257">
        <f>ROUND(I129*H129,2)</f>
        <v>0</v>
      </c>
      <c r="BL129" s="18" t="s">
        <v>173</v>
      </c>
      <c r="BM129" s="256" t="s">
        <v>1635</v>
      </c>
    </row>
    <row r="130" spans="1:51" s="13" customFormat="1" ht="12">
      <c r="A130" s="13"/>
      <c r="B130" s="258"/>
      <c r="C130" s="259"/>
      <c r="D130" s="260" t="s">
        <v>175</v>
      </c>
      <c r="E130" s="261" t="s">
        <v>1</v>
      </c>
      <c r="F130" s="262" t="s">
        <v>1636</v>
      </c>
      <c r="G130" s="259"/>
      <c r="H130" s="263">
        <v>45</v>
      </c>
      <c r="I130" s="264"/>
      <c r="J130" s="259"/>
      <c r="K130" s="259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175</v>
      </c>
      <c r="AU130" s="269" t="s">
        <v>88</v>
      </c>
      <c r="AV130" s="13" t="s">
        <v>88</v>
      </c>
      <c r="AW130" s="13" t="s">
        <v>34</v>
      </c>
      <c r="AX130" s="13" t="s">
        <v>86</v>
      </c>
      <c r="AY130" s="269" t="s">
        <v>166</v>
      </c>
    </row>
    <row r="131" spans="1:65" s="2" customFormat="1" ht="21.75" customHeight="1">
      <c r="A131" s="39"/>
      <c r="B131" s="40"/>
      <c r="C131" s="245" t="s">
        <v>88</v>
      </c>
      <c r="D131" s="245" t="s">
        <v>168</v>
      </c>
      <c r="E131" s="246" t="s">
        <v>1637</v>
      </c>
      <c r="F131" s="247" t="s">
        <v>1638</v>
      </c>
      <c r="G131" s="248" t="s">
        <v>1639</v>
      </c>
      <c r="H131" s="249">
        <v>1</v>
      </c>
      <c r="I131" s="250"/>
      <c r="J131" s="251">
        <f>ROUND(I131*H131,2)</f>
        <v>0</v>
      </c>
      <c r="K131" s="247" t="s">
        <v>1</v>
      </c>
      <c r="L131" s="45"/>
      <c r="M131" s="252" t="s">
        <v>1</v>
      </c>
      <c r="N131" s="253" t="s">
        <v>43</v>
      </c>
      <c r="O131" s="92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6" t="s">
        <v>173</v>
      </c>
      <c r="AT131" s="256" t="s">
        <v>168</v>
      </c>
      <c r="AU131" s="256" t="s">
        <v>88</v>
      </c>
      <c r="AY131" s="18" t="s">
        <v>166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8" t="s">
        <v>86</v>
      </c>
      <c r="BK131" s="257">
        <f>ROUND(I131*H131,2)</f>
        <v>0</v>
      </c>
      <c r="BL131" s="18" t="s">
        <v>173</v>
      </c>
      <c r="BM131" s="256" t="s">
        <v>1640</v>
      </c>
    </row>
    <row r="132" spans="1:65" s="2" customFormat="1" ht="16.5" customHeight="1">
      <c r="A132" s="39"/>
      <c r="B132" s="40"/>
      <c r="C132" s="245" t="s">
        <v>105</v>
      </c>
      <c r="D132" s="245" t="s">
        <v>168</v>
      </c>
      <c r="E132" s="246" t="s">
        <v>1641</v>
      </c>
      <c r="F132" s="247" t="s">
        <v>1642</v>
      </c>
      <c r="G132" s="248" t="s">
        <v>1639</v>
      </c>
      <c r="H132" s="249">
        <v>1</v>
      </c>
      <c r="I132" s="250"/>
      <c r="J132" s="251">
        <f>ROUND(I132*H132,2)</f>
        <v>0</v>
      </c>
      <c r="K132" s="247" t="s">
        <v>1</v>
      </c>
      <c r="L132" s="45"/>
      <c r="M132" s="252" t="s">
        <v>1</v>
      </c>
      <c r="N132" s="253" t="s">
        <v>43</v>
      </c>
      <c r="O132" s="92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6" t="s">
        <v>173</v>
      </c>
      <c r="AT132" s="256" t="s">
        <v>168</v>
      </c>
      <c r="AU132" s="256" t="s">
        <v>88</v>
      </c>
      <c r="AY132" s="18" t="s">
        <v>166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8" t="s">
        <v>86</v>
      </c>
      <c r="BK132" s="257">
        <f>ROUND(I132*H132,2)</f>
        <v>0</v>
      </c>
      <c r="BL132" s="18" t="s">
        <v>173</v>
      </c>
      <c r="BM132" s="256" t="s">
        <v>1643</v>
      </c>
    </row>
    <row r="133" spans="1:63" s="12" customFormat="1" ht="22.8" customHeight="1">
      <c r="A133" s="12"/>
      <c r="B133" s="229"/>
      <c r="C133" s="230"/>
      <c r="D133" s="231" t="s">
        <v>77</v>
      </c>
      <c r="E133" s="243" t="s">
        <v>969</v>
      </c>
      <c r="F133" s="243" t="s">
        <v>970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86</v>
      </c>
      <c r="AT133" s="241" t="s">
        <v>77</v>
      </c>
      <c r="AU133" s="241" t="s">
        <v>86</v>
      </c>
      <c r="AY133" s="240" t="s">
        <v>166</v>
      </c>
      <c r="BK133" s="242">
        <f>BK134</f>
        <v>0</v>
      </c>
    </row>
    <row r="134" spans="1:65" s="2" customFormat="1" ht="21.75" customHeight="1">
      <c r="A134" s="39"/>
      <c r="B134" s="40"/>
      <c r="C134" s="245" t="s">
        <v>173</v>
      </c>
      <c r="D134" s="245" t="s">
        <v>168</v>
      </c>
      <c r="E134" s="246" t="s">
        <v>1644</v>
      </c>
      <c r="F134" s="247" t="s">
        <v>1645</v>
      </c>
      <c r="G134" s="248" t="s">
        <v>242</v>
      </c>
      <c r="H134" s="249">
        <v>0.006</v>
      </c>
      <c r="I134" s="250"/>
      <c r="J134" s="251">
        <f>ROUND(I134*H134,2)</f>
        <v>0</v>
      </c>
      <c r="K134" s="247" t="s">
        <v>172</v>
      </c>
      <c r="L134" s="45"/>
      <c r="M134" s="252" t="s">
        <v>1</v>
      </c>
      <c r="N134" s="253" t="s">
        <v>43</v>
      </c>
      <c r="O134" s="92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6" t="s">
        <v>173</v>
      </c>
      <c r="AT134" s="256" t="s">
        <v>168</v>
      </c>
      <c r="AU134" s="256" t="s">
        <v>88</v>
      </c>
      <c r="AY134" s="18" t="s">
        <v>166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8" t="s">
        <v>86</v>
      </c>
      <c r="BK134" s="257">
        <f>ROUND(I134*H134,2)</f>
        <v>0</v>
      </c>
      <c r="BL134" s="18" t="s">
        <v>173</v>
      </c>
      <c r="BM134" s="256" t="s">
        <v>1646</v>
      </c>
    </row>
    <row r="135" spans="1:63" s="12" customFormat="1" ht="25.9" customHeight="1">
      <c r="A135" s="12"/>
      <c r="B135" s="229"/>
      <c r="C135" s="230"/>
      <c r="D135" s="231" t="s">
        <v>77</v>
      </c>
      <c r="E135" s="232" t="s">
        <v>975</v>
      </c>
      <c r="F135" s="232" t="s">
        <v>975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P136+P149</f>
        <v>0</v>
      </c>
      <c r="Q135" s="237"/>
      <c r="R135" s="238">
        <f>R136+R149</f>
        <v>1.5143380000000002</v>
      </c>
      <c r="S135" s="237"/>
      <c r="T135" s="239">
        <f>T136+T149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88</v>
      </c>
      <c r="AT135" s="241" t="s">
        <v>77</v>
      </c>
      <c r="AU135" s="241" t="s">
        <v>78</v>
      </c>
      <c r="AY135" s="240" t="s">
        <v>166</v>
      </c>
      <c r="BK135" s="242">
        <f>BK136+BK149</f>
        <v>0</v>
      </c>
    </row>
    <row r="136" spans="1:63" s="12" customFormat="1" ht="22.8" customHeight="1">
      <c r="A136" s="12"/>
      <c r="B136" s="229"/>
      <c r="C136" s="230"/>
      <c r="D136" s="231" t="s">
        <v>77</v>
      </c>
      <c r="E136" s="243" t="s">
        <v>1169</v>
      </c>
      <c r="F136" s="243" t="s">
        <v>1170</v>
      </c>
      <c r="G136" s="230"/>
      <c r="H136" s="230"/>
      <c r="I136" s="233"/>
      <c r="J136" s="244">
        <f>BK136</f>
        <v>0</v>
      </c>
      <c r="K136" s="230"/>
      <c r="L136" s="235"/>
      <c r="M136" s="236"/>
      <c r="N136" s="237"/>
      <c r="O136" s="237"/>
      <c r="P136" s="238">
        <f>SUM(P137:P148)</f>
        <v>0</v>
      </c>
      <c r="Q136" s="237"/>
      <c r="R136" s="238">
        <f>SUM(R137:R148)</f>
        <v>0.160137</v>
      </c>
      <c r="S136" s="237"/>
      <c r="T136" s="239">
        <f>SUM(T137:T148)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0" t="s">
        <v>88</v>
      </c>
      <c r="AT136" s="241" t="s">
        <v>77</v>
      </c>
      <c r="AU136" s="241" t="s">
        <v>86</v>
      </c>
      <c r="AY136" s="240" t="s">
        <v>166</v>
      </c>
      <c r="BK136" s="242">
        <f>SUM(BK137:BK148)</f>
        <v>0</v>
      </c>
    </row>
    <row r="137" spans="1:65" s="2" customFormat="1" ht="33" customHeight="1">
      <c r="A137" s="39"/>
      <c r="B137" s="40"/>
      <c r="C137" s="245" t="s">
        <v>192</v>
      </c>
      <c r="D137" s="245" t="s">
        <v>168</v>
      </c>
      <c r="E137" s="246" t="s">
        <v>1647</v>
      </c>
      <c r="F137" s="247" t="s">
        <v>1648</v>
      </c>
      <c r="G137" s="248" t="s">
        <v>185</v>
      </c>
      <c r="H137" s="249">
        <v>17</v>
      </c>
      <c r="I137" s="250"/>
      <c r="J137" s="251">
        <f>ROUND(I137*H137,2)</f>
        <v>0</v>
      </c>
      <c r="K137" s="247" t="s">
        <v>1</v>
      </c>
      <c r="L137" s="45"/>
      <c r="M137" s="252" t="s">
        <v>1</v>
      </c>
      <c r="N137" s="253" t="s">
        <v>43</v>
      </c>
      <c r="O137" s="92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6" t="s">
        <v>260</v>
      </c>
      <c r="AT137" s="256" t="s">
        <v>168</v>
      </c>
      <c r="AU137" s="256" t="s">
        <v>88</v>
      </c>
      <c r="AY137" s="18" t="s">
        <v>166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8" t="s">
        <v>86</v>
      </c>
      <c r="BK137" s="257">
        <f>ROUND(I137*H137,2)</f>
        <v>0</v>
      </c>
      <c r="BL137" s="18" t="s">
        <v>260</v>
      </c>
      <c r="BM137" s="256" t="s">
        <v>1649</v>
      </c>
    </row>
    <row r="138" spans="1:65" s="2" customFormat="1" ht="44.25" customHeight="1">
      <c r="A138" s="39"/>
      <c r="B138" s="40"/>
      <c r="C138" s="291" t="s">
        <v>197</v>
      </c>
      <c r="D138" s="291" t="s">
        <v>254</v>
      </c>
      <c r="E138" s="292" t="s">
        <v>1650</v>
      </c>
      <c r="F138" s="293" t="s">
        <v>1651</v>
      </c>
      <c r="G138" s="294" t="s">
        <v>185</v>
      </c>
      <c r="H138" s="295">
        <v>17</v>
      </c>
      <c r="I138" s="296"/>
      <c r="J138" s="297">
        <f>ROUND(I138*H138,2)</f>
        <v>0</v>
      </c>
      <c r="K138" s="293" t="s">
        <v>1</v>
      </c>
      <c r="L138" s="298"/>
      <c r="M138" s="299" t="s">
        <v>1</v>
      </c>
      <c r="N138" s="300" t="s">
        <v>43</v>
      </c>
      <c r="O138" s="92"/>
      <c r="P138" s="254">
        <f>O138*H138</f>
        <v>0</v>
      </c>
      <c r="Q138" s="254">
        <v>0.001</v>
      </c>
      <c r="R138" s="254">
        <f>Q138*H138</f>
        <v>0.017</v>
      </c>
      <c r="S138" s="254">
        <v>0</v>
      </c>
      <c r="T138" s="25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6" t="s">
        <v>378</v>
      </c>
      <c r="AT138" s="256" t="s">
        <v>254</v>
      </c>
      <c r="AU138" s="256" t="s">
        <v>88</v>
      </c>
      <c r="AY138" s="18" t="s">
        <v>166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8" t="s">
        <v>86</v>
      </c>
      <c r="BK138" s="257">
        <f>ROUND(I138*H138,2)</f>
        <v>0</v>
      </c>
      <c r="BL138" s="18" t="s">
        <v>260</v>
      </c>
      <c r="BM138" s="256" t="s">
        <v>1652</v>
      </c>
    </row>
    <row r="139" spans="1:65" s="2" customFormat="1" ht="33" customHeight="1">
      <c r="A139" s="39"/>
      <c r="B139" s="40"/>
      <c r="C139" s="245" t="s">
        <v>215</v>
      </c>
      <c r="D139" s="245" t="s">
        <v>168</v>
      </c>
      <c r="E139" s="246" t="s">
        <v>1653</v>
      </c>
      <c r="F139" s="247" t="s">
        <v>1654</v>
      </c>
      <c r="G139" s="248" t="s">
        <v>185</v>
      </c>
      <c r="H139" s="249">
        <v>20</v>
      </c>
      <c r="I139" s="250"/>
      <c r="J139" s="251">
        <f>ROUND(I139*H139,2)</f>
        <v>0</v>
      </c>
      <c r="K139" s="247" t="s">
        <v>1</v>
      </c>
      <c r="L139" s="45"/>
      <c r="M139" s="252" t="s">
        <v>1</v>
      </c>
      <c r="N139" s="253" t="s">
        <v>43</v>
      </c>
      <c r="O139" s="92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6" t="s">
        <v>260</v>
      </c>
      <c r="AT139" s="256" t="s">
        <v>168</v>
      </c>
      <c r="AU139" s="256" t="s">
        <v>88</v>
      </c>
      <c r="AY139" s="18" t="s">
        <v>166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8" t="s">
        <v>86</v>
      </c>
      <c r="BK139" s="257">
        <f>ROUND(I139*H139,2)</f>
        <v>0</v>
      </c>
      <c r="BL139" s="18" t="s">
        <v>260</v>
      </c>
      <c r="BM139" s="256" t="s">
        <v>1655</v>
      </c>
    </row>
    <row r="140" spans="1:65" s="2" customFormat="1" ht="44.25" customHeight="1">
      <c r="A140" s="39"/>
      <c r="B140" s="40"/>
      <c r="C140" s="291" t="s">
        <v>220</v>
      </c>
      <c r="D140" s="291" t="s">
        <v>254</v>
      </c>
      <c r="E140" s="292" t="s">
        <v>1656</v>
      </c>
      <c r="F140" s="293" t="s">
        <v>1657</v>
      </c>
      <c r="G140" s="294" t="s">
        <v>185</v>
      </c>
      <c r="H140" s="295">
        <v>20</v>
      </c>
      <c r="I140" s="296"/>
      <c r="J140" s="297">
        <f>ROUND(I140*H140,2)</f>
        <v>0</v>
      </c>
      <c r="K140" s="293" t="s">
        <v>1</v>
      </c>
      <c r="L140" s="298"/>
      <c r="M140" s="299" t="s">
        <v>1</v>
      </c>
      <c r="N140" s="300" t="s">
        <v>43</v>
      </c>
      <c r="O140" s="92"/>
      <c r="P140" s="254">
        <f>O140*H140</f>
        <v>0</v>
      </c>
      <c r="Q140" s="254">
        <v>0.0026</v>
      </c>
      <c r="R140" s="254">
        <f>Q140*H140</f>
        <v>0.052</v>
      </c>
      <c r="S140" s="254">
        <v>0</v>
      </c>
      <c r="T140" s="25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6" t="s">
        <v>378</v>
      </c>
      <c r="AT140" s="256" t="s">
        <v>254</v>
      </c>
      <c r="AU140" s="256" t="s">
        <v>88</v>
      </c>
      <c r="AY140" s="18" t="s">
        <v>166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8" t="s">
        <v>86</v>
      </c>
      <c r="BK140" s="257">
        <f>ROUND(I140*H140,2)</f>
        <v>0</v>
      </c>
      <c r="BL140" s="18" t="s">
        <v>260</v>
      </c>
      <c r="BM140" s="256" t="s">
        <v>1658</v>
      </c>
    </row>
    <row r="141" spans="1:65" s="2" customFormat="1" ht="33" customHeight="1">
      <c r="A141" s="39"/>
      <c r="B141" s="40"/>
      <c r="C141" s="245" t="s">
        <v>225</v>
      </c>
      <c r="D141" s="245" t="s">
        <v>168</v>
      </c>
      <c r="E141" s="246" t="s">
        <v>1659</v>
      </c>
      <c r="F141" s="247" t="s">
        <v>1660</v>
      </c>
      <c r="G141" s="248" t="s">
        <v>185</v>
      </c>
      <c r="H141" s="249">
        <v>18</v>
      </c>
      <c r="I141" s="250"/>
      <c r="J141" s="251">
        <f>ROUND(I141*H141,2)</f>
        <v>0</v>
      </c>
      <c r="K141" s="247" t="s">
        <v>1</v>
      </c>
      <c r="L141" s="45"/>
      <c r="M141" s="252" t="s">
        <v>1</v>
      </c>
      <c r="N141" s="253" t="s">
        <v>43</v>
      </c>
      <c r="O141" s="92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6" t="s">
        <v>260</v>
      </c>
      <c r="AT141" s="256" t="s">
        <v>168</v>
      </c>
      <c r="AU141" s="256" t="s">
        <v>88</v>
      </c>
      <c r="AY141" s="18" t="s">
        <v>166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8" t="s">
        <v>86</v>
      </c>
      <c r="BK141" s="257">
        <f>ROUND(I141*H141,2)</f>
        <v>0</v>
      </c>
      <c r="BL141" s="18" t="s">
        <v>260</v>
      </c>
      <c r="BM141" s="256" t="s">
        <v>1661</v>
      </c>
    </row>
    <row r="142" spans="1:65" s="2" customFormat="1" ht="44.25" customHeight="1">
      <c r="A142" s="39"/>
      <c r="B142" s="40"/>
      <c r="C142" s="291" t="s">
        <v>229</v>
      </c>
      <c r="D142" s="291" t="s">
        <v>254</v>
      </c>
      <c r="E142" s="292" t="s">
        <v>1662</v>
      </c>
      <c r="F142" s="293" t="s">
        <v>1663</v>
      </c>
      <c r="G142" s="294" t="s">
        <v>185</v>
      </c>
      <c r="H142" s="295">
        <v>18</v>
      </c>
      <c r="I142" s="296"/>
      <c r="J142" s="297">
        <f>ROUND(I142*H142,2)</f>
        <v>0</v>
      </c>
      <c r="K142" s="293" t="s">
        <v>1</v>
      </c>
      <c r="L142" s="298"/>
      <c r="M142" s="299" t="s">
        <v>1</v>
      </c>
      <c r="N142" s="300" t="s">
        <v>43</v>
      </c>
      <c r="O142" s="92"/>
      <c r="P142" s="254">
        <f>O142*H142</f>
        <v>0</v>
      </c>
      <c r="Q142" s="254">
        <v>0.0022</v>
      </c>
      <c r="R142" s="254">
        <f>Q142*H142</f>
        <v>0.0396</v>
      </c>
      <c r="S142" s="254">
        <v>0</v>
      </c>
      <c r="T142" s="25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6" t="s">
        <v>378</v>
      </c>
      <c r="AT142" s="256" t="s">
        <v>254</v>
      </c>
      <c r="AU142" s="256" t="s">
        <v>88</v>
      </c>
      <c r="AY142" s="18" t="s">
        <v>166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8" t="s">
        <v>86</v>
      </c>
      <c r="BK142" s="257">
        <f>ROUND(I142*H142,2)</f>
        <v>0</v>
      </c>
      <c r="BL142" s="18" t="s">
        <v>260</v>
      </c>
      <c r="BM142" s="256" t="s">
        <v>1664</v>
      </c>
    </row>
    <row r="143" spans="1:65" s="2" customFormat="1" ht="21.75" customHeight="1">
      <c r="A143" s="39"/>
      <c r="B143" s="40"/>
      <c r="C143" s="245" t="s">
        <v>235</v>
      </c>
      <c r="D143" s="245" t="s">
        <v>168</v>
      </c>
      <c r="E143" s="246" t="s">
        <v>1665</v>
      </c>
      <c r="F143" s="247" t="s">
        <v>1666</v>
      </c>
      <c r="G143" s="248" t="s">
        <v>185</v>
      </c>
      <c r="H143" s="249">
        <v>4.5</v>
      </c>
      <c r="I143" s="250"/>
      <c r="J143" s="251">
        <f>ROUND(I143*H143,2)</f>
        <v>0</v>
      </c>
      <c r="K143" s="247" t="s">
        <v>172</v>
      </c>
      <c r="L143" s="45"/>
      <c r="M143" s="252" t="s">
        <v>1</v>
      </c>
      <c r="N143" s="253" t="s">
        <v>43</v>
      </c>
      <c r="O143" s="92"/>
      <c r="P143" s="254">
        <f>O143*H143</f>
        <v>0</v>
      </c>
      <c r="Q143" s="254">
        <v>0.00011</v>
      </c>
      <c r="R143" s="254">
        <f>Q143*H143</f>
        <v>0.000495</v>
      </c>
      <c r="S143" s="254">
        <v>0</v>
      </c>
      <c r="T143" s="25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6" t="s">
        <v>260</v>
      </c>
      <c r="AT143" s="256" t="s">
        <v>168</v>
      </c>
      <c r="AU143" s="256" t="s">
        <v>88</v>
      </c>
      <c r="AY143" s="18" t="s">
        <v>166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8" t="s">
        <v>86</v>
      </c>
      <c r="BK143" s="257">
        <f>ROUND(I143*H143,2)</f>
        <v>0</v>
      </c>
      <c r="BL143" s="18" t="s">
        <v>260</v>
      </c>
      <c r="BM143" s="256" t="s">
        <v>1667</v>
      </c>
    </row>
    <row r="144" spans="1:65" s="2" customFormat="1" ht="21.75" customHeight="1">
      <c r="A144" s="39"/>
      <c r="B144" s="40"/>
      <c r="C144" s="245" t="s">
        <v>239</v>
      </c>
      <c r="D144" s="245" t="s">
        <v>168</v>
      </c>
      <c r="E144" s="246" t="s">
        <v>1668</v>
      </c>
      <c r="F144" s="247" t="s">
        <v>1669</v>
      </c>
      <c r="G144" s="248" t="s">
        <v>185</v>
      </c>
      <c r="H144" s="249">
        <v>21</v>
      </c>
      <c r="I144" s="250"/>
      <c r="J144" s="251">
        <f>ROUND(I144*H144,2)</f>
        <v>0</v>
      </c>
      <c r="K144" s="247" t="s">
        <v>172</v>
      </c>
      <c r="L144" s="45"/>
      <c r="M144" s="252" t="s">
        <v>1</v>
      </c>
      <c r="N144" s="253" t="s">
        <v>43</v>
      </c>
      <c r="O144" s="92"/>
      <c r="P144" s="254">
        <f>O144*H144</f>
        <v>0</v>
      </c>
      <c r="Q144" s="254">
        <v>7E-05</v>
      </c>
      <c r="R144" s="254">
        <f>Q144*H144</f>
        <v>0.00147</v>
      </c>
      <c r="S144" s="254">
        <v>0</v>
      </c>
      <c r="T144" s="25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6" t="s">
        <v>260</v>
      </c>
      <c r="AT144" s="256" t="s">
        <v>168</v>
      </c>
      <c r="AU144" s="256" t="s">
        <v>88</v>
      </c>
      <c r="AY144" s="18" t="s">
        <v>166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8" t="s">
        <v>86</v>
      </c>
      <c r="BK144" s="257">
        <f>ROUND(I144*H144,2)</f>
        <v>0</v>
      </c>
      <c r="BL144" s="18" t="s">
        <v>260</v>
      </c>
      <c r="BM144" s="256" t="s">
        <v>1670</v>
      </c>
    </row>
    <row r="145" spans="1:65" s="2" customFormat="1" ht="16.5" customHeight="1">
      <c r="A145" s="39"/>
      <c r="B145" s="40"/>
      <c r="C145" s="291" t="s">
        <v>245</v>
      </c>
      <c r="D145" s="291" t="s">
        <v>254</v>
      </c>
      <c r="E145" s="292" t="s">
        <v>1671</v>
      </c>
      <c r="F145" s="293" t="s">
        <v>1672</v>
      </c>
      <c r="G145" s="294" t="s">
        <v>257</v>
      </c>
      <c r="H145" s="295">
        <v>49.572</v>
      </c>
      <c r="I145" s="296"/>
      <c r="J145" s="297">
        <f>ROUND(I145*H145,2)</f>
        <v>0</v>
      </c>
      <c r="K145" s="293" t="s">
        <v>172</v>
      </c>
      <c r="L145" s="298"/>
      <c r="M145" s="299" t="s">
        <v>1</v>
      </c>
      <c r="N145" s="300" t="s">
        <v>43</v>
      </c>
      <c r="O145" s="92"/>
      <c r="P145" s="254">
        <f>O145*H145</f>
        <v>0</v>
      </c>
      <c r="Q145" s="254">
        <v>0.001</v>
      </c>
      <c r="R145" s="254">
        <f>Q145*H145</f>
        <v>0.049572000000000005</v>
      </c>
      <c r="S145" s="254">
        <v>0</v>
      </c>
      <c r="T145" s="25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6" t="s">
        <v>378</v>
      </c>
      <c r="AT145" s="256" t="s">
        <v>254</v>
      </c>
      <c r="AU145" s="256" t="s">
        <v>88</v>
      </c>
      <c r="AY145" s="18" t="s">
        <v>166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8" t="s">
        <v>86</v>
      </c>
      <c r="BK145" s="257">
        <f>ROUND(I145*H145,2)</f>
        <v>0</v>
      </c>
      <c r="BL145" s="18" t="s">
        <v>260</v>
      </c>
      <c r="BM145" s="256" t="s">
        <v>1673</v>
      </c>
    </row>
    <row r="146" spans="1:51" s="13" customFormat="1" ht="12">
      <c r="A146" s="13"/>
      <c r="B146" s="258"/>
      <c r="C146" s="259"/>
      <c r="D146" s="260" t="s">
        <v>175</v>
      </c>
      <c r="E146" s="261" t="s">
        <v>1</v>
      </c>
      <c r="F146" s="262" t="s">
        <v>1674</v>
      </c>
      <c r="G146" s="259"/>
      <c r="H146" s="263">
        <v>49.572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175</v>
      </c>
      <c r="AU146" s="269" t="s">
        <v>88</v>
      </c>
      <c r="AV146" s="13" t="s">
        <v>88</v>
      </c>
      <c r="AW146" s="13" t="s">
        <v>34</v>
      </c>
      <c r="AX146" s="13" t="s">
        <v>86</v>
      </c>
      <c r="AY146" s="269" t="s">
        <v>166</v>
      </c>
    </row>
    <row r="147" spans="1:65" s="2" customFormat="1" ht="21.75" customHeight="1">
      <c r="A147" s="39"/>
      <c r="B147" s="40"/>
      <c r="C147" s="245" t="s">
        <v>250</v>
      </c>
      <c r="D147" s="245" t="s">
        <v>168</v>
      </c>
      <c r="E147" s="246" t="s">
        <v>1675</v>
      </c>
      <c r="F147" s="247" t="s">
        <v>1676</v>
      </c>
      <c r="G147" s="248" t="s">
        <v>242</v>
      </c>
      <c r="H147" s="249">
        <v>0.16</v>
      </c>
      <c r="I147" s="250"/>
      <c r="J147" s="251">
        <f>ROUND(I147*H147,2)</f>
        <v>0</v>
      </c>
      <c r="K147" s="247" t="s">
        <v>172</v>
      </c>
      <c r="L147" s="45"/>
      <c r="M147" s="252" t="s">
        <v>1</v>
      </c>
      <c r="N147" s="253" t="s">
        <v>43</v>
      </c>
      <c r="O147" s="92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6" t="s">
        <v>260</v>
      </c>
      <c r="AT147" s="256" t="s">
        <v>168</v>
      </c>
      <c r="AU147" s="256" t="s">
        <v>88</v>
      </c>
      <c r="AY147" s="18" t="s">
        <v>166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8" t="s">
        <v>86</v>
      </c>
      <c r="BK147" s="257">
        <f>ROUND(I147*H147,2)</f>
        <v>0</v>
      </c>
      <c r="BL147" s="18" t="s">
        <v>260</v>
      </c>
      <c r="BM147" s="256" t="s">
        <v>1677</v>
      </c>
    </row>
    <row r="148" spans="1:65" s="2" customFormat="1" ht="21.75" customHeight="1">
      <c r="A148" s="39"/>
      <c r="B148" s="40"/>
      <c r="C148" s="245" t="s">
        <v>8</v>
      </c>
      <c r="D148" s="245" t="s">
        <v>168</v>
      </c>
      <c r="E148" s="246" t="s">
        <v>1678</v>
      </c>
      <c r="F148" s="247" t="s">
        <v>1679</v>
      </c>
      <c r="G148" s="248" t="s">
        <v>242</v>
      </c>
      <c r="H148" s="249">
        <v>0.16</v>
      </c>
      <c r="I148" s="250"/>
      <c r="J148" s="251">
        <f>ROUND(I148*H148,2)</f>
        <v>0</v>
      </c>
      <c r="K148" s="247" t="s">
        <v>172</v>
      </c>
      <c r="L148" s="45"/>
      <c r="M148" s="252" t="s">
        <v>1</v>
      </c>
      <c r="N148" s="253" t="s">
        <v>43</v>
      </c>
      <c r="O148" s="92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260</v>
      </c>
      <c r="AT148" s="256" t="s">
        <v>168</v>
      </c>
      <c r="AU148" s="256" t="s">
        <v>88</v>
      </c>
      <c r="AY148" s="18" t="s">
        <v>166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86</v>
      </c>
      <c r="BK148" s="257">
        <f>ROUND(I148*H148,2)</f>
        <v>0</v>
      </c>
      <c r="BL148" s="18" t="s">
        <v>260</v>
      </c>
      <c r="BM148" s="256" t="s">
        <v>1680</v>
      </c>
    </row>
    <row r="149" spans="1:63" s="12" customFormat="1" ht="22.8" customHeight="1">
      <c r="A149" s="12"/>
      <c r="B149" s="229"/>
      <c r="C149" s="230"/>
      <c r="D149" s="231" t="s">
        <v>77</v>
      </c>
      <c r="E149" s="243" t="s">
        <v>1681</v>
      </c>
      <c r="F149" s="243" t="s">
        <v>1682</v>
      </c>
      <c r="G149" s="230"/>
      <c r="H149" s="230"/>
      <c r="I149" s="233"/>
      <c r="J149" s="244">
        <f>BK149</f>
        <v>0</v>
      </c>
      <c r="K149" s="230"/>
      <c r="L149" s="235"/>
      <c r="M149" s="236"/>
      <c r="N149" s="237"/>
      <c r="O149" s="237"/>
      <c r="P149" s="238">
        <f>SUM(P150:P283)</f>
        <v>0</v>
      </c>
      <c r="Q149" s="237"/>
      <c r="R149" s="238">
        <f>SUM(R150:R283)</f>
        <v>1.3542010000000002</v>
      </c>
      <c r="S149" s="237"/>
      <c r="T149" s="239">
        <f>SUM(T150:T283)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88</v>
      </c>
      <c r="AT149" s="241" t="s">
        <v>77</v>
      </c>
      <c r="AU149" s="241" t="s">
        <v>86</v>
      </c>
      <c r="AY149" s="240" t="s">
        <v>166</v>
      </c>
      <c r="BK149" s="242">
        <f>SUM(BK150:BK283)</f>
        <v>0</v>
      </c>
    </row>
    <row r="150" spans="1:65" s="2" customFormat="1" ht="16.5" customHeight="1">
      <c r="A150" s="39"/>
      <c r="B150" s="40"/>
      <c r="C150" s="245" t="s">
        <v>260</v>
      </c>
      <c r="D150" s="245" t="s">
        <v>168</v>
      </c>
      <c r="E150" s="246" t="s">
        <v>1683</v>
      </c>
      <c r="F150" s="247" t="s">
        <v>1684</v>
      </c>
      <c r="G150" s="248" t="s">
        <v>1639</v>
      </c>
      <c r="H150" s="249">
        <v>1</v>
      </c>
      <c r="I150" s="250"/>
      <c r="J150" s="251">
        <f>ROUND(I150*H150,2)</f>
        <v>0</v>
      </c>
      <c r="K150" s="247" t="s">
        <v>1</v>
      </c>
      <c r="L150" s="45"/>
      <c r="M150" s="252" t="s">
        <v>1</v>
      </c>
      <c r="N150" s="253" t="s">
        <v>43</v>
      </c>
      <c r="O150" s="92"/>
      <c r="P150" s="254">
        <f>O150*H150</f>
        <v>0</v>
      </c>
      <c r="Q150" s="254">
        <v>0.01</v>
      </c>
      <c r="R150" s="254">
        <f>Q150*H150</f>
        <v>0.01</v>
      </c>
      <c r="S150" s="254">
        <v>0</v>
      </c>
      <c r="T150" s="25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6" t="s">
        <v>260</v>
      </c>
      <c r="AT150" s="256" t="s">
        <v>168</v>
      </c>
      <c r="AU150" s="256" t="s">
        <v>88</v>
      </c>
      <c r="AY150" s="18" t="s">
        <v>166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8" t="s">
        <v>86</v>
      </c>
      <c r="BK150" s="257">
        <f>ROUND(I150*H150,2)</f>
        <v>0</v>
      </c>
      <c r="BL150" s="18" t="s">
        <v>260</v>
      </c>
      <c r="BM150" s="256" t="s">
        <v>1685</v>
      </c>
    </row>
    <row r="151" spans="1:51" s="14" customFormat="1" ht="12">
      <c r="A151" s="14"/>
      <c r="B151" s="270"/>
      <c r="C151" s="271"/>
      <c r="D151" s="260" t="s">
        <v>175</v>
      </c>
      <c r="E151" s="272" t="s">
        <v>1</v>
      </c>
      <c r="F151" s="273" t="s">
        <v>1686</v>
      </c>
      <c r="G151" s="271"/>
      <c r="H151" s="272" t="s">
        <v>1</v>
      </c>
      <c r="I151" s="274"/>
      <c r="J151" s="271"/>
      <c r="K151" s="271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175</v>
      </c>
      <c r="AU151" s="279" t="s">
        <v>88</v>
      </c>
      <c r="AV151" s="14" t="s">
        <v>86</v>
      </c>
      <c r="AW151" s="14" t="s">
        <v>34</v>
      </c>
      <c r="AX151" s="14" t="s">
        <v>78</v>
      </c>
      <c r="AY151" s="279" t="s">
        <v>166</v>
      </c>
    </row>
    <row r="152" spans="1:51" s="13" customFormat="1" ht="12">
      <c r="A152" s="13"/>
      <c r="B152" s="258"/>
      <c r="C152" s="259"/>
      <c r="D152" s="260" t="s">
        <v>175</v>
      </c>
      <c r="E152" s="261" t="s">
        <v>1</v>
      </c>
      <c r="F152" s="262" t="s">
        <v>86</v>
      </c>
      <c r="G152" s="259"/>
      <c r="H152" s="263">
        <v>1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175</v>
      </c>
      <c r="AU152" s="269" t="s">
        <v>88</v>
      </c>
      <c r="AV152" s="13" t="s">
        <v>88</v>
      </c>
      <c r="AW152" s="13" t="s">
        <v>34</v>
      </c>
      <c r="AX152" s="13" t="s">
        <v>86</v>
      </c>
      <c r="AY152" s="269" t="s">
        <v>166</v>
      </c>
    </row>
    <row r="153" spans="1:65" s="2" customFormat="1" ht="55.5" customHeight="1">
      <c r="A153" s="39"/>
      <c r="B153" s="40"/>
      <c r="C153" s="291" t="s">
        <v>264</v>
      </c>
      <c r="D153" s="291" t="s">
        <v>254</v>
      </c>
      <c r="E153" s="292" t="s">
        <v>1687</v>
      </c>
      <c r="F153" s="293" t="s">
        <v>1688</v>
      </c>
      <c r="G153" s="294" t="s">
        <v>1639</v>
      </c>
      <c r="H153" s="295">
        <v>1</v>
      </c>
      <c r="I153" s="296"/>
      <c r="J153" s="297">
        <f>ROUND(I153*H153,2)</f>
        <v>0</v>
      </c>
      <c r="K153" s="293" t="s">
        <v>1</v>
      </c>
      <c r="L153" s="298"/>
      <c r="M153" s="299" t="s">
        <v>1</v>
      </c>
      <c r="N153" s="300" t="s">
        <v>43</v>
      </c>
      <c r="O153" s="92"/>
      <c r="P153" s="254">
        <f>O153*H153</f>
        <v>0</v>
      </c>
      <c r="Q153" s="254">
        <v>0.42</v>
      </c>
      <c r="R153" s="254">
        <f>Q153*H153</f>
        <v>0.42</v>
      </c>
      <c r="S153" s="254">
        <v>0</v>
      </c>
      <c r="T153" s="25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6" t="s">
        <v>378</v>
      </c>
      <c r="AT153" s="256" t="s">
        <v>254</v>
      </c>
      <c r="AU153" s="256" t="s">
        <v>88</v>
      </c>
      <c r="AY153" s="18" t="s">
        <v>166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8" t="s">
        <v>86</v>
      </c>
      <c r="BK153" s="257">
        <f>ROUND(I153*H153,2)</f>
        <v>0</v>
      </c>
      <c r="BL153" s="18" t="s">
        <v>260</v>
      </c>
      <c r="BM153" s="256" t="s">
        <v>1689</v>
      </c>
    </row>
    <row r="154" spans="1:65" s="2" customFormat="1" ht="21.75" customHeight="1">
      <c r="A154" s="39"/>
      <c r="B154" s="40"/>
      <c r="C154" s="291" t="s">
        <v>269</v>
      </c>
      <c r="D154" s="291" t="s">
        <v>254</v>
      </c>
      <c r="E154" s="292" t="s">
        <v>1690</v>
      </c>
      <c r="F154" s="293" t="s">
        <v>1691</v>
      </c>
      <c r="G154" s="294" t="s">
        <v>546</v>
      </c>
      <c r="H154" s="295">
        <v>7</v>
      </c>
      <c r="I154" s="296"/>
      <c r="J154" s="297">
        <f>ROUND(I154*H154,2)</f>
        <v>0</v>
      </c>
      <c r="K154" s="293" t="s">
        <v>1</v>
      </c>
      <c r="L154" s="298"/>
      <c r="M154" s="299" t="s">
        <v>1</v>
      </c>
      <c r="N154" s="300" t="s">
        <v>43</v>
      </c>
      <c r="O154" s="92"/>
      <c r="P154" s="254">
        <f>O154*H154</f>
        <v>0</v>
      </c>
      <c r="Q154" s="254">
        <v>0.0005</v>
      </c>
      <c r="R154" s="254">
        <f>Q154*H154</f>
        <v>0.0035</v>
      </c>
      <c r="S154" s="254">
        <v>0</v>
      </c>
      <c r="T154" s="25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6" t="s">
        <v>378</v>
      </c>
      <c r="AT154" s="256" t="s">
        <v>254</v>
      </c>
      <c r="AU154" s="256" t="s">
        <v>88</v>
      </c>
      <c r="AY154" s="18" t="s">
        <v>166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8" t="s">
        <v>86</v>
      </c>
      <c r="BK154" s="257">
        <f>ROUND(I154*H154,2)</f>
        <v>0</v>
      </c>
      <c r="BL154" s="18" t="s">
        <v>260</v>
      </c>
      <c r="BM154" s="256" t="s">
        <v>1692</v>
      </c>
    </row>
    <row r="155" spans="1:65" s="2" customFormat="1" ht="33" customHeight="1">
      <c r="A155" s="39"/>
      <c r="B155" s="40"/>
      <c r="C155" s="245" t="s">
        <v>274</v>
      </c>
      <c r="D155" s="245" t="s">
        <v>168</v>
      </c>
      <c r="E155" s="246" t="s">
        <v>1693</v>
      </c>
      <c r="F155" s="247" t="s">
        <v>1694</v>
      </c>
      <c r="G155" s="248" t="s">
        <v>1639</v>
      </c>
      <c r="H155" s="249">
        <v>1</v>
      </c>
      <c r="I155" s="250"/>
      <c r="J155" s="251">
        <f>ROUND(I155*H155,2)</f>
        <v>0</v>
      </c>
      <c r="K155" s="247" t="s">
        <v>1</v>
      </c>
      <c r="L155" s="45"/>
      <c r="M155" s="252" t="s">
        <v>1</v>
      </c>
      <c r="N155" s="253" t="s">
        <v>43</v>
      </c>
      <c r="O155" s="92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6" t="s">
        <v>260</v>
      </c>
      <c r="AT155" s="256" t="s">
        <v>168</v>
      </c>
      <c r="AU155" s="256" t="s">
        <v>88</v>
      </c>
      <c r="AY155" s="18" t="s">
        <v>166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8" t="s">
        <v>86</v>
      </c>
      <c r="BK155" s="257">
        <f>ROUND(I155*H155,2)</f>
        <v>0</v>
      </c>
      <c r="BL155" s="18" t="s">
        <v>260</v>
      </c>
      <c r="BM155" s="256" t="s">
        <v>1695</v>
      </c>
    </row>
    <row r="156" spans="1:51" s="14" customFormat="1" ht="12">
      <c r="A156" s="14"/>
      <c r="B156" s="270"/>
      <c r="C156" s="271"/>
      <c r="D156" s="260" t="s">
        <v>175</v>
      </c>
      <c r="E156" s="272" t="s">
        <v>1</v>
      </c>
      <c r="F156" s="273" t="s">
        <v>1686</v>
      </c>
      <c r="G156" s="271"/>
      <c r="H156" s="272" t="s">
        <v>1</v>
      </c>
      <c r="I156" s="274"/>
      <c r="J156" s="271"/>
      <c r="K156" s="271"/>
      <c r="L156" s="275"/>
      <c r="M156" s="276"/>
      <c r="N156" s="277"/>
      <c r="O156" s="277"/>
      <c r="P156" s="277"/>
      <c r="Q156" s="277"/>
      <c r="R156" s="277"/>
      <c r="S156" s="277"/>
      <c r="T156" s="27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9" t="s">
        <v>175</v>
      </c>
      <c r="AU156" s="279" t="s">
        <v>88</v>
      </c>
      <c r="AV156" s="14" t="s">
        <v>86</v>
      </c>
      <c r="AW156" s="14" t="s">
        <v>34</v>
      </c>
      <c r="AX156" s="14" t="s">
        <v>78</v>
      </c>
      <c r="AY156" s="279" t="s">
        <v>166</v>
      </c>
    </row>
    <row r="157" spans="1:51" s="13" customFormat="1" ht="12">
      <c r="A157" s="13"/>
      <c r="B157" s="258"/>
      <c r="C157" s="259"/>
      <c r="D157" s="260" t="s">
        <v>175</v>
      </c>
      <c r="E157" s="261" t="s">
        <v>1</v>
      </c>
      <c r="F157" s="262" t="s">
        <v>86</v>
      </c>
      <c r="G157" s="259"/>
      <c r="H157" s="263">
        <v>1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175</v>
      </c>
      <c r="AU157" s="269" t="s">
        <v>88</v>
      </c>
      <c r="AV157" s="13" t="s">
        <v>88</v>
      </c>
      <c r="AW157" s="13" t="s">
        <v>34</v>
      </c>
      <c r="AX157" s="13" t="s">
        <v>86</v>
      </c>
      <c r="AY157" s="269" t="s">
        <v>166</v>
      </c>
    </row>
    <row r="158" spans="1:65" s="2" customFormat="1" ht="21.75" customHeight="1">
      <c r="A158" s="39"/>
      <c r="B158" s="40"/>
      <c r="C158" s="291" t="s">
        <v>279</v>
      </c>
      <c r="D158" s="291" t="s">
        <v>254</v>
      </c>
      <c r="E158" s="292" t="s">
        <v>1696</v>
      </c>
      <c r="F158" s="293" t="s">
        <v>1697</v>
      </c>
      <c r="G158" s="294" t="s">
        <v>546</v>
      </c>
      <c r="H158" s="295">
        <v>1</v>
      </c>
      <c r="I158" s="296"/>
      <c r="J158" s="297">
        <f>ROUND(I158*H158,2)</f>
        <v>0</v>
      </c>
      <c r="K158" s="293" t="s">
        <v>1</v>
      </c>
      <c r="L158" s="298"/>
      <c r="M158" s="299" t="s">
        <v>1</v>
      </c>
      <c r="N158" s="300" t="s">
        <v>43</v>
      </c>
      <c r="O158" s="92"/>
      <c r="P158" s="254">
        <f>O158*H158</f>
        <v>0</v>
      </c>
      <c r="Q158" s="254">
        <v>0.0005</v>
      </c>
      <c r="R158" s="254">
        <f>Q158*H158</f>
        <v>0.0005</v>
      </c>
      <c r="S158" s="254">
        <v>0</v>
      </c>
      <c r="T158" s="25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6" t="s">
        <v>378</v>
      </c>
      <c r="AT158" s="256" t="s">
        <v>254</v>
      </c>
      <c r="AU158" s="256" t="s">
        <v>88</v>
      </c>
      <c r="AY158" s="18" t="s">
        <v>166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8" t="s">
        <v>86</v>
      </c>
      <c r="BK158" s="257">
        <f>ROUND(I158*H158,2)</f>
        <v>0</v>
      </c>
      <c r="BL158" s="18" t="s">
        <v>260</v>
      </c>
      <c r="BM158" s="256" t="s">
        <v>1698</v>
      </c>
    </row>
    <row r="159" spans="1:65" s="2" customFormat="1" ht="21.75" customHeight="1">
      <c r="A159" s="39"/>
      <c r="B159" s="40"/>
      <c r="C159" s="245" t="s">
        <v>7</v>
      </c>
      <c r="D159" s="245" t="s">
        <v>168</v>
      </c>
      <c r="E159" s="246" t="s">
        <v>1699</v>
      </c>
      <c r="F159" s="247" t="s">
        <v>1700</v>
      </c>
      <c r="G159" s="248" t="s">
        <v>1639</v>
      </c>
      <c r="H159" s="249">
        <v>1</v>
      </c>
      <c r="I159" s="250"/>
      <c r="J159" s="251">
        <f>ROUND(I159*H159,2)</f>
        <v>0</v>
      </c>
      <c r="K159" s="247" t="s">
        <v>1</v>
      </c>
      <c r="L159" s="45"/>
      <c r="M159" s="252" t="s">
        <v>1</v>
      </c>
      <c r="N159" s="253" t="s">
        <v>43</v>
      </c>
      <c r="O159" s="92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6" t="s">
        <v>260</v>
      </c>
      <c r="AT159" s="256" t="s">
        <v>168</v>
      </c>
      <c r="AU159" s="256" t="s">
        <v>88</v>
      </c>
      <c r="AY159" s="18" t="s">
        <v>166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8" t="s">
        <v>86</v>
      </c>
      <c r="BK159" s="257">
        <f>ROUND(I159*H159,2)</f>
        <v>0</v>
      </c>
      <c r="BL159" s="18" t="s">
        <v>260</v>
      </c>
      <c r="BM159" s="256" t="s">
        <v>1701</v>
      </c>
    </row>
    <row r="160" spans="1:51" s="14" customFormat="1" ht="12">
      <c r="A160" s="14"/>
      <c r="B160" s="270"/>
      <c r="C160" s="271"/>
      <c r="D160" s="260" t="s">
        <v>175</v>
      </c>
      <c r="E160" s="272" t="s">
        <v>1</v>
      </c>
      <c r="F160" s="273" t="s">
        <v>1686</v>
      </c>
      <c r="G160" s="271"/>
      <c r="H160" s="272" t="s">
        <v>1</v>
      </c>
      <c r="I160" s="274"/>
      <c r="J160" s="271"/>
      <c r="K160" s="271"/>
      <c r="L160" s="275"/>
      <c r="M160" s="276"/>
      <c r="N160" s="277"/>
      <c r="O160" s="277"/>
      <c r="P160" s="277"/>
      <c r="Q160" s="277"/>
      <c r="R160" s="277"/>
      <c r="S160" s="277"/>
      <c r="T160" s="27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9" t="s">
        <v>175</v>
      </c>
      <c r="AU160" s="279" t="s">
        <v>88</v>
      </c>
      <c r="AV160" s="14" t="s">
        <v>86</v>
      </c>
      <c r="AW160" s="14" t="s">
        <v>34</v>
      </c>
      <c r="AX160" s="14" t="s">
        <v>78</v>
      </c>
      <c r="AY160" s="279" t="s">
        <v>166</v>
      </c>
    </row>
    <row r="161" spans="1:51" s="13" customFormat="1" ht="12">
      <c r="A161" s="13"/>
      <c r="B161" s="258"/>
      <c r="C161" s="259"/>
      <c r="D161" s="260" t="s">
        <v>175</v>
      </c>
      <c r="E161" s="261" t="s">
        <v>1</v>
      </c>
      <c r="F161" s="262" t="s">
        <v>86</v>
      </c>
      <c r="G161" s="259"/>
      <c r="H161" s="263">
        <v>1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175</v>
      </c>
      <c r="AU161" s="269" t="s">
        <v>88</v>
      </c>
      <c r="AV161" s="13" t="s">
        <v>88</v>
      </c>
      <c r="AW161" s="13" t="s">
        <v>34</v>
      </c>
      <c r="AX161" s="13" t="s">
        <v>86</v>
      </c>
      <c r="AY161" s="269" t="s">
        <v>166</v>
      </c>
    </row>
    <row r="162" spans="1:65" s="2" customFormat="1" ht="21.75" customHeight="1">
      <c r="A162" s="39"/>
      <c r="B162" s="40"/>
      <c r="C162" s="245" t="s">
        <v>288</v>
      </c>
      <c r="D162" s="245" t="s">
        <v>168</v>
      </c>
      <c r="E162" s="246" t="s">
        <v>1702</v>
      </c>
      <c r="F162" s="247" t="s">
        <v>1703</v>
      </c>
      <c r="G162" s="248" t="s">
        <v>546</v>
      </c>
      <c r="H162" s="249">
        <v>2</v>
      </c>
      <c r="I162" s="250"/>
      <c r="J162" s="251">
        <f>ROUND(I162*H162,2)</f>
        <v>0</v>
      </c>
      <c r="K162" s="247" t="s">
        <v>1</v>
      </c>
      <c r="L162" s="45"/>
      <c r="M162" s="252" t="s">
        <v>1</v>
      </c>
      <c r="N162" s="253" t="s">
        <v>43</v>
      </c>
      <c r="O162" s="92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6" t="s">
        <v>260</v>
      </c>
      <c r="AT162" s="256" t="s">
        <v>168</v>
      </c>
      <c r="AU162" s="256" t="s">
        <v>88</v>
      </c>
      <c r="AY162" s="18" t="s">
        <v>166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8" t="s">
        <v>86</v>
      </c>
      <c r="BK162" s="257">
        <f>ROUND(I162*H162,2)</f>
        <v>0</v>
      </c>
      <c r="BL162" s="18" t="s">
        <v>260</v>
      </c>
      <c r="BM162" s="256" t="s">
        <v>1704</v>
      </c>
    </row>
    <row r="163" spans="1:51" s="14" customFormat="1" ht="12">
      <c r="A163" s="14"/>
      <c r="B163" s="270"/>
      <c r="C163" s="271"/>
      <c r="D163" s="260" t="s">
        <v>175</v>
      </c>
      <c r="E163" s="272" t="s">
        <v>1</v>
      </c>
      <c r="F163" s="273" t="s">
        <v>1686</v>
      </c>
      <c r="G163" s="271"/>
      <c r="H163" s="272" t="s">
        <v>1</v>
      </c>
      <c r="I163" s="274"/>
      <c r="J163" s="271"/>
      <c r="K163" s="271"/>
      <c r="L163" s="275"/>
      <c r="M163" s="276"/>
      <c r="N163" s="277"/>
      <c r="O163" s="277"/>
      <c r="P163" s="277"/>
      <c r="Q163" s="277"/>
      <c r="R163" s="277"/>
      <c r="S163" s="277"/>
      <c r="T163" s="27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9" t="s">
        <v>175</v>
      </c>
      <c r="AU163" s="279" t="s">
        <v>88</v>
      </c>
      <c r="AV163" s="14" t="s">
        <v>86</v>
      </c>
      <c r="AW163" s="14" t="s">
        <v>34</v>
      </c>
      <c r="AX163" s="14" t="s">
        <v>78</v>
      </c>
      <c r="AY163" s="279" t="s">
        <v>166</v>
      </c>
    </row>
    <row r="164" spans="1:51" s="13" customFormat="1" ht="12">
      <c r="A164" s="13"/>
      <c r="B164" s="258"/>
      <c r="C164" s="259"/>
      <c r="D164" s="260" t="s">
        <v>175</v>
      </c>
      <c r="E164" s="261" t="s">
        <v>1</v>
      </c>
      <c r="F164" s="262" t="s">
        <v>88</v>
      </c>
      <c r="G164" s="259"/>
      <c r="H164" s="263">
        <v>2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175</v>
      </c>
      <c r="AU164" s="269" t="s">
        <v>88</v>
      </c>
      <c r="AV164" s="13" t="s">
        <v>88</v>
      </c>
      <c r="AW164" s="13" t="s">
        <v>34</v>
      </c>
      <c r="AX164" s="13" t="s">
        <v>86</v>
      </c>
      <c r="AY164" s="269" t="s">
        <v>166</v>
      </c>
    </row>
    <row r="165" spans="1:65" s="2" customFormat="1" ht="16.5" customHeight="1">
      <c r="A165" s="39"/>
      <c r="B165" s="40"/>
      <c r="C165" s="291" t="s">
        <v>293</v>
      </c>
      <c r="D165" s="291" t="s">
        <v>254</v>
      </c>
      <c r="E165" s="292" t="s">
        <v>1705</v>
      </c>
      <c r="F165" s="293" t="s">
        <v>1706</v>
      </c>
      <c r="G165" s="294" t="s">
        <v>546</v>
      </c>
      <c r="H165" s="295">
        <v>2</v>
      </c>
      <c r="I165" s="296"/>
      <c r="J165" s="297">
        <f>ROUND(I165*H165,2)</f>
        <v>0</v>
      </c>
      <c r="K165" s="293" t="s">
        <v>1</v>
      </c>
      <c r="L165" s="298"/>
      <c r="M165" s="299" t="s">
        <v>1</v>
      </c>
      <c r="N165" s="300" t="s">
        <v>43</v>
      </c>
      <c r="O165" s="92"/>
      <c r="P165" s="254">
        <f>O165*H165</f>
        <v>0</v>
      </c>
      <c r="Q165" s="254">
        <v>0.0004</v>
      </c>
      <c r="R165" s="254">
        <f>Q165*H165</f>
        <v>0.0008</v>
      </c>
      <c r="S165" s="254">
        <v>0</v>
      </c>
      <c r="T165" s="25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6" t="s">
        <v>378</v>
      </c>
      <c r="AT165" s="256" t="s">
        <v>254</v>
      </c>
      <c r="AU165" s="256" t="s">
        <v>88</v>
      </c>
      <c r="AY165" s="18" t="s">
        <v>166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8" t="s">
        <v>86</v>
      </c>
      <c r="BK165" s="257">
        <f>ROUND(I165*H165,2)</f>
        <v>0</v>
      </c>
      <c r="BL165" s="18" t="s">
        <v>260</v>
      </c>
      <c r="BM165" s="256" t="s">
        <v>1707</v>
      </c>
    </row>
    <row r="166" spans="1:65" s="2" customFormat="1" ht="33" customHeight="1">
      <c r="A166" s="39"/>
      <c r="B166" s="40"/>
      <c r="C166" s="245" t="s">
        <v>310</v>
      </c>
      <c r="D166" s="245" t="s">
        <v>168</v>
      </c>
      <c r="E166" s="246" t="s">
        <v>1708</v>
      </c>
      <c r="F166" s="247" t="s">
        <v>1709</v>
      </c>
      <c r="G166" s="248" t="s">
        <v>1639</v>
      </c>
      <c r="H166" s="249">
        <v>1</v>
      </c>
      <c r="I166" s="250"/>
      <c r="J166" s="251">
        <f>ROUND(I166*H166,2)</f>
        <v>0</v>
      </c>
      <c r="K166" s="247" t="s">
        <v>1</v>
      </c>
      <c r="L166" s="45"/>
      <c r="M166" s="252" t="s">
        <v>1</v>
      </c>
      <c r="N166" s="253" t="s">
        <v>43</v>
      </c>
      <c r="O166" s="92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6" t="s">
        <v>260</v>
      </c>
      <c r="AT166" s="256" t="s">
        <v>168</v>
      </c>
      <c r="AU166" s="256" t="s">
        <v>88</v>
      </c>
      <c r="AY166" s="18" t="s">
        <v>166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8" t="s">
        <v>86</v>
      </c>
      <c r="BK166" s="257">
        <f>ROUND(I166*H166,2)</f>
        <v>0</v>
      </c>
      <c r="BL166" s="18" t="s">
        <v>260</v>
      </c>
      <c r="BM166" s="256" t="s">
        <v>1710</v>
      </c>
    </row>
    <row r="167" spans="1:51" s="14" customFormat="1" ht="12">
      <c r="A167" s="14"/>
      <c r="B167" s="270"/>
      <c r="C167" s="271"/>
      <c r="D167" s="260" t="s">
        <v>175</v>
      </c>
      <c r="E167" s="272" t="s">
        <v>1</v>
      </c>
      <c r="F167" s="273" t="s">
        <v>1686</v>
      </c>
      <c r="G167" s="271"/>
      <c r="H167" s="272" t="s">
        <v>1</v>
      </c>
      <c r="I167" s="274"/>
      <c r="J167" s="271"/>
      <c r="K167" s="271"/>
      <c r="L167" s="275"/>
      <c r="M167" s="276"/>
      <c r="N167" s="277"/>
      <c r="O167" s="277"/>
      <c r="P167" s="277"/>
      <c r="Q167" s="277"/>
      <c r="R167" s="277"/>
      <c r="S167" s="277"/>
      <c r="T167" s="27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9" t="s">
        <v>175</v>
      </c>
      <c r="AU167" s="279" t="s">
        <v>88</v>
      </c>
      <c r="AV167" s="14" t="s">
        <v>86</v>
      </c>
      <c r="AW167" s="14" t="s">
        <v>34</v>
      </c>
      <c r="AX167" s="14" t="s">
        <v>78</v>
      </c>
      <c r="AY167" s="279" t="s">
        <v>166</v>
      </c>
    </row>
    <row r="168" spans="1:51" s="13" customFormat="1" ht="12">
      <c r="A168" s="13"/>
      <c r="B168" s="258"/>
      <c r="C168" s="259"/>
      <c r="D168" s="260" t="s">
        <v>175</v>
      </c>
      <c r="E168" s="261" t="s">
        <v>1</v>
      </c>
      <c r="F168" s="262" t="s">
        <v>86</v>
      </c>
      <c r="G168" s="259"/>
      <c r="H168" s="263">
        <v>1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175</v>
      </c>
      <c r="AU168" s="269" t="s">
        <v>88</v>
      </c>
      <c r="AV168" s="13" t="s">
        <v>88</v>
      </c>
      <c r="AW168" s="13" t="s">
        <v>34</v>
      </c>
      <c r="AX168" s="13" t="s">
        <v>86</v>
      </c>
      <c r="AY168" s="269" t="s">
        <v>166</v>
      </c>
    </row>
    <row r="169" spans="1:65" s="2" customFormat="1" ht="55.5" customHeight="1">
      <c r="A169" s="39"/>
      <c r="B169" s="40"/>
      <c r="C169" s="291" t="s">
        <v>315</v>
      </c>
      <c r="D169" s="291" t="s">
        <v>254</v>
      </c>
      <c r="E169" s="292" t="s">
        <v>1711</v>
      </c>
      <c r="F169" s="293" t="s">
        <v>1712</v>
      </c>
      <c r="G169" s="294" t="s">
        <v>1639</v>
      </c>
      <c r="H169" s="295">
        <v>1</v>
      </c>
      <c r="I169" s="296"/>
      <c r="J169" s="297">
        <f>ROUND(I169*H169,2)</f>
        <v>0</v>
      </c>
      <c r="K169" s="293" t="s">
        <v>1</v>
      </c>
      <c r="L169" s="298"/>
      <c r="M169" s="299" t="s">
        <v>1</v>
      </c>
      <c r="N169" s="300" t="s">
        <v>43</v>
      </c>
      <c r="O169" s="92"/>
      <c r="P169" s="254">
        <f>O169*H169</f>
        <v>0</v>
      </c>
      <c r="Q169" s="254">
        <v>0.075</v>
      </c>
      <c r="R169" s="254">
        <f>Q169*H169</f>
        <v>0.075</v>
      </c>
      <c r="S169" s="254">
        <v>0</v>
      </c>
      <c r="T169" s="25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6" t="s">
        <v>378</v>
      </c>
      <c r="AT169" s="256" t="s">
        <v>254</v>
      </c>
      <c r="AU169" s="256" t="s">
        <v>88</v>
      </c>
      <c r="AY169" s="18" t="s">
        <v>166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8" t="s">
        <v>86</v>
      </c>
      <c r="BK169" s="257">
        <f>ROUND(I169*H169,2)</f>
        <v>0</v>
      </c>
      <c r="BL169" s="18" t="s">
        <v>260</v>
      </c>
      <c r="BM169" s="256" t="s">
        <v>1713</v>
      </c>
    </row>
    <row r="170" spans="1:65" s="2" customFormat="1" ht="33" customHeight="1">
      <c r="A170" s="39"/>
      <c r="B170" s="40"/>
      <c r="C170" s="245" t="s">
        <v>331</v>
      </c>
      <c r="D170" s="245" t="s">
        <v>168</v>
      </c>
      <c r="E170" s="246" t="s">
        <v>1714</v>
      </c>
      <c r="F170" s="247" t="s">
        <v>1715</v>
      </c>
      <c r="G170" s="248" t="s">
        <v>1639</v>
      </c>
      <c r="H170" s="249">
        <v>1</v>
      </c>
      <c r="I170" s="250"/>
      <c r="J170" s="251">
        <f>ROUND(I170*H170,2)</f>
        <v>0</v>
      </c>
      <c r="K170" s="247" t="s">
        <v>1</v>
      </c>
      <c r="L170" s="45"/>
      <c r="M170" s="252" t="s">
        <v>1</v>
      </c>
      <c r="N170" s="253" t="s">
        <v>43</v>
      </c>
      <c r="O170" s="92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6" t="s">
        <v>260</v>
      </c>
      <c r="AT170" s="256" t="s">
        <v>168</v>
      </c>
      <c r="AU170" s="256" t="s">
        <v>88</v>
      </c>
      <c r="AY170" s="18" t="s">
        <v>166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8" t="s">
        <v>86</v>
      </c>
      <c r="BK170" s="257">
        <f>ROUND(I170*H170,2)</f>
        <v>0</v>
      </c>
      <c r="BL170" s="18" t="s">
        <v>260</v>
      </c>
      <c r="BM170" s="256" t="s">
        <v>1716</v>
      </c>
    </row>
    <row r="171" spans="1:51" s="14" customFormat="1" ht="12">
      <c r="A171" s="14"/>
      <c r="B171" s="270"/>
      <c r="C171" s="271"/>
      <c r="D171" s="260" t="s">
        <v>175</v>
      </c>
      <c r="E171" s="272" t="s">
        <v>1</v>
      </c>
      <c r="F171" s="273" t="s">
        <v>1686</v>
      </c>
      <c r="G171" s="271"/>
      <c r="H171" s="272" t="s">
        <v>1</v>
      </c>
      <c r="I171" s="274"/>
      <c r="J171" s="271"/>
      <c r="K171" s="271"/>
      <c r="L171" s="275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9" t="s">
        <v>175</v>
      </c>
      <c r="AU171" s="279" t="s">
        <v>88</v>
      </c>
      <c r="AV171" s="14" t="s">
        <v>86</v>
      </c>
      <c r="AW171" s="14" t="s">
        <v>34</v>
      </c>
      <c r="AX171" s="14" t="s">
        <v>78</v>
      </c>
      <c r="AY171" s="279" t="s">
        <v>166</v>
      </c>
    </row>
    <row r="172" spans="1:51" s="13" customFormat="1" ht="12">
      <c r="A172" s="13"/>
      <c r="B172" s="258"/>
      <c r="C172" s="259"/>
      <c r="D172" s="260" t="s">
        <v>175</v>
      </c>
      <c r="E172" s="261" t="s">
        <v>1</v>
      </c>
      <c r="F172" s="262" t="s">
        <v>86</v>
      </c>
      <c r="G172" s="259"/>
      <c r="H172" s="263">
        <v>1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175</v>
      </c>
      <c r="AU172" s="269" t="s">
        <v>88</v>
      </c>
      <c r="AV172" s="13" t="s">
        <v>88</v>
      </c>
      <c r="AW172" s="13" t="s">
        <v>34</v>
      </c>
      <c r="AX172" s="13" t="s">
        <v>86</v>
      </c>
      <c r="AY172" s="269" t="s">
        <v>166</v>
      </c>
    </row>
    <row r="173" spans="1:65" s="2" customFormat="1" ht="55.5" customHeight="1">
      <c r="A173" s="39"/>
      <c r="B173" s="40"/>
      <c r="C173" s="291" t="s">
        <v>346</v>
      </c>
      <c r="D173" s="291" t="s">
        <v>254</v>
      </c>
      <c r="E173" s="292" t="s">
        <v>1717</v>
      </c>
      <c r="F173" s="293" t="s">
        <v>1718</v>
      </c>
      <c r="G173" s="294" t="s">
        <v>546</v>
      </c>
      <c r="H173" s="295">
        <v>1</v>
      </c>
      <c r="I173" s="296"/>
      <c r="J173" s="297">
        <f>ROUND(I173*H173,2)</f>
        <v>0</v>
      </c>
      <c r="K173" s="293" t="s">
        <v>1</v>
      </c>
      <c r="L173" s="298"/>
      <c r="M173" s="299" t="s">
        <v>1</v>
      </c>
      <c r="N173" s="300" t="s">
        <v>43</v>
      </c>
      <c r="O173" s="92"/>
      <c r="P173" s="254">
        <f>O173*H173</f>
        <v>0</v>
      </c>
      <c r="Q173" s="254">
        <v>0.005</v>
      </c>
      <c r="R173" s="254">
        <f>Q173*H173</f>
        <v>0.005</v>
      </c>
      <c r="S173" s="254">
        <v>0</v>
      </c>
      <c r="T173" s="25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6" t="s">
        <v>378</v>
      </c>
      <c r="AT173" s="256" t="s">
        <v>254</v>
      </c>
      <c r="AU173" s="256" t="s">
        <v>88</v>
      </c>
      <c r="AY173" s="18" t="s">
        <v>166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8" t="s">
        <v>86</v>
      </c>
      <c r="BK173" s="257">
        <f>ROUND(I173*H173,2)</f>
        <v>0</v>
      </c>
      <c r="BL173" s="18" t="s">
        <v>260</v>
      </c>
      <c r="BM173" s="256" t="s">
        <v>1719</v>
      </c>
    </row>
    <row r="174" spans="1:65" s="2" customFormat="1" ht="21.75" customHeight="1">
      <c r="A174" s="39"/>
      <c r="B174" s="40"/>
      <c r="C174" s="245" t="s">
        <v>351</v>
      </c>
      <c r="D174" s="245" t="s">
        <v>168</v>
      </c>
      <c r="E174" s="246" t="s">
        <v>1720</v>
      </c>
      <c r="F174" s="247" t="s">
        <v>1721</v>
      </c>
      <c r="G174" s="248" t="s">
        <v>1639</v>
      </c>
      <c r="H174" s="249">
        <v>1</v>
      </c>
      <c r="I174" s="250"/>
      <c r="J174" s="251">
        <f>ROUND(I174*H174,2)</f>
        <v>0</v>
      </c>
      <c r="K174" s="247" t="s">
        <v>1</v>
      </c>
      <c r="L174" s="45"/>
      <c r="M174" s="252" t="s">
        <v>1</v>
      </c>
      <c r="N174" s="253" t="s">
        <v>43</v>
      </c>
      <c r="O174" s="92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6" t="s">
        <v>260</v>
      </c>
      <c r="AT174" s="256" t="s">
        <v>168</v>
      </c>
      <c r="AU174" s="256" t="s">
        <v>88</v>
      </c>
      <c r="AY174" s="18" t="s">
        <v>166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8" t="s">
        <v>86</v>
      </c>
      <c r="BK174" s="257">
        <f>ROUND(I174*H174,2)</f>
        <v>0</v>
      </c>
      <c r="BL174" s="18" t="s">
        <v>260</v>
      </c>
      <c r="BM174" s="256" t="s">
        <v>1722</v>
      </c>
    </row>
    <row r="175" spans="1:51" s="14" customFormat="1" ht="12">
      <c r="A175" s="14"/>
      <c r="B175" s="270"/>
      <c r="C175" s="271"/>
      <c r="D175" s="260" t="s">
        <v>175</v>
      </c>
      <c r="E175" s="272" t="s">
        <v>1</v>
      </c>
      <c r="F175" s="273" t="s">
        <v>1686</v>
      </c>
      <c r="G175" s="271"/>
      <c r="H175" s="272" t="s">
        <v>1</v>
      </c>
      <c r="I175" s="274"/>
      <c r="J175" s="271"/>
      <c r="K175" s="271"/>
      <c r="L175" s="275"/>
      <c r="M175" s="276"/>
      <c r="N175" s="277"/>
      <c r="O175" s="277"/>
      <c r="P175" s="277"/>
      <c r="Q175" s="277"/>
      <c r="R175" s="277"/>
      <c r="S175" s="277"/>
      <c r="T175" s="27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9" t="s">
        <v>175</v>
      </c>
      <c r="AU175" s="279" t="s">
        <v>88</v>
      </c>
      <c r="AV175" s="14" t="s">
        <v>86</v>
      </c>
      <c r="AW175" s="14" t="s">
        <v>34</v>
      </c>
      <c r="AX175" s="14" t="s">
        <v>78</v>
      </c>
      <c r="AY175" s="279" t="s">
        <v>166</v>
      </c>
    </row>
    <row r="176" spans="1:51" s="13" customFormat="1" ht="12">
      <c r="A176" s="13"/>
      <c r="B176" s="258"/>
      <c r="C176" s="259"/>
      <c r="D176" s="260" t="s">
        <v>175</v>
      </c>
      <c r="E176" s="261" t="s">
        <v>1</v>
      </c>
      <c r="F176" s="262" t="s">
        <v>86</v>
      </c>
      <c r="G176" s="259"/>
      <c r="H176" s="263">
        <v>1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175</v>
      </c>
      <c r="AU176" s="269" t="s">
        <v>88</v>
      </c>
      <c r="AV176" s="13" t="s">
        <v>88</v>
      </c>
      <c r="AW176" s="13" t="s">
        <v>34</v>
      </c>
      <c r="AX176" s="13" t="s">
        <v>86</v>
      </c>
      <c r="AY176" s="269" t="s">
        <v>166</v>
      </c>
    </row>
    <row r="177" spans="1:65" s="2" customFormat="1" ht="21.75" customHeight="1">
      <c r="A177" s="39"/>
      <c r="B177" s="40"/>
      <c r="C177" s="291" t="s">
        <v>356</v>
      </c>
      <c r="D177" s="291" t="s">
        <v>254</v>
      </c>
      <c r="E177" s="292" t="s">
        <v>1723</v>
      </c>
      <c r="F177" s="293" t="s">
        <v>1724</v>
      </c>
      <c r="G177" s="294" t="s">
        <v>546</v>
      </c>
      <c r="H177" s="295">
        <v>1</v>
      </c>
      <c r="I177" s="296"/>
      <c r="J177" s="297">
        <f>ROUND(I177*H177,2)</f>
        <v>0</v>
      </c>
      <c r="K177" s="293" t="s">
        <v>1</v>
      </c>
      <c r="L177" s="298"/>
      <c r="M177" s="299" t="s">
        <v>1</v>
      </c>
      <c r="N177" s="300" t="s">
        <v>43</v>
      </c>
      <c r="O177" s="92"/>
      <c r="P177" s="254">
        <f>O177*H177</f>
        <v>0</v>
      </c>
      <c r="Q177" s="254">
        <v>0.0003</v>
      </c>
      <c r="R177" s="254">
        <f>Q177*H177</f>
        <v>0.0003</v>
      </c>
      <c r="S177" s="254">
        <v>0</v>
      </c>
      <c r="T177" s="25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6" t="s">
        <v>378</v>
      </c>
      <c r="AT177" s="256" t="s">
        <v>254</v>
      </c>
      <c r="AU177" s="256" t="s">
        <v>88</v>
      </c>
      <c r="AY177" s="18" t="s">
        <v>166</v>
      </c>
      <c r="BE177" s="257">
        <f>IF(N177="základní",J177,0)</f>
        <v>0</v>
      </c>
      <c r="BF177" s="257">
        <f>IF(N177="snížená",J177,0)</f>
        <v>0</v>
      </c>
      <c r="BG177" s="257">
        <f>IF(N177="zákl. přenesená",J177,0)</f>
        <v>0</v>
      </c>
      <c r="BH177" s="257">
        <f>IF(N177="sníž. přenesená",J177,0)</f>
        <v>0</v>
      </c>
      <c r="BI177" s="257">
        <f>IF(N177="nulová",J177,0)</f>
        <v>0</v>
      </c>
      <c r="BJ177" s="18" t="s">
        <v>86</v>
      </c>
      <c r="BK177" s="257">
        <f>ROUND(I177*H177,2)</f>
        <v>0</v>
      </c>
      <c r="BL177" s="18" t="s">
        <v>260</v>
      </c>
      <c r="BM177" s="256" t="s">
        <v>1725</v>
      </c>
    </row>
    <row r="178" spans="1:65" s="2" customFormat="1" ht="55.5" customHeight="1">
      <c r="A178" s="39"/>
      <c r="B178" s="40"/>
      <c r="C178" s="245" t="s">
        <v>367</v>
      </c>
      <c r="D178" s="245" t="s">
        <v>168</v>
      </c>
      <c r="E178" s="246" t="s">
        <v>1726</v>
      </c>
      <c r="F178" s="247" t="s">
        <v>1727</v>
      </c>
      <c r="G178" s="248" t="s">
        <v>171</v>
      </c>
      <c r="H178" s="249">
        <v>8</v>
      </c>
      <c r="I178" s="250"/>
      <c r="J178" s="251">
        <f>ROUND(I178*H178,2)</f>
        <v>0</v>
      </c>
      <c r="K178" s="247" t="s">
        <v>1</v>
      </c>
      <c r="L178" s="45"/>
      <c r="M178" s="252" t="s">
        <v>1</v>
      </c>
      <c r="N178" s="253" t="s">
        <v>43</v>
      </c>
      <c r="O178" s="92"/>
      <c r="P178" s="254">
        <f>O178*H178</f>
        <v>0</v>
      </c>
      <c r="Q178" s="254">
        <v>0.00025</v>
      </c>
      <c r="R178" s="254">
        <f>Q178*H178</f>
        <v>0.002</v>
      </c>
      <c r="S178" s="254">
        <v>0</v>
      </c>
      <c r="T178" s="25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6" t="s">
        <v>260</v>
      </c>
      <c r="AT178" s="256" t="s">
        <v>168</v>
      </c>
      <c r="AU178" s="256" t="s">
        <v>88</v>
      </c>
      <c r="AY178" s="18" t="s">
        <v>166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8" t="s">
        <v>86</v>
      </c>
      <c r="BK178" s="257">
        <f>ROUND(I178*H178,2)</f>
        <v>0</v>
      </c>
      <c r="BL178" s="18" t="s">
        <v>260</v>
      </c>
      <c r="BM178" s="256" t="s">
        <v>1728</v>
      </c>
    </row>
    <row r="179" spans="1:51" s="14" customFormat="1" ht="12">
      <c r="A179" s="14"/>
      <c r="B179" s="270"/>
      <c r="C179" s="271"/>
      <c r="D179" s="260" t="s">
        <v>175</v>
      </c>
      <c r="E179" s="272" t="s">
        <v>1</v>
      </c>
      <c r="F179" s="273" t="s">
        <v>1686</v>
      </c>
      <c r="G179" s="271"/>
      <c r="H179" s="272" t="s">
        <v>1</v>
      </c>
      <c r="I179" s="274"/>
      <c r="J179" s="271"/>
      <c r="K179" s="271"/>
      <c r="L179" s="275"/>
      <c r="M179" s="276"/>
      <c r="N179" s="277"/>
      <c r="O179" s="277"/>
      <c r="P179" s="277"/>
      <c r="Q179" s="277"/>
      <c r="R179" s="277"/>
      <c r="S179" s="277"/>
      <c r="T179" s="27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9" t="s">
        <v>175</v>
      </c>
      <c r="AU179" s="279" t="s">
        <v>88</v>
      </c>
      <c r="AV179" s="14" t="s">
        <v>86</v>
      </c>
      <c r="AW179" s="14" t="s">
        <v>34</v>
      </c>
      <c r="AX179" s="14" t="s">
        <v>78</v>
      </c>
      <c r="AY179" s="279" t="s">
        <v>166</v>
      </c>
    </row>
    <row r="180" spans="1:51" s="13" customFormat="1" ht="12">
      <c r="A180" s="13"/>
      <c r="B180" s="258"/>
      <c r="C180" s="259"/>
      <c r="D180" s="260" t="s">
        <v>175</v>
      </c>
      <c r="E180" s="261" t="s">
        <v>1</v>
      </c>
      <c r="F180" s="262" t="s">
        <v>1729</v>
      </c>
      <c r="G180" s="259"/>
      <c r="H180" s="263">
        <v>8</v>
      </c>
      <c r="I180" s="264"/>
      <c r="J180" s="259"/>
      <c r="K180" s="259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175</v>
      </c>
      <c r="AU180" s="269" t="s">
        <v>88</v>
      </c>
      <c r="AV180" s="13" t="s">
        <v>88</v>
      </c>
      <c r="AW180" s="13" t="s">
        <v>34</v>
      </c>
      <c r="AX180" s="13" t="s">
        <v>86</v>
      </c>
      <c r="AY180" s="269" t="s">
        <v>166</v>
      </c>
    </row>
    <row r="181" spans="1:65" s="2" customFormat="1" ht="55.5" customHeight="1">
      <c r="A181" s="39"/>
      <c r="B181" s="40"/>
      <c r="C181" s="291" t="s">
        <v>373</v>
      </c>
      <c r="D181" s="291" t="s">
        <v>254</v>
      </c>
      <c r="E181" s="292" t="s">
        <v>1730</v>
      </c>
      <c r="F181" s="293" t="s">
        <v>1731</v>
      </c>
      <c r="G181" s="294" t="s">
        <v>171</v>
      </c>
      <c r="H181" s="295">
        <v>8</v>
      </c>
      <c r="I181" s="296"/>
      <c r="J181" s="297">
        <f>ROUND(I181*H181,2)</f>
        <v>0</v>
      </c>
      <c r="K181" s="293" t="s">
        <v>1</v>
      </c>
      <c r="L181" s="298"/>
      <c r="M181" s="299" t="s">
        <v>1</v>
      </c>
      <c r="N181" s="300" t="s">
        <v>43</v>
      </c>
      <c r="O181" s="92"/>
      <c r="P181" s="254">
        <f>O181*H181</f>
        <v>0</v>
      </c>
      <c r="Q181" s="254">
        <v>0.00045</v>
      </c>
      <c r="R181" s="254">
        <f>Q181*H181</f>
        <v>0.0036</v>
      </c>
      <c r="S181" s="254">
        <v>0</v>
      </c>
      <c r="T181" s="25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6" t="s">
        <v>378</v>
      </c>
      <c r="AT181" s="256" t="s">
        <v>254</v>
      </c>
      <c r="AU181" s="256" t="s">
        <v>88</v>
      </c>
      <c r="AY181" s="18" t="s">
        <v>166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8" t="s">
        <v>86</v>
      </c>
      <c r="BK181" s="257">
        <f>ROUND(I181*H181,2)</f>
        <v>0</v>
      </c>
      <c r="BL181" s="18" t="s">
        <v>260</v>
      </c>
      <c r="BM181" s="256" t="s">
        <v>1732</v>
      </c>
    </row>
    <row r="182" spans="1:65" s="2" customFormat="1" ht="55.5" customHeight="1">
      <c r="A182" s="39"/>
      <c r="B182" s="40"/>
      <c r="C182" s="245" t="s">
        <v>378</v>
      </c>
      <c r="D182" s="245" t="s">
        <v>168</v>
      </c>
      <c r="E182" s="246" t="s">
        <v>1733</v>
      </c>
      <c r="F182" s="247" t="s">
        <v>1734</v>
      </c>
      <c r="G182" s="248" t="s">
        <v>171</v>
      </c>
      <c r="H182" s="249">
        <v>8</v>
      </c>
      <c r="I182" s="250"/>
      <c r="J182" s="251">
        <f>ROUND(I182*H182,2)</f>
        <v>0</v>
      </c>
      <c r="K182" s="247" t="s">
        <v>1</v>
      </c>
      <c r="L182" s="45"/>
      <c r="M182" s="252" t="s">
        <v>1</v>
      </c>
      <c r="N182" s="253" t="s">
        <v>43</v>
      </c>
      <c r="O182" s="92"/>
      <c r="P182" s="254">
        <f>O182*H182</f>
        <v>0</v>
      </c>
      <c r="Q182" s="254">
        <v>0.0003</v>
      </c>
      <c r="R182" s="254">
        <f>Q182*H182</f>
        <v>0.0024</v>
      </c>
      <c r="S182" s="254">
        <v>0</v>
      </c>
      <c r="T182" s="25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6" t="s">
        <v>260</v>
      </c>
      <c r="AT182" s="256" t="s">
        <v>168</v>
      </c>
      <c r="AU182" s="256" t="s">
        <v>88</v>
      </c>
      <c r="AY182" s="18" t="s">
        <v>166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8" t="s">
        <v>86</v>
      </c>
      <c r="BK182" s="257">
        <f>ROUND(I182*H182,2)</f>
        <v>0</v>
      </c>
      <c r="BL182" s="18" t="s">
        <v>260</v>
      </c>
      <c r="BM182" s="256" t="s">
        <v>1735</v>
      </c>
    </row>
    <row r="183" spans="1:51" s="14" customFormat="1" ht="12">
      <c r="A183" s="14"/>
      <c r="B183" s="270"/>
      <c r="C183" s="271"/>
      <c r="D183" s="260" t="s">
        <v>175</v>
      </c>
      <c r="E183" s="272" t="s">
        <v>1</v>
      </c>
      <c r="F183" s="273" t="s">
        <v>1686</v>
      </c>
      <c r="G183" s="271"/>
      <c r="H183" s="272" t="s">
        <v>1</v>
      </c>
      <c r="I183" s="274"/>
      <c r="J183" s="271"/>
      <c r="K183" s="271"/>
      <c r="L183" s="275"/>
      <c r="M183" s="276"/>
      <c r="N183" s="277"/>
      <c r="O183" s="277"/>
      <c r="P183" s="277"/>
      <c r="Q183" s="277"/>
      <c r="R183" s="277"/>
      <c r="S183" s="277"/>
      <c r="T183" s="27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9" t="s">
        <v>175</v>
      </c>
      <c r="AU183" s="279" t="s">
        <v>88</v>
      </c>
      <c r="AV183" s="14" t="s">
        <v>86</v>
      </c>
      <c r="AW183" s="14" t="s">
        <v>34</v>
      </c>
      <c r="AX183" s="14" t="s">
        <v>78</v>
      </c>
      <c r="AY183" s="279" t="s">
        <v>166</v>
      </c>
    </row>
    <row r="184" spans="1:51" s="13" customFormat="1" ht="12">
      <c r="A184" s="13"/>
      <c r="B184" s="258"/>
      <c r="C184" s="259"/>
      <c r="D184" s="260" t="s">
        <v>175</v>
      </c>
      <c r="E184" s="261" t="s">
        <v>1</v>
      </c>
      <c r="F184" s="262" t="s">
        <v>1729</v>
      </c>
      <c r="G184" s="259"/>
      <c r="H184" s="263">
        <v>8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175</v>
      </c>
      <c r="AU184" s="269" t="s">
        <v>88</v>
      </c>
      <c r="AV184" s="13" t="s">
        <v>88</v>
      </c>
      <c r="AW184" s="13" t="s">
        <v>34</v>
      </c>
      <c r="AX184" s="13" t="s">
        <v>86</v>
      </c>
      <c r="AY184" s="269" t="s">
        <v>166</v>
      </c>
    </row>
    <row r="185" spans="1:65" s="2" customFormat="1" ht="55.5" customHeight="1">
      <c r="A185" s="39"/>
      <c r="B185" s="40"/>
      <c r="C185" s="291" t="s">
        <v>385</v>
      </c>
      <c r="D185" s="291" t="s">
        <v>254</v>
      </c>
      <c r="E185" s="292" t="s">
        <v>1736</v>
      </c>
      <c r="F185" s="293" t="s">
        <v>1737</v>
      </c>
      <c r="G185" s="294" t="s">
        <v>171</v>
      </c>
      <c r="H185" s="295">
        <v>8</v>
      </c>
      <c r="I185" s="296"/>
      <c r="J185" s="297">
        <f>ROUND(I185*H185,2)</f>
        <v>0</v>
      </c>
      <c r="K185" s="293" t="s">
        <v>1</v>
      </c>
      <c r="L185" s="298"/>
      <c r="M185" s="299" t="s">
        <v>1</v>
      </c>
      <c r="N185" s="300" t="s">
        <v>43</v>
      </c>
      <c r="O185" s="92"/>
      <c r="P185" s="254">
        <f>O185*H185</f>
        <v>0</v>
      </c>
      <c r="Q185" s="254">
        <v>0.0007</v>
      </c>
      <c r="R185" s="254">
        <f>Q185*H185</f>
        <v>0.0056</v>
      </c>
      <c r="S185" s="254">
        <v>0</v>
      </c>
      <c r="T185" s="25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6" t="s">
        <v>378</v>
      </c>
      <c r="AT185" s="256" t="s">
        <v>254</v>
      </c>
      <c r="AU185" s="256" t="s">
        <v>88</v>
      </c>
      <c r="AY185" s="18" t="s">
        <v>166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8" t="s">
        <v>86</v>
      </c>
      <c r="BK185" s="257">
        <f>ROUND(I185*H185,2)</f>
        <v>0</v>
      </c>
      <c r="BL185" s="18" t="s">
        <v>260</v>
      </c>
      <c r="BM185" s="256" t="s">
        <v>1738</v>
      </c>
    </row>
    <row r="186" spans="1:65" s="2" customFormat="1" ht="21.75" customHeight="1">
      <c r="A186" s="39"/>
      <c r="B186" s="40"/>
      <c r="C186" s="245" t="s">
        <v>390</v>
      </c>
      <c r="D186" s="245" t="s">
        <v>168</v>
      </c>
      <c r="E186" s="246" t="s">
        <v>1739</v>
      </c>
      <c r="F186" s="247" t="s">
        <v>1740</v>
      </c>
      <c r="G186" s="248" t="s">
        <v>1639</v>
      </c>
      <c r="H186" s="249">
        <v>1</v>
      </c>
      <c r="I186" s="250"/>
      <c r="J186" s="251">
        <f>ROUND(I186*H186,2)</f>
        <v>0</v>
      </c>
      <c r="K186" s="247" t="s">
        <v>1</v>
      </c>
      <c r="L186" s="45"/>
      <c r="M186" s="252" t="s">
        <v>1</v>
      </c>
      <c r="N186" s="253" t="s">
        <v>43</v>
      </c>
      <c r="O186" s="92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6" t="s">
        <v>260</v>
      </c>
      <c r="AT186" s="256" t="s">
        <v>168</v>
      </c>
      <c r="AU186" s="256" t="s">
        <v>88</v>
      </c>
      <c r="AY186" s="18" t="s">
        <v>166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8" t="s">
        <v>86</v>
      </c>
      <c r="BK186" s="257">
        <f>ROUND(I186*H186,2)</f>
        <v>0</v>
      </c>
      <c r="BL186" s="18" t="s">
        <v>260</v>
      </c>
      <c r="BM186" s="256" t="s">
        <v>1741</v>
      </c>
    </row>
    <row r="187" spans="1:51" s="14" customFormat="1" ht="12">
      <c r="A187" s="14"/>
      <c r="B187" s="270"/>
      <c r="C187" s="271"/>
      <c r="D187" s="260" t="s">
        <v>175</v>
      </c>
      <c r="E187" s="272" t="s">
        <v>1</v>
      </c>
      <c r="F187" s="273" t="s">
        <v>1686</v>
      </c>
      <c r="G187" s="271"/>
      <c r="H187" s="272" t="s">
        <v>1</v>
      </c>
      <c r="I187" s="274"/>
      <c r="J187" s="271"/>
      <c r="K187" s="271"/>
      <c r="L187" s="275"/>
      <c r="M187" s="276"/>
      <c r="N187" s="277"/>
      <c r="O187" s="277"/>
      <c r="P187" s="277"/>
      <c r="Q187" s="277"/>
      <c r="R187" s="277"/>
      <c r="S187" s="277"/>
      <c r="T187" s="27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9" t="s">
        <v>175</v>
      </c>
      <c r="AU187" s="279" t="s">
        <v>88</v>
      </c>
      <c r="AV187" s="14" t="s">
        <v>86</v>
      </c>
      <c r="AW187" s="14" t="s">
        <v>34</v>
      </c>
      <c r="AX187" s="14" t="s">
        <v>78</v>
      </c>
      <c r="AY187" s="279" t="s">
        <v>166</v>
      </c>
    </row>
    <row r="188" spans="1:51" s="13" customFormat="1" ht="12">
      <c r="A188" s="13"/>
      <c r="B188" s="258"/>
      <c r="C188" s="259"/>
      <c r="D188" s="260" t="s">
        <v>175</v>
      </c>
      <c r="E188" s="261" t="s">
        <v>1</v>
      </c>
      <c r="F188" s="262" t="s">
        <v>86</v>
      </c>
      <c r="G188" s="259"/>
      <c r="H188" s="263">
        <v>1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175</v>
      </c>
      <c r="AU188" s="269" t="s">
        <v>88</v>
      </c>
      <c r="AV188" s="13" t="s">
        <v>88</v>
      </c>
      <c r="AW188" s="13" t="s">
        <v>34</v>
      </c>
      <c r="AX188" s="13" t="s">
        <v>86</v>
      </c>
      <c r="AY188" s="269" t="s">
        <v>166</v>
      </c>
    </row>
    <row r="189" spans="1:65" s="2" customFormat="1" ht="21.75" customHeight="1">
      <c r="A189" s="39"/>
      <c r="B189" s="40"/>
      <c r="C189" s="245" t="s">
        <v>401</v>
      </c>
      <c r="D189" s="245" t="s">
        <v>168</v>
      </c>
      <c r="E189" s="246" t="s">
        <v>1742</v>
      </c>
      <c r="F189" s="247" t="s">
        <v>1743</v>
      </c>
      <c r="G189" s="248" t="s">
        <v>171</v>
      </c>
      <c r="H189" s="249">
        <v>8</v>
      </c>
      <c r="I189" s="250"/>
      <c r="J189" s="251">
        <f>ROUND(I189*H189,2)</f>
        <v>0</v>
      </c>
      <c r="K189" s="247" t="s">
        <v>1</v>
      </c>
      <c r="L189" s="45"/>
      <c r="M189" s="252" t="s">
        <v>1</v>
      </c>
      <c r="N189" s="253" t="s">
        <v>43</v>
      </c>
      <c r="O189" s="92"/>
      <c r="P189" s="254">
        <f>O189*H189</f>
        <v>0</v>
      </c>
      <c r="Q189" s="254">
        <v>0.0004</v>
      </c>
      <c r="R189" s="254">
        <f>Q189*H189</f>
        <v>0.0032</v>
      </c>
      <c r="S189" s="254">
        <v>0</v>
      </c>
      <c r="T189" s="25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6" t="s">
        <v>260</v>
      </c>
      <c r="AT189" s="256" t="s">
        <v>168</v>
      </c>
      <c r="AU189" s="256" t="s">
        <v>88</v>
      </c>
      <c r="AY189" s="18" t="s">
        <v>166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8" t="s">
        <v>86</v>
      </c>
      <c r="BK189" s="257">
        <f>ROUND(I189*H189,2)</f>
        <v>0</v>
      </c>
      <c r="BL189" s="18" t="s">
        <v>260</v>
      </c>
      <c r="BM189" s="256" t="s">
        <v>1744</v>
      </c>
    </row>
    <row r="190" spans="1:51" s="14" customFormat="1" ht="12">
      <c r="A190" s="14"/>
      <c r="B190" s="270"/>
      <c r="C190" s="271"/>
      <c r="D190" s="260" t="s">
        <v>175</v>
      </c>
      <c r="E190" s="272" t="s">
        <v>1</v>
      </c>
      <c r="F190" s="273" t="s">
        <v>1686</v>
      </c>
      <c r="G190" s="271"/>
      <c r="H190" s="272" t="s">
        <v>1</v>
      </c>
      <c r="I190" s="274"/>
      <c r="J190" s="271"/>
      <c r="K190" s="271"/>
      <c r="L190" s="275"/>
      <c r="M190" s="276"/>
      <c r="N190" s="277"/>
      <c r="O190" s="277"/>
      <c r="P190" s="277"/>
      <c r="Q190" s="277"/>
      <c r="R190" s="277"/>
      <c r="S190" s="277"/>
      <c r="T190" s="27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9" t="s">
        <v>175</v>
      </c>
      <c r="AU190" s="279" t="s">
        <v>88</v>
      </c>
      <c r="AV190" s="14" t="s">
        <v>86</v>
      </c>
      <c r="AW190" s="14" t="s">
        <v>34</v>
      </c>
      <c r="AX190" s="14" t="s">
        <v>78</v>
      </c>
      <c r="AY190" s="279" t="s">
        <v>166</v>
      </c>
    </row>
    <row r="191" spans="1:51" s="13" customFormat="1" ht="12">
      <c r="A191" s="13"/>
      <c r="B191" s="258"/>
      <c r="C191" s="259"/>
      <c r="D191" s="260" t="s">
        <v>175</v>
      </c>
      <c r="E191" s="261" t="s">
        <v>1</v>
      </c>
      <c r="F191" s="262" t="s">
        <v>1729</v>
      </c>
      <c r="G191" s="259"/>
      <c r="H191" s="263">
        <v>8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175</v>
      </c>
      <c r="AU191" s="269" t="s">
        <v>88</v>
      </c>
      <c r="AV191" s="13" t="s">
        <v>88</v>
      </c>
      <c r="AW191" s="13" t="s">
        <v>34</v>
      </c>
      <c r="AX191" s="13" t="s">
        <v>86</v>
      </c>
      <c r="AY191" s="269" t="s">
        <v>166</v>
      </c>
    </row>
    <row r="192" spans="1:65" s="2" customFormat="1" ht="16.5" customHeight="1">
      <c r="A192" s="39"/>
      <c r="B192" s="40"/>
      <c r="C192" s="245" t="s">
        <v>405</v>
      </c>
      <c r="D192" s="245" t="s">
        <v>168</v>
      </c>
      <c r="E192" s="246" t="s">
        <v>1745</v>
      </c>
      <c r="F192" s="247" t="s">
        <v>1746</v>
      </c>
      <c r="G192" s="248" t="s">
        <v>1639</v>
      </c>
      <c r="H192" s="249">
        <v>1</v>
      </c>
      <c r="I192" s="250"/>
      <c r="J192" s="251">
        <f>ROUND(I192*H192,2)</f>
        <v>0</v>
      </c>
      <c r="K192" s="247" t="s">
        <v>1</v>
      </c>
      <c r="L192" s="45"/>
      <c r="M192" s="252" t="s">
        <v>1</v>
      </c>
      <c r="N192" s="253" t="s">
        <v>43</v>
      </c>
      <c r="O192" s="92"/>
      <c r="P192" s="254">
        <f>O192*H192</f>
        <v>0</v>
      </c>
      <c r="Q192" s="254">
        <v>0</v>
      </c>
      <c r="R192" s="254">
        <f>Q192*H192</f>
        <v>0</v>
      </c>
      <c r="S192" s="254">
        <v>0</v>
      </c>
      <c r="T192" s="25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6" t="s">
        <v>260</v>
      </c>
      <c r="AT192" s="256" t="s">
        <v>168</v>
      </c>
      <c r="AU192" s="256" t="s">
        <v>88</v>
      </c>
      <c r="AY192" s="18" t="s">
        <v>166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8" t="s">
        <v>86</v>
      </c>
      <c r="BK192" s="257">
        <f>ROUND(I192*H192,2)</f>
        <v>0</v>
      </c>
      <c r="BL192" s="18" t="s">
        <v>260</v>
      </c>
      <c r="BM192" s="256" t="s">
        <v>1747</v>
      </c>
    </row>
    <row r="193" spans="1:65" s="2" customFormat="1" ht="21.75" customHeight="1">
      <c r="A193" s="39"/>
      <c r="B193" s="40"/>
      <c r="C193" s="245" t="s">
        <v>409</v>
      </c>
      <c r="D193" s="245" t="s">
        <v>168</v>
      </c>
      <c r="E193" s="246" t="s">
        <v>1748</v>
      </c>
      <c r="F193" s="247" t="s">
        <v>1749</v>
      </c>
      <c r="G193" s="248" t="s">
        <v>1639</v>
      </c>
      <c r="H193" s="249">
        <v>1</v>
      </c>
      <c r="I193" s="250"/>
      <c r="J193" s="251">
        <f>ROUND(I193*H193,2)</f>
        <v>0</v>
      </c>
      <c r="K193" s="247" t="s">
        <v>1</v>
      </c>
      <c r="L193" s="45"/>
      <c r="M193" s="252" t="s">
        <v>1</v>
      </c>
      <c r="N193" s="253" t="s">
        <v>43</v>
      </c>
      <c r="O193" s="92"/>
      <c r="P193" s="254">
        <f>O193*H193</f>
        <v>0</v>
      </c>
      <c r="Q193" s="254">
        <v>0</v>
      </c>
      <c r="R193" s="254">
        <f>Q193*H193</f>
        <v>0</v>
      </c>
      <c r="S193" s="254">
        <v>0</v>
      </c>
      <c r="T193" s="25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6" t="s">
        <v>260</v>
      </c>
      <c r="AT193" s="256" t="s">
        <v>168</v>
      </c>
      <c r="AU193" s="256" t="s">
        <v>88</v>
      </c>
      <c r="AY193" s="18" t="s">
        <v>166</v>
      </c>
      <c r="BE193" s="257">
        <f>IF(N193="základní",J193,0)</f>
        <v>0</v>
      </c>
      <c r="BF193" s="257">
        <f>IF(N193="snížená",J193,0)</f>
        <v>0</v>
      </c>
      <c r="BG193" s="257">
        <f>IF(N193="zákl. přenesená",J193,0)</f>
        <v>0</v>
      </c>
      <c r="BH193" s="257">
        <f>IF(N193="sníž. přenesená",J193,0)</f>
        <v>0</v>
      </c>
      <c r="BI193" s="257">
        <f>IF(N193="nulová",J193,0)</f>
        <v>0</v>
      </c>
      <c r="BJ193" s="18" t="s">
        <v>86</v>
      </c>
      <c r="BK193" s="257">
        <f>ROUND(I193*H193,2)</f>
        <v>0</v>
      </c>
      <c r="BL193" s="18" t="s">
        <v>260</v>
      </c>
      <c r="BM193" s="256" t="s">
        <v>1750</v>
      </c>
    </row>
    <row r="194" spans="1:65" s="2" customFormat="1" ht="16.5" customHeight="1">
      <c r="A194" s="39"/>
      <c r="B194" s="40"/>
      <c r="C194" s="245" t="s">
        <v>414</v>
      </c>
      <c r="D194" s="245" t="s">
        <v>168</v>
      </c>
      <c r="E194" s="246" t="s">
        <v>1751</v>
      </c>
      <c r="F194" s="247" t="s">
        <v>1752</v>
      </c>
      <c r="G194" s="248" t="s">
        <v>546</v>
      </c>
      <c r="H194" s="249">
        <v>1</v>
      </c>
      <c r="I194" s="250"/>
      <c r="J194" s="251">
        <f>ROUND(I194*H194,2)</f>
        <v>0</v>
      </c>
      <c r="K194" s="247" t="s">
        <v>172</v>
      </c>
      <c r="L194" s="45"/>
      <c r="M194" s="252" t="s">
        <v>1</v>
      </c>
      <c r="N194" s="253" t="s">
        <v>43</v>
      </c>
      <c r="O194" s="92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6" t="s">
        <v>260</v>
      </c>
      <c r="AT194" s="256" t="s">
        <v>168</v>
      </c>
      <c r="AU194" s="256" t="s">
        <v>88</v>
      </c>
      <c r="AY194" s="18" t="s">
        <v>166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8" t="s">
        <v>86</v>
      </c>
      <c r="BK194" s="257">
        <f>ROUND(I194*H194,2)</f>
        <v>0</v>
      </c>
      <c r="BL194" s="18" t="s">
        <v>260</v>
      </c>
      <c r="BM194" s="256" t="s">
        <v>1753</v>
      </c>
    </row>
    <row r="195" spans="1:51" s="14" customFormat="1" ht="12">
      <c r="A195" s="14"/>
      <c r="B195" s="270"/>
      <c r="C195" s="271"/>
      <c r="D195" s="260" t="s">
        <v>175</v>
      </c>
      <c r="E195" s="272" t="s">
        <v>1</v>
      </c>
      <c r="F195" s="273" t="s">
        <v>1686</v>
      </c>
      <c r="G195" s="271"/>
      <c r="H195" s="272" t="s">
        <v>1</v>
      </c>
      <c r="I195" s="274"/>
      <c r="J195" s="271"/>
      <c r="K195" s="271"/>
      <c r="L195" s="275"/>
      <c r="M195" s="276"/>
      <c r="N195" s="277"/>
      <c r="O195" s="277"/>
      <c r="P195" s="277"/>
      <c r="Q195" s="277"/>
      <c r="R195" s="277"/>
      <c r="S195" s="277"/>
      <c r="T195" s="27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9" t="s">
        <v>175</v>
      </c>
      <c r="AU195" s="279" t="s">
        <v>88</v>
      </c>
      <c r="AV195" s="14" t="s">
        <v>86</v>
      </c>
      <c r="AW195" s="14" t="s">
        <v>34</v>
      </c>
      <c r="AX195" s="14" t="s">
        <v>78</v>
      </c>
      <c r="AY195" s="279" t="s">
        <v>166</v>
      </c>
    </row>
    <row r="196" spans="1:51" s="13" customFormat="1" ht="12">
      <c r="A196" s="13"/>
      <c r="B196" s="258"/>
      <c r="C196" s="259"/>
      <c r="D196" s="260" t="s">
        <v>175</v>
      </c>
      <c r="E196" s="261" t="s">
        <v>1</v>
      </c>
      <c r="F196" s="262" t="s">
        <v>86</v>
      </c>
      <c r="G196" s="259"/>
      <c r="H196" s="263">
        <v>1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175</v>
      </c>
      <c r="AU196" s="269" t="s">
        <v>88</v>
      </c>
      <c r="AV196" s="13" t="s">
        <v>88</v>
      </c>
      <c r="AW196" s="13" t="s">
        <v>34</v>
      </c>
      <c r="AX196" s="13" t="s">
        <v>86</v>
      </c>
      <c r="AY196" s="269" t="s">
        <v>166</v>
      </c>
    </row>
    <row r="197" spans="1:65" s="2" customFormat="1" ht="55.5" customHeight="1">
      <c r="A197" s="39"/>
      <c r="B197" s="40"/>
      <c r="C197" s="291" t="s">
        <v>418</v>
      </c>
      <c r="D197" s="291" t="s">
        <v>254</v>
      </c>
      <c r="E197" s="292" t="s">
        <v>1754</v>
      </c>
      <c r="F197" s="293" t="s">
        <v>1755</v>
      </c>
      <c r="G197" s="294" t="s">
        <v>546</v>
      </c>
      <c r="H197" s="295">
        <v>1</v>
      </c>
      <c r="I197" s="296"/>
      <c r="J197" s="297">
        <f>ROUND(I197*H197,2)</f>
        <v>0</v>
      </c>
      <c r="K197" s="293" t="s">
        <v>1</v>
      </c>
      <c r="L197" s="298"/>
      <c r="M197" s="299" t="s">
        <v>1</v>
      </c>
      <c r="N197" s="300" t="s">
        <v>43</v>
      </c>
      <c r="O197" s="92"/>
      <c r="P197" s="254">
        <f>O197*H197</f>
        <v>0</v>
      </c>
      <c r="Q197" s="254">
        <v>0.00045</v>
      </c>
      <c r="R197" s="254">
        <f>Q197*H197</f>
        <v>0.00045</v>
      </c>
      <c r="S197" s="254">
        <v>0</v>
      </c>
      <c r="T197" s="25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6" t="s">
        <v>378</v>
      </c>
      <c r="AT197" s="256" t="s">
        <v>254</v>
      </c>
      <c r="AU197" s="256" t="s">
        <v>88</v>
      </c>
      <c r="AY197" s="18" t="s">
        <v>166</v>
      </c>
      <c r="BE197" s="257">
        <f>IF(N197="základní",J197,0)</f>
        <v>0</v>
      </c>
      <c r="BF197" s="257">
        <f>IF(N197="snížená",J197,0)</f>
        <v>0</v>
      </c>
      <c r="BG197" s="257">
        <f>IF(N197="zákl. přenesená",J197,0)</f>
        <v>0</v>
      </c>
      <c r="BH197" s="257">
        <f>IF(N197="sníž. přenesená",J197,0)</f>
        <v>0</v>
      </c>
      <c r="BI197" s="257">
        <f>IF(N197="nulová",J197,0)</f>
        <v>0</v>
      </c>
      <c r="BJ197" s="18" t="s">
        <v>86</v>
      </c>
      <c r="BK197" s="257">
        <f>ROUND(I197*H197,2)</f>
        <v>0</v>
      </c>
      <c r="BL197" s="18" t="s">
        <v>260</v>
      </c>
      <c r="BM197" s="256" t="s">
        <v>1756</v>
      </c>
    </row>
    <row r="198" spans="1:65" s="2" customFormat="1" ht="16.5" customHeight="1">
      <c r="A198" s="39"/>
      <c r="B198" s="40"/>
      <c r="C198" s="245" t="s">
        <v>425</v>
      </c>
      <c r="D198" s="245" t="s">
        <v>168</v>
      </c>
      <c r="E198" s="246" t="s">
        <v>1757</v>
      </c>
      <c r="F198" s="247" t="s">
        <v>1758</v>
      </c>
      <c r="G198" s="248" t="s">
        <v>546</v>
      </c>
      <c r="H198" s="249">
        <v>5</v>
      </c>
      <c r="I198" s="250"/>
      <c r="J198" s="251">
        <f>ROUND(I198*H198,2)</f>
        <v>0</v>
      </c>
      <c r="K198" s="247" t="s">
        <v>172</v>
      </c>
      <c r="L198" s="45"/>
      <c r="M198" s="252" t="s">
        <v>1</v>
      </c>
      <c r="N198" s="253" t="s">
        <v>43</v>
      </c>
      <c r="O198" s="92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6" t="s">
        <v>260</v>
      </c>
      <c r="AT198" s="256" t="s">
        <v>168</v>
      </c>
      <c r="AU198" s="256" t="s">
        <v>88</v>
      </c>
      <c r="AY198" s="18" t="s">
        <v>166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8" t="s">
        <v>86</v>
      </c>
      <c r="BK198" s="257">
        <f>ROUND(I198*H198,2)</f>
        <v>0</v>
      </c>
      <c r="BL198" s="18" t="s">
        <v>260</v>
      </c>
      <c r="BM198" s="256" t="s">
        <v>1759</v>
      </c>
    </row>
    <row r="199" spans="1:51" s="14" customFormat="1" ht="12">
      <c r="A199" s="14"/>
      <c r="B199" s="270"/>
      <c r="C199" s="271"/>
      <c r="D199" s="260" t="s">
        <v>175</v>
      </c>
      <c r="E199" s="272" t="s">
        <v>1</v>
      </c>
      <c r="F199" s="273" t="s">
        <v>1686</v>
      </c>
      <c r="G199" s="271"/>
      <c r="H199" s="272" t="s">
        <v>1</v>
      </c>
      <c r="I199" s="274"/>
      <c r="J199" s="271"/>
      <c r="K199" s="271"/>
      <c r="L199" s="275"/>
      <c r="M199" s="276"/>
      <c r="N199" s="277"/>
      <c r="O199" s="277"/>
      <c r="P199" s="277"/>
      <c r="Q199" s="277"/>
      <c r="R199" s="277"/>
      <c r="S199" s="277"/>
      <c r="T199" s="27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9" t="s">
        <v>175</v>
      </c>
      <c r="AU199" s="279" t="s">
        <v>88</v>
      </c>
      <c r="AV199" s="14" t="s">
        <v>86</v>
      </c>
      <c r="AW199" s="14" t="s">
        <v>34</v>
      </c>
      <c r="AX199" s="14" t="s">
        <v>78</v>
      </c>
      <c r="AY199" s="279" t="s">
        <v>166</v>
      </c>
    </row>
    <row r="200" spans="1:51" s="13" customFormat="1" ht="12">
      <c r="A200" s="13"/>
      <c r="B200" s="258"/>
      <c r="C200" s="259"/>
      <c r="D200" s="260" t="s">
        <v>175</v>
      </c>
      <c r="E200" s="261" t="s">
        <v>1</v>
      </c>
      <c r="F200" s="262" t="s">
        <v>192</v>
      </c>
      <c r="G200" s="259"/>
      <c r="H200" s="263">
        <v>5</v>
      </c>
      <c r="I200" s="264"/>
      <c r="J200" s="259"/>
      <c r="K200" s="259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175</v>
      </c>
      <c r="AU200" s="269" t="s">
        <v>88</v>
      </c>
      <c r="AV200" s="13" t="s">
        <v>88</v>
      </c>
      <c r="AW200" s="13" t="s">
        <v>34</v>
      </c>
      <c r="AX200" s="13" t="s">
        <v>86</v>
      </c>
      <c r="AY200" s="269" t="s">
        <v>166</v>
      </c>
    </row>
    <row r="201" spans="1:65" s="2" customFormat="1" ht="66.75" customHeight="1">
      <c r="A201" s="39"/>
      <c r="B201" s="40"/>
      <c r="C201" s="291" t="s">
        <v>430</v>
      </c>
      <c r="D201" s="291" t="s">
        <v>254</v>
      </c>
      <c r="E201" s="292" t="s">
        <v>1760</v>
      </c>
      <c r="F201" s="293" t="s">
        <v>1761</v>
      </c>
      <c r="G201" s="294" t="s">
        <v>546</v>
      </c>
      <c r="H201" s="295">
        <v>5</v>
      </c>
      <c r="I201" s="296"/>
      <c r="J201" s="297">
        <f>ROUND(I201*H201,2)</f>
        <v>0</v>
      </c>
      <c r="K201" s="293" t="s">
        <v>1</v>
      </c>
      <c r="L201" s="298"/>
      <c r="M201" s="299" t="s">
        <v>1</v>
      </c>
      <c r="N201" s="300" t="s">
        <v>43</v>
      </c>
      <c r="O201" s="92"/>
      <c r="P201" s="254">
        <f>O201*H201</f>
        <v>0</v>
      </c>
      <c r="Q201" s="254">
        <v>0.035</v>
      </c>
      <c r="R201" s="254">
        <f>Q201*H201</f>
        <v>0.17500000000000002</v>
      </c>
      <c r="S201" s="254">
        <v>0</v>
      </c>
      <c r="T201" s="25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6" t="s">
        <v>378</v>
      </c>
      <c r="AT201" s="256" t="s">
        <v>254</v>
      </c>
      <c r="AU201" s="256" t="s">
        <v>88</v>
      </c>
      <c r="AY201" s="18" t="s">
        <v>166</v>
      </c>
      <c r="BE201" s="257">
        <f>IF(N201="základní",J201,0)</f>
        <v>0</v>
      </c>
      <c r="BF201" s="257">
        <f>IF(N201="snížená",J201,0)</f>
        <v>0</v>
      </c>
      <c r="BG201" s="257">
        <f>IF(N201="zákl. přenesená",J201,0)</f>
        <v>0</v>
      </c>
      <c r="BH201" s="257">
        <f>IF(N201="sníž. přenesená",J201,0)</f>
        <v>0</v>
      </c>
      <c r="BI201" s="257">
        <f>IF(N201="nulová",J201,0)</f>
        <v>0</v>
      </c>
      <c r="BJ201" s="18" t="s">
        <v>86</v>
      </c>
      <c r="BK201" s="257">
        <f>ROUND(I201*H201,2)</f>
        <v>0</v>
      </c>
      <c r="BL201" s="18" t="s">
        <v>260</v>
      </c>
      <c r="BM201" s="256" t="s">
        <v>1762</v>
      </c>
    </row>
    <row r="202" spans="1:65" s="2" customFormat="1" ht="16.5" customHeight="1">
      <c r="A202" s="39"/>
      <c r="B202" s="40"/>
      <c r="C202" s="245" t="s">
        <v>435</v>
      </c>
      <c r="D202" s="245" t="s">
        <v>168</v>
      </c>
      <c r="E202" s="246" t="s">
        <v>1757</v>
      </c>
      <c r="F202" s="247" t="s">
        <v>1758</v>
      </c>
      <c r="G202" s="248" t="s">
        <v>546</v>
      </c>
      <c r="H202" s="249">
        <v>1</v>
      </c>
      <c r="I202" s="250"/>
      <c r="J202" s="251">
        <f>ROUND(I202*H202,2)</f>
        <v>0</v>
      </c>
      <c r="K202" s="247" t="s">
        <v>172</v>
      </c>
      <c r="L202" s="45"/>
      <c r="M202" s="252" t="s">
        <v>1</v>
      </c>
      <c r="N202" s="253" t="s">
        <v>43</v>
      </c>
      <c r="O202" s="92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6" t="s">
        <v>260</v>
      </c>
      <c r="AT202" s="256" t="s">
        <v>168</v>
      </c>
      <c r="AU202" s="256" t="s">
        <v>88</v>
      </c>
      <c r="AY202" s="18" t="s">
        <v>166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8" t="s">
        <v>86</v>
      </c>
      <c r="BK202" s="257">
        <f>ROUND(I202*H202,2)</f>
        <v>0</v>
      </c>
      <c r="BL202" s="18" t="s">
        <v>260</v>
      </c>
      <c r="BM202" s="256" t="s">
        <v>1763</v>
      </c>
    </row>
    <row r="203" spans="1:51" s="14" customFormat="1" ht="12">
      <c r="A203" s="14"/>
      <c r="B203" s="270"/>
      <c r="C203" s="271"/>
      <c r="D203" s="260" t="s">
        <v>175</v>
      </c>
      <c r="E203" s="272" t="s">
        <v>1</v>
      </c>
      <c r="F203" s="273" t="s">
        <v>1686</v>
      </c>
      <c r="G203" s="271"/>
      <c r="H203" s="272" t="s">
        <v>1</v>
      </c>
      <c r="I203" s="274"/>
      <c r="J203" s="271"/>
      <c r="K203" s="271"/>
      <c r="L203" s="275"/>
      <c r="M203" s="276"/>
      <c r="N203" s="277"/>
      <c r="O203" s="277"/>
      <c r="P203" s="277"/>
      <c r="Q203" s="277"/>
      <c r="R203" s="277"/>
      <c r="S203" s="277"/>
      <c r="T203" s="27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9" t="s">
        <v>175</v>
      </c>
      <c r="AU203" s="279" t="s">
        <v>88</v>
      </c>
      <c r="AV203" s="14" t="s">
        <v>86</v>
      </c>
      <c r="AW203" s="14" t="s">
        <v>34</v>
      </c>
      <c r="AX203" s="14" t="s">
        <v>78</v>
      </c>
      <c r="AY203" s="279" t="s">
        <v>166</v>
      </c>
    </row>
    <row r="204" spans="1:51" s="13" customFormat="1" ht="12">
      <c r="A204" s="13"/>
      <c r="B204" s="258"/>
      <c r="C204" s="259"/>
      <c r="D204" s="260" t="s">
        <v>175</v>
      </c>
      <c r="E204" s="261" t="s">
        <v>1</v>
      </c>
      <c r="F204" s="262" t="s">
        <v>86</v>
      </c>
      <c r="G204" s="259"/>
      <c r="H204" s="263">
        <v>1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175</v>
      </c>
      <c r="AU204" s="269" t="s">
        <v>88</v>
      </c>
      <c r="AV204" s="13" t="s">
        <v>88</v>
      </c>
      <c r="AW204" s="13" t="s">
        <v>34</v>
      </c>
      <c r="AX204" s="13" t="s">
        <v>86</v>
      </c>
      <c r="AY204" s="269" t="s">
        <v>166</v>
      </c>
    </row>
    <row r="205" spans="1:65" s="2" customFormat="1" ht="66.75" customHeight="1">
      <c r="A205" s="39"/>
      <c r="B205" s="40"/>
      <c r="C205" s="291" t="s">
        <v>440</v>
      </c>
      <c r="D205" s="291" t="s">
        <v>254</v>
      </c>
      <c r="E205" s="292" t="s">
        <v>1764</v>
      </c>
      <c r="F205" s="293" t="s">
        <v>1765</v>
      </c>
      <c r="G205" s="294" t="s">
        <v>546</v>
      </c>
      <c r="H205" s="295">
        <v>1</v>
      </c>
      <c r="I205" s="296"/>
      <c r="J205" s="297">
        <f>ROUND(I205*H205,2)</f>
        <v>0</v>
      </c>
      <c r="K205" s="293" t="s">
        <v>1</v>
      </c>
      <c r="L205" s="298"/>
      <c r="M205" s="299" t="s">
        <v>1</v>
      </c>
      <c r="N205" s="300" t="s">
        <v>43</v>
      </c>
      <c r="O205" s="92"/>
      <c r="P205" s="254">
        <f>O205*H205</f>
        <v>0</v>
      </c>
      <c r="Q205" s="254">
        <v>0.055</v>
      </c>
      <c r="R205" s="254">
        <f>Q205*H205</f>
        <v>0.055</v>
      </c>
      <c r="S205" s="254">
        <v>0</v>
      </c>
      <c r="T205" s="25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6" t="s">
        <v>378</v>
      </c>
      <c r="AT205" s="256" t="s">
        <v>254</v>
      </c>
      <c r="AU205" s="256" t="s">
        <v>88</v>
      </c>
      <c r="AY205" s="18" t="s">
        <v>166</v>
      </c>
      <c r="BE205" s="257">
        <f>IF(N205="základní",J205,0)</f>
        <v>0</v>
      </c>
      <c r="BF205" s="257">
        <f>IF(N205="snížená",J205,0)</f>
        <v>0</v>
      </c>
      <c r="BG205" s="257">
        <f>IF(N205="zákl. přenesená",J205,0)</f>
        <v>0</v>
      </c>
      <c r="BH205" s="257">
        <f>IF(N205="sníž. přenesená",J205,0)</f>
        <v>0</v>
      </c>
      <c r="BI205" s="257">
        <f>IF(N205="nulová",J205,0)</f>
        <v>0</v>
      </c>
      <c r="BJ205" s="18" t="s">
        <v>86</v>
      </c>
      <c r="BK205" s="257">
        <f>ROUND(I205*H205,2)</f>
        <v>0</v>
      </c>
      <c r="BL205" s="18" t="s">
        <v>260</v>
      </c>
      <c r="BM205" s="256" t="s">
        <v>1766</v>
      </c>
    </row>
    <row r="206" spans="1:65" s="2" customFormat="1" ht="21.75" customHeight="1">
      <c r="A206" s="39"/>
      <c r="B206" s="40"/>
      <c r="C206" s="245" t="s">
        <v>444</v>
      </c>
      <c r="D206" s="245" t="s">
        <v>168</v>
      </c>
      <c r="E206" s="246" t="s">
        <v>1767</v>
      </c>
      <c r="F206" s="247" t="s">
        <v>1768</v>
      </c>
      <c r="G206" s="248" t="s">
        <v>546</v>
      </c>
      <c r="H206" s="249">
        <v>2</v>
      </c>
      <c r="I206" s="250"/>
      <c r="J206" s="251">
        <f>ROUND(I206*H206,2)</f>
        <v>0</v>
      </c>
      <c r="K206" s="247" t="s">
        <v>172</v>
      </c>
      <c r="L206" s="45"/>
      <c r="M206" s="252" t="s">
        <v>1</v>
      </c>
      <c r="N206" s="253" t="s">
        <v>43</v>
      </c>
      <c r="O206" s="92"/>
      <c r="P206" s="254">
        <f>O206*H206</f>
        <v>0</v>
      </c>
      <c r="Q206" s="254">
        <v>0</v>
      </c>
      <c r="R206" s="254">
        <f>Q206*H206</f>
        <v>0</v>
      </c>
      <c r="S206" s="254">
        <v>0</v>
      </c>
      <c r="T206" s="25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6" t="s">
        <v>260</v>
      </c>
      <c r="AT206" s="256" t="s">
        <v>168</v>
      </c>
      <c r="AU206" s="256" t="s">
        <v>88</v>
      </c>
      <c r="AY206" s="18" t="s">
        <v>166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8" t="s">
        <v>86</v>
      </c>
      <c r="BK206" s="257">
        <f>ROUND(I206*H206,2)</f>
        <v>0</v>
      </c>
      <c r="BL206" s="18" t="s">
        <v>260</v>
      </c>
      <c r="BM206" s="256" t="s">
        <v>1769</v>
      </c>
    </row>
    <row r="207" spans="1:51" s="14" customFormat="1" ht="12">
      <c r="A207" s="14"/>
      <c r="B207" s="270"/>
      <c r="C207" s="271"/>
      <c r="D207" s="260" t="s">
        <v>175</v>
      </c>
      <c r="E207" s="272" t="s">
        <v>1</v>
      </c>
      <c r="F207" s="273" t="s">
        <v>1686</v>
      </c>
      <c r="G207" s="271"/>
      <c r="H207" s="272" t="s">
        <v>1</v>
      </c>
      <c r="I207" s="274"/>
      <c r="J207" s="271"/>
      <c r="K207" s="271"/>
      <c r="L207" s="275"/>
      <c r="M207" s="276"/>
      <c r="N207" s="277"/>
      <c r="O207" s="277"/>
      <c r="P207" s="277"/>
      <c r="Q207" s="277"/>
      <c r="R207" s="277"/>
      <c r="S207" s="277"/>
      <c r="T207" s="27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9" t="s">
        <v>175</v>
      </c>
      <c r="AU207" s="279" t="s">
        <v>88</v>
      </c>
      <c r="AV207" s="14" t="s">
        <v>86</v>
      </c>
      <c r="AW207" s="14" t="s">
        <v>34</v>
      </c>
      <c r="AX207" s="14" t="s">
        <v>78</v>
      </c>
      <c r="AY207" s="279" t="s">
        <v>166</v>
      </c>
    </row>
    <row r="208" spans="1:51" s="13" customFormat="1" ht="12">
      <c r="A208" s="13"/>
      <c r="B208" s="258"/>
      <c r="C208" s="259"/>
      <c r="D208" s="260" t="s">
        <v>175</v>
      </c>
      <c r="E208" s="261" t="s">
        <v>1</v>
      </c>
      <c r="F208" s="262" t="s">
        <v>88</v>
      </c>
      <c r="G208" s="259"/>
      <c r="H208" s="263">
        <v>2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175</v>
      </c>
      <c r="AU208" s="269" t="s">
        <v>88</v>
      </c>
      <c r="AV208" s="13" t="s">
        <v>88</v>
      </c>
      <c r="AW208" s="13" t="s">
        <v>34</v>
      </c>
      <c r="AX208" s="13" t="s">
        <v>86</v>
      </c>
      <c r="AY208" s="269" t="s">
        <v>166</v>
      </c>
    </row>
    <row r="209" spans="1:65" s="2" customFormat="1" ht="21.75" customHeight="1">
      <c r="A209" s="39"/>
      <c r="B209" s="40"/>
      <c r="C209" s="291" t="s">
        <v>450</v>
      </c>
      <c r="D209" s="291" t="s">
        <v>254</v>
      </c>
      <c r="E209" s="292" t="s">
        <v>1770</v>
      </c>
      <c r="F209" s="293" t="s">
        <v>1771</v>
      </c>
      <c r="G209" s="294" t="s">
        <v>546</v>
      </c>
      <c r="H209" s="295">
        <v>2</v>
      </c>
      <c r="I209" s="296"/>
      <c r="J209" s="297">
        <f>ROUND(I209*H209,2)</f>
        <v>0</v>
      </c>
      <c r="K209" s="293" t="s">
        <v>1</v>
      </c>
      <c r="L209" s="298"/>
      <c r="M209" s="299" t="s">
        <v>1</v>
      </c>
      <c r="N209" s="300" t="s">
        <v>43</v>
      </c>
      <c r="O209" s="92"/>
      <c r="P209" s="254">
        <f>O209*H209</f>
        <v>0</v>
      </c>
      <c r="Q209" s="254">
        <v>0.0064</v>
      </c>
      <c r="R209" s="254">
        <f>Q209*H209</f>
        <v>0.0128</v>
      </c>
      <c r="S209" s="254">
        <v>0</v>
      </c>
      <c r="T209" s="25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6" t="s">
        <v>378</v>
      </c>
      <c r="AT209" s="256" t="s">
        <v>254</v>
      </c>
      <c r="AU209" s="256" t="s">
        <v>88</v>
      </c>
      <c r="AY209" s="18" t="s">
        <v>166</v>
      </c>
      <c r="BE209" s="257">
        <f>IF(N209="základní",J209,0)</f>
        <v>0</v>
      </c>
      <c r="BF209" s="257">
        <f>IF(N209="snížená",J209,0)</f>
        <v>0</v>
      </c>
      <c r="BG209" s="257">
        <f>IF(N209="zákl. přenesená",J209,0)</f>
        <v>0</v>
      </c>
      <c r="BH209" s="257">
        <f>IF(N209="sníž. přenesená",J209,0)</f>
        <v>0</v>
      </c>
      <c r="BI209" s="257">
        <f>IF(N209="nulová",J209,0)</f>
        <v>0</v>
      </c>
      <c r="BJ209" s="18" t="s">
        <v>86</v>
      </c>
      <c r="BK209" s="257">
        <f>ROUND(I209*H209,2)</f>
        <v>0</v>
      </c>
      <c r="BL209" s="18" t="s">
        <v>260</v>
      </c>
      <c r="BM209" s="256" t="s">
        <v>1772</v>
      </c>
    </row>
    <row r="210" spans="1:65" s="2" customFormat="1" ht="21.75" customHeight="1">
      <c r="A210" s="39"/>
      <c r="B210" s="40"/>
      <c r="C210" s="245" t="s">
        <v>460</v>
      </c>
      <c r="D210" s="245" t="s">
        <v>168</v>
      </c>
      <c r="E210" s="246" t="s">
        <v>1773</v>
      </c>
      <c r="F210" s="247" t="s">
        <v>1774</v>
      </c>
      <c r="G210" s="248" t="s">
        <v>546</v>
      </c>
      <c r="H210" s="249">
        <v>2</v>
      </c>
      <c r="I210" s="250"/>
      <c r="J210" s="251">
        <f>ROUND(I210*H210,2)</f>
        <v>0</v>
      </c>
      <c r="K210" s="247" t="s">
        <v>172</v>
      </c>
      <c r="L210" s="45"/>
      <c r="M210" s="252" t="s">
        <v>1</v>
      </c>
      <c r="N210" s="253" t="s">
        <v>43</v>
      </c>
      <c r="O210" s="92"/>
      <c r="P210" s="254">
        <f>O210*H210</f>
        <v>0</v>
      </c>
      <c r="Q210" s="254">
        <v>0</v>
      </c>
      <c r="R210" s="254">
        <f>Q210*H210</f>
        <v>0</v>
      </c>
      <c r="S210" s="254">
        <v>0</v>
      </c>
      <c r="T210" s="25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6" t="s">
        <v>260</v>
      </c>
      <c r="AT210" s="256" t="s">
        <v>168</v>
      </c>
      <c r="AU210" s="256" t="s">
        <v>88</v>
      </c>
      <c r="AY210" s="18" t="s">
        <v>166</v>
      </c>
      <c r="BE210" s="257">
        <f>IF(N210="základní",J210,0)</f>
        <v>0</v>
      </c>
      <c r="BF210" s="257">
        <f>IF(N210="snížená",J210,0)</f>
        <v>0</v>
      </c>
      <c r="BG210" s="257">
        <f>IF(N210="zákl. přenesená",J210,0)</f>
        <v>0</v>
      </c>
      <c r="BH210" s="257">
        <f>IF(N210="sníž. přenesená",J210,0)</f>
        <v>0</v>
      </c>
      <c r="BI210" s="257">
        <f>IF(N210="nulová",J210,0)</f>
        <v>0</v>
      </c>
      <c r="BJ210" s="18" t="s">
        <v>86</v>
      </c>
      <c r="BK210" s="257">
        <f>ROUND(I210*H210,2)</f>
        <v>0</v>
      </c>
      <c r="BL210" s="18" t="s">
        <v>260</v>
      </c>
      <c r="BM210" s="256" t="s">
        <v>1775</v>
      </c>
    </row>
    <row r="211" spans="1:51" s="14" customFormat="1" ht="12">
      <c r="A211" s="14"/>
      <c r="B211" s="270"/>
      <c r="C211" s="271"/>
      <c r="D211" s="260" t="s">
        <v>175</v>
      </c>
      <c r="E211" s="272" t="s">
        <v>1</v>
      </c>
      <c r="F211" s="273" t="s">
        <v>1686</v>
      </c>
      <c r="G211" s="271"/>
      <c r="H211" s="272" t="s">
        <v>1</v>
      </c>
      <c r="I211" s="274"/>
      <c r="J211" s="271"/>
      <c r="K211" s="271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175</v>
      </c>
      <c r="AU211" s="279" t="s">
        <v>88</v>
      </c>
      <c r="AV211" s="14" t="s">
        <v>86</v>
      </c>
      <c r="AW211" s="14" t="s">
        <v>34</v>
      </c>
      <c r="AX211" s="14" t="s">
        <v>78</v>
      </c>
      <c r="AY211" s="279" t="s">
        <v>166</v>
      </c>
    </row>
    <row r="212" spans="1:51" s="13" customFormat="1" ht="12">
      <c r="A212" s="13"/>
      <c r="B212" s="258"/>
      <c r="C212" s="259"/>
      <c r="D212" s="260" t="s">
        <v>175</v>
      </c>
      <c r="E212" s="261" t="s">
        <v>1</v>
      </c>
      <c r="F212" s="262" t="s">
        <v>88</v>
      </c>
      <c r="G212" s="259"/>
      <c r="H212" s="263">
        <v>2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175</v>
      </c>
      <c r="AU212" s="269" t="s">
        <v>88</v>
      </c>
      <c r="AV212" s="13" t="s">
        <v>88</v>
      </c>
      <c r="AW212" s="13" t="s">
        <v>34</v>
      </c>
      <c r="AX212" s="13" t="s">
        <v>86</v>
      </c>
      <c r="AY212" s="269" t="s">
        <v>166</v>
      </c>
    </row>
    <row r="213" spans="1:65" s="2" customFormat="1" ht="21.75" customHeight="1">
      <c r="A213" s="39"/>
      <c r="B213" s="40"/>
      <c r="C213" s="291" t="s">
        <v>466</v>
      </c>
      <c r="D213" s="291" t="s">
        <v>254</v>
      </c>
      <c r="E213" s="292" t="s">
        <v>1776</v>
      </c>
      <c r="F213" s="293" t="s">
        <v>1777</v>
      </c>
      <c r="G213" s="294" t="s">
        <v>546</v>
      </c>
      <c r="H213" s="295">
        <v>2</v>
      </c>
      <c r="I213" s="296"/>
      <c r="J213" s="297">
        <f>ROUND(I213*H213,2)</f>
        <v>0</v>
      </c>
      <c r="K213" s="293" t="s">
        <v>1</v>
      </c>
      <c r="L213" s="298"/>
      <c r="M213" s="299" t="s">
        <v>1</v>
      </c>
      <c r="N213" s="300" t="s">
        <v>43</v>
      </c>
      <c r="O213" s="92"/>
      <c r="P213" s="254">
        <f>O213*H213</f>
        <v>0</v>
      </c>
      <c r="Q213" s="254">
        <v>0.00205</v>
      </c>
      <c r="R213" s="254">
        <f>Q213*H213</f>
        <v>0.0041</v>
      </c>
      <c r="S213" s="254">
        <v>0</v>
      </c>
      <c r="T213" s="25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6" t="s">
        <v>378</v>
      </c>
      <c r="AT213" s="256" t="s">
        <v>254</v>
      </c>
      <c r="AU213" s="256" t="s">
        <v>88</v>
      </c>
      <c r="AY213" s="18" t="s">
        <v>166</v>
      </c>
      <c r="BE213" s="257">
        <f>IF(N213="základní",J213,0)</f>
        <v>0</v>
      </c>
      <c r="BF213" s="257">
        <f>IF(N213="snížená",J213,0)</f>
        <v>0</v>
      </c>
      <c r="BG213" s="257">
        <f>IF(N213="zákl. přenesená",J213,0)</f>
        <v>0</v>
      </c>
      <c r="BH213" s="257">
        <f>IF(N213="sníž. přenesená",J213,0)</f>
        <v>0</v>
      </c>
      <c r="BI213" s="257">
        <f>IF(N213="nulová",J213,0)</f>
        <v>0</v>
      </c>
      <c r="BJ213" s="18" t="s">
        <v>86</v>
      </c>
      <c r="BK213" s="257">
        <f>ROUND(I213*H213,2)</f>
        <v>0</v>
      </c>
      <c r="BL213" s="18" t="s">
        <v>260</v>
      </c>
      <c r="BM213" s="256" t="s">
        <v>1778</v>
      </c>
    </row>
    <row r="214" spans="1:65" s="2" customFormat="1" ht="21.75" customHeight="1">
      <c r="A214" s="39"/>
      <c r="B214" s="40"/>
      <c r="C214" s="245" t="s">
        <v>471</v>
      </c>
      <c r="D214" s="245" t="s">
        <v>168</v>
      </c>
      <c r="E214" s="246" t="s">
        <v>1779</v>
      </c>
      <c r="F214" s="247" t="s">
        <v>1780</v>
      </c>
      <c r="G214" s="248" t="s">
        <v>546</v>
      </c>
      <c r="H214" s="249">
        <v>1</v>
      </c>
      <c r="I214" s="250"/>
      <c r="J214" s="251">
        <f>ROUND(I214*H214,2)</f>
        <v>0</v>
      </c>
      <c r="K214" s="247" t="s">
        <v>172</v>
      </c>
      <c r="L214" s="45"/>
      <c r="M214" s="252" t="s">
        <v>1</v>
      </c>
      <c r="N214" s="253" t="s">
        <v>43</v>
      </c>
      <c r="O214" s="92"/>
      <c r="P214" s="254">
        <f>O214*H214</f>
        <v>0</v>
      </c>
      <c r="Q214" s="254">
        <v>0</v>
      </c>
      <c r="R214" s="254">
        <f>Q214*H214</f>
        <v>0</v>
      </c>
      <c r="S214" s="254">
        <v>0</v>
      </c>
      <c r="T214" s="25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6" t="s">
        <v>260</v>
      </c>
      <c r="AT214" s="256" t="s">
        <v>168</v>
      </c>
      <c r="AU214" s="256" t="s">
        <v>88</v>
      </c>
      <c r="AY214" s="18" t="s">
        <v>166</v>
      </c>
      <c r="BE214" s="257">
        <f>IF(N214="základní",J214,0)</f>
        <v>0</v>
      </c>
      <c r="BF214" s="257">
        <f>IF(N214="snížená",J214,0)</f>
        <v>0</v>
      </c>
      <c r="BG214" s="257">
        <f>IF(N214="zákl. přenesená",J214,0)</f>
        <v>0</v>
      </c>
      <c r="BH214" s="257">
        <f>IF(N214="sníž. přenesená",J214,0)</f>
        <v>0</v>
      </c>
      <c r="BI214" s="257">
        <f>IF(N214="nulová",J214,0)</f>
        <v>0</v>
      </c>
      <c r="BJ214" s="18" t="s">
        <v>86</v>
      </c>
      <c r="BK214" s="257">
        <f>ROUND(I214*H214,2)</f>
        <v>0</v>
      </c>
      <c r="BL214" s="18" t="s">
        <v>260</v>
      </c>
      <c r="BM214" s="256" t="s">
        <v>1781</v>
      </c>
    </row>
    <row r="215" spans="1:51" s="14" customFormat="1" ht="12">
      <c r="A215" s="14"/>
      <c r="B215" s="270"/>
      <c r="C215" s="271"/>
      <c r="D215" s="260" t="s">
        <v>175</v>
      </c>
      <c r="E215" s="272" t="s">
        <v>1</v>
      </c>
      <c r="F215" s="273" t="s">
        <v>1686</v>
      </c>
      <c r="G215" s="271"/>
      <c r="H215" s="272" t="s">
        <v>1</v>
      </c>
      <c r="I215" s="274"/>
      <c r="J215" s="271"/>
      <c r="K215" s="271"/>
      <c r="L215" s="275"/>
      <c r="M215" s="276"/>
      <c r="N215" s="277"/>
      <c r="O215" s="277"/>
      <c r="P215" s="277"/>
      <c r="Q215" s="277"/>
      <c r="R215" s="277"/>
      <c r="S215" s="277"/>
      <c r="T215" s="27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9" t="s">
        <v>175</v>
      </c>
      <c r="AU215" s="279" t="s">
        <v>88</v>
      </c>
      <c r="AV215" s="14" t="s">
        <v>86</v>
      </c>
      <c r="AW215" s="14" t="s">
        <v>34</v>
      </c>
      <c r="AX215" s="14" t="s">
        <v>78</v>
      </c>
      <c r="AY215" s="279" t="s">
        <v>166</v>
      </c>
    </row>
    <row r="216" spans="1:51" s="13" customFormat="1" ht="12">
      <c r="A216" s="13"/>
      <c r="B216" s="258"/>
      <c r="C216" s="259"/>
      <c r="D216" s="260" t="s">
        <v>175</v>
      </c>
      <c r="E216" s="261" t="s">
        <v>1</v>
      </c>
      <c r="F216" s="262" t="s">
        <v>86</v>
      </c>
      <c r="G216" s="259"/>
      <c r="H216" s="263">
        <v>1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175</v>
      </c>
      <c r="AU216" s="269" t="s">
        <v>88</v>
      </c>
      <c r="AV216" s="13" t="s">
        <v>88</v>
      </c>
      <c r="AW216" s="13" t="s">
        <v>34</v>
      </c>
      <c r="AX216" s="13" t="s">
        <v>86</v>
      </c>
      <c r="AY216" s="269" t="s">
        <v>166</v>
      </c>
    </row>
    <row r="217" spans="1:65" s="2" customFormat="1" ht="21.75" customHeight="1">
      <c r="A217" s="39"/>
      <c r="B217" s="40"/>
      <c r="C217" s="291" t="s">
        <v>487</v>
      </c>
      <c r="D217" s="291" t="s">
        <v>254</v>
      </c>
      <c r="E217" s="292" t="s">
        <v>1782</v>
      </c>
      <c r="F217" s="293" t="s">
        <v>1783</v>
      </c>
      <c r="G217" s="294" t="s">
        <v>546</v>
      </c>
      <c r="H217" s="295">
        <v>1</v>
      </c>
      <c r="I217" s="296"/>
      <c r="J217" s="297">
        <f>ROUND(I217*H217,2)</f>
        <v>0</v>
      </c>
      <c r="K217" s="293" t="s">
        <v>1</v>
      </c>
      <c r="L217" s="298"/>
      <c r="M217" s="299" t="s">
        <v>1</v>
      </c>
      <c r="N217" s="300" t="s">
        <v>43</v>
      </c>
      <c r="O217" s="92"/>
      <c r="P217" s="254">
        <f>O217*H217</f>
        <v>0</v>
      </c>
      <c r="Q217" s="254">
        <v>0.0026</v>
      </c>
      <c r="R217" s="254">
        <f>Q217*H217</f>
        <v>0.0026</v>
      </c>
      <c r="S217" s="254">
        <v>0</v>
      </c>
      <c r="T217" s="25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6" t="s">
        <v>378</v>
      </c>
      <c r="AT217" s="256" t="s">
        <v>254</v>
      </c>
      <c r="AU217" s="256" t="s">
        <v>88</v>
      </c>
      <c r="AY217" s="18" t="s">
        <v>166</v>
      </c>
      <c r="BE217" s="257">
        <f>IF(N217="základní",J217,0)</f>
        <v>0</v>
      </c>
      <c r="BF217" s="257">
        <f>IF(N217="snížená",J217,0)</f>
        <v>0</v>
      </c>
      <c r="BG217" s="257">
        <f>IF(N217="zákl. přenesená",J217,0)</f>
        <v>0</v>
      </c>
      <c r="BH217" s="257">
        <f>IF(N217="sníž. přenesená",J217,0)</f>
        <v>0</v>
      </c>
      <c r="BI217" s="257">
        <f>IF(N217="nulová",J217,0)</f>
        <v>0</v>
      </c>
      <c r="BJ217" s="18" t="s">
        <v>86</v>
      </c>
      <c r="BK217" s="257">
        <f>ROUND(I217*H217,2)</f>
        <v>0</v>
      </c>
      <c r="BL217" s="18" t="s">
        <v>260</v>
      </c>
      <c r="BM217" s="256" t="s">
        <v>1784</v>
      </c>
    </row>
    <row r="218" spans="1:65" s="2" customFormat="1" ht="16.5" customHeight="1">
      <c r="A218" s="39"/>
      <c r="B218" s="40"/>
      <c r="C218" s="245" t="s">
        <v>492</v>
      </c>
      <c r="D218" s="245" t="s">
        <v>168</v>
      </c>
      <c r="E218" s="246" t="s">
        <v>1785</v>
      </c>
      <c r="F218" s="247" t="s">
        <v>1786</v>
      </c>
      <c r="G218" s="248" t="s">
        <v>546</v>
      </c>
      <c r="H218" s="249">
        <v>2</v>
      </c>
      <c r="I218" s="250"/>
      <c r="J218" s="251">
        <f>ROUND(I218*H218,2)</f>
        <v>0</v>
      </c>
      <c r="K218" s="247" t="s">
        <v>172</v>
      </c>
      <c r="L218" s="45"/>
      <c r="M218" s="252" t="s">
        <v>1</v>
      </c>
      <c r="N218" s="253" t="s">
        <v>43</v>
      </c>
      <c r="O218" s="92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6" t="s">
        <v>260</v>
      </c>
      <c r="AT218" s="256" t="s">
        <v>168</v>
      </c>
      <c r="AU218" s="256" t="s">
        <v>88</v>
      </c>
      <c r="AY218" s="18" t="s">
        <v>166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8" t="s">
        <v>86</v>
      </c>
      <c r="BK218" s="257">
        <f>ROUND(I218*H218,2)</f>
        <v>0</v>
      </c>
      <c r="BL218" s="18" t="s">
        <v>260</v>
      </c>
      <c r="BM218" s="256" t="s">
        <v>1787</v>
      </c>
    </row>
    <row r="219" spans="1:51" s="14" customFormat="1" ht="12">
      <c r="A219" s="14"/>
      <c r="B219" s="270"/>
      <c r="C219" s="271"/>
      <c r="D219" s="260" t="s">
        <v>175</v>
      </c>
      <c r="E219" s="272" t="s">
        <v>1</v>
      </c>
      <c r="F219" s="273" t="s">
        <v>1686</v>
      </c>
      <c r="G219" s="271"/>
      <c r="H219" s="272" t="s">
        <v>1</v>
      </c>
      <c r="I219" s="274"/>
      <c r="J219" s="271"/>
      <c r="K219" s="271"/>
      <c r="L219" s="275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9" t="s">
        <v>175</v>
      </c>
      <c r="AU219" s="279" t="s">
        <v>88</v>
      </c>
      <c r="AV219" s="14" t="s">
        <v>86</v>
      </c>
      <c r="AW219" s="14" t="s">
        <v>34</v>
      </c>
      <c r="AX219" s="14" t="s">
        <v>78</v>
      </c>
      <c r="AY219" s="279" t="s">
        <v>166</v>
      </c>
    </row>
    <row r="220" spans="1:51" s="13" customFormat="1" ht="12">
      <c r="A220" s="13"/>
      <c r="B220" s="258"/>
      <c r="C220" s="259"/>
      <c r="D220" s="260" t="s">
        <v>175</v>
      </c>
      <c r="E220" s="261" t="s">
        <v>1</v>
      </c>
      <c r="F220" s="262" t="s">
        <v>88</v>
      </c>
      <c r="G220" s="259"/>
      <c r="H220" s="263">
        <v>2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175</v>
      </c>
      <c r="AU220" s="269" t="s">
        <v>88</v>
      </c>
      <c r="AV220" s="13" t="s">
        <v>88</v>
      </c>
      <c r="AW220" s="13" t="s">
        <v>34</v>
      </c>
      <c r="AX220" s="13" t="s">
        <v>86</v>
      </c>
      <c r="AY220" s="269" t="s">
        <v>166</v>
      </c>
    </row>
    <row r="221" spans="1:65" s="2" customFormat="1" ht="33" customHeight="1">
      <c r="A221" s="39"/>
      <c r="B221" s="40"/>
      <c r="C221" s="291" t="s">
        <v>497</v>
      </c>
      <c r="D221" s="291" t="s">
        <v>254</v>
      </c>
      <c r="E221" s="292" t="s">
        <v>1788</v>
      </c>
      <c r="F221" s="293" t="s">
        <v>1789</v>
      </c>
      <c r="G221" s="294" t="s">
        <v>546</v>
      </c>
      <c r="H221" s="295">
        <v>2</v>
      </c>
      <c r="I221" s="296"/>
      <c r="J221" s="297">
        <f>ROUND(I221*H221,2)</f>
        <v>0</v>
      </c>
      <c r="K221" s="293" t="s">
        <v>1</v>
      </c>
      <c r="L221" s="298"/>
      <c r="M221" s="299" t="s">
        <v>1</v>
      </c>
      <c r="N221" s="300" t="s">
        <v>43</v>
      </c>
      <c r="O221" s="92"/>
      <c r="P221" s="254">
        <f>O221*H221</f>
        <v>0</v>
      </c>
      <c r="Q221" s="254">
        <v>0.0033</v>
      </c>
      <c r="R221" s="254">
        <f>Q221*H221</f>
        <v>0.0066</v>
      </c>
      <c r="S221" s="254">
        <v>0</v>
      </c>
      <c r="T221" s="25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6" t="s">
        <v>378</v>
      </c>
      <c r="AT221" s="256" t="s">
        <v>254</v>
      </c>
      <c r="AU221" s="256" t="s">
        <v>88</v>
      </c>
      <c r="AY221" s="18" t="s">
        <v>166</v>
      </c>
      <c r="BE221" s="257">
        <f>IF(N221="základní",J221,0)</f>
        <v>0</v>
      </c>
      <c r="BF221" s="257">
        <f>IF(N221="snížená",J221,0)</f>
        <v>0</v>
      </c>
      <c r="BG221" s="257">
        <f>IF(N221="zákl. přenesená",J221,0)</f>
        <v>0</v>
      </c>
      <c r="BH221" s="257">
        <f>IF(N221="sníž. přenesená",J221,0)</f>
        <v>0</v>
      </c>
      <c r="BI221" s="257">
        <f>IF(N221="nulová",J221,0)</f>
        <v>0</v>
      </c>
      <c r="BJ221" s="18" t="s">
        <v>86</v>
      </c>
      <c r="BK221" s="257">
        <f>ROUND(I221*H221,2)</f>
        <v>0</v>
      </c>
      <c r="BL221" s="18" t="s">
        <v>260</v>
      </c>
      <c r="BM221" s="256" t="s">
        <v>1790</v>
      </c>
    </row>
    <row r="222" spans="1:65" s="2" customFormat="1" ht="16.5" customHeight="1">
      <c r="A222" s="39"/>
      <c r="B222" s="40"/>
      <c r="C222" s="245" t="s">
        <v>510</v>
      </c>
      <c r="D222" s="245" t="s">
        <v>168</v>
      </c>
      <c r="E222" s="246" t="s">
        <v>1785</v>
      </c>
      <c r="F222" s="247" t="s">
        <v>1786</v>
      </c>
      <c r="G222" s="248" t="s">
        <v>546</v>
      </c>
      <c r="H222" s="249">
        <v>2</v>
      </c>
      <c r="I222" s="250"/>
      <c r="J222" s="251">
        <f>ROUND(I222*H222,2)</f>
        <v>0</v>
      </c>
      <c r="K222" s="247" t="s">
        <v>172</v>
      </c>
      <c r="L222" s="45"/>
      <c r="M222" s="252" t="s">
        <v>1</v>
      </c>
      <c r="N222" s="253" t="s">
        <v>43</v>
      </c>
      <c r="O222" s="92"/>
      <c r="P222" s="254">
        <f>O222*H222</f>
        <v>0</v>
      </c>
      <c r="Q222" s="254">
        <v>0</v>
      </c>
      <c r="R222" s="254">
        <f>Q222*H222</f>
        <v>0</v>
      </c>
      <c r="S222" s="254">
        <v>0</v>
      </c>
      <c r="T222" s="25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6" t="s">
        <v>260</v>
      </c>
      <c r="AT222" s="256" t="s">
        <v>168</v>
      </c>
      <c r="AU222" s="256" t="s">
        <v>88</v>
      </c>
      <c r="AY222" s="18" t="s">
        <v>166</v>
      </c>
      <c r="BE222" s="257">
        <f>IF(N222="základní",J222,0)</f>
        <v>0</v>
      </c>
      <c r="BF222" s="257">
        <f>IF(N222="snížená",J222,0)</f>
        <v>0</v>
      </c>
      <c r="BG222" s="257">
        <f>IF(N222="zákl. přenesená",J222,0)</f>
        <v>0</v>
      </c>
      <c r="BH222" s="257">
        <f>IF(N222="sníž. přenesená",J222,0)</f>
        <v>0</v>
      </c>
      <c r="BI222" s="257">
        <f>IF(N222="nulová",J222,0)</f>
        <v>0</v>
      </c>
      <c r="BJ222" s="18" t="s">
        <v>86</v>
      </c>
      <c r="BK222" s="257">
        <f>ROUND(I222*H222,2)</f>
        <v>0</v>
      </c>
      <c r="BL222" s="18" t="s">
        <v>260</v>
      </c>
      <c r="BM222" s="256" t="s">
        <v>1791</v>
      </c>
    </row>
    <row r="223" spans="1:51" s="14" customFormat="1" ht="12">
      <c r="A223" s="14"/>
      <c r="B223" s="270"/>
      <c r="C223" s="271"/>
      <c r="D223" s="260" t="s">
        <v>175</v>
      </c>
      <c r="E223" s="272" t="s">
        <v>1</v>
      </c>
      <c r="F223" s="273" t="s">
        <v>1686</v>
      </c>
      <c r="G223" s="271"/>
      <c r="H223" s="272" t="s">
        <v>1</v>
      </c>
      <c r="I223" s="274"/>
      <c r="J223" s="271"/>
      <c r="K223" s="271"/>
      <c r="L223" s="275"/>
      <c r="M223" s="276"/>
      <c r="N223" s="277"/>
      <c r="O223" s="277"/>
      <c r="P223" s="277"/>
      <c r="Q223" s="277"/>
      <c r="R223" s="277"/>
      <c r="S223" s="277"/>
      <c r="T223" s="27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9" t="s">
        <v>175</v>
      </c>
      <c r="AU223" s="279" t="s">
        <v>88</v>
      </c>
      <c r="AV223" s="14" t="s">
        <v>86</v>
      </c>
      <c r="AW223" s="14" t="s">
        <v>34</v>
      </c>
      <c r="AX223" s="14" t="s">
        <v>78</v>
      </c>
      <c r="AY223" s="279" t="s">
        <v>166</v>
      </c>
    </row>
    <row r="224" spans="1:51" s="13" customFormat="1" ht="12">
      <c r="A224" s="13"/>
      <c r="B224" s="258"/>
      <c r="C224" s="259"/>
      <c r="D224" s="260" t="s">
        <v>175</v>
      </c>
      <c r="E224" s="261" t="s">
        <v>1</v>
      </c>
      <c r="F224" s="262" t="s">
        <v>88</v>
      </c>
      <c r="G224" s="259"/>
      <c r="H224" s="263">
        <v>2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175</v>
      </c>
      <c r="AU224" s="269" t="s">
        <v>88</v>
      </c>
      <c r="AV224" s="13" t="s">
        <v>88</v>
      </c>
      <c r="AW224" s="13" t="s">
        <v>34</v>
      </c>
      <c r="AX224" s="13" t="s">
        <v>86</v>
      </c>
      <c r="AY224" s="269" t="s">
        <v>166</v>
      </c>
    </row>
    <row r="225" spans="1:65" s="2" customFormat="1" ht="33" customHeight="1">
      <c r="A225" s="39"/>
      <c r="B225" s="40"/>
      <c r="C225" s="291" t="s">
        <v>515</v>
      </c>
      <c r="D225" s="291" t="s">
        <v>254</v>
      </c>
      <c r="E225" s="292" t="s">
        <v>1792</v>
      </c>
      <c r="F225" s="293" t="s">
        <v>1793</v>
      </c>
      <c r="G225" s="294" t="s">
        <v>546</v>
      </c>
      <c r="H225" s="295">
        <v>2</v>
      </c>
      <c r="I225" s="296"/>
      <c r="J225" s="297">
        <f>ROUND(I225*H225,2)</f>
        <v>0</v>
      </c>
      <c r="K225" s="293" t="s">
        <v>1</v>
      </c>
      <c r="L225" s="298"/>
      <c r="M225" s="299" t="s">
        <v>1</v>
      </c>
      <c r="N225" s="300" t="s">
        <v>43</v>
      </c>
      <c r="O225" s="92"/>
      <c r="P225" s="254">
        <f>O225*H225</f>
        <v>0</v>
      </c>
      <c r="Q225" s="254">
        <v>0.0033</v>
      </c>
      <c r="R225" s="254">
        <f>Q225*H225</f>
        <v>0.0066</v>
      </c>
      <c r="S225" s="254">
        <v>0</v>
      </c>
      <c r="T225" s="25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6" t="s">
        <v>378</v>
      </c>
      <c r="AT225" s="256" t="s">
        <v>254</v>
      </c>
      <c r="AU225" s="256" t="s">
        <v>88</v>
      </c>
      <c r="AY225" s="18" t="s">
        <v>166</v>
      </c>
      <c r="BE225" s="257">
        <f>IF(N225="základní",J225,0)</f>
        <v>0</v>
      </c>
      <c r="BF225" s="257">
        <f>IF(N225="snížená",J225,0)</f>
        <v>0</v>
      </c>
      <c r="BG225" s="257">
        <f>IF(N225="zákl. přenesená",J225,0)</f>
        <v>0</v>
      </c>
      <c r="BH225" s="257">
        <f>IF(N225="sníž. přenesená",J225,0)</f>
        <v>0</v>
      </c>
      <c r="BI225" s="257">
        <f>IF(N225="nulová",J225,0)</f>
        <v>0</v>
      </c>
      <c r="BJ225" s="18" t="s">
        <v>86</v>
      </c>
      <c r="BK225" s="257">
        <f>ROUND(I225*H225,2)</f>
        <v>0</v>
      </c>
      <c r="BL225" s="18" t="s">
        <v>260</v>
      </c>
      <c r="BM225" s="256" t="s">
        <v>1794</v>
      </c>
    </row>
    <row r="226" spans="1:65" s="2" customFormat="1" ht="16.5" customHeight="1">
      <c r="A226" s="39"/>
      <c r="B226" s="40"/>
      <c r="C226" s="245" t="s">
        <v>520</v>
      </c>
      <c r="D226" s="245" t="s">
        <v>168</v>
      </c>
      <c r="E226" s="246" t="s">
        <v>1795</v>
      </c>
      <c r="F226" s="247" t="s">
        <v>1796</v>
      </c>
      <c r="G226" s="248" t="s">
        <v>546</v>
      </c>
      <c r="H226" s="249">
        <v>2</v>
      </c>
      <c r="I226" s="250"/>
      <c r="J226" s="251">
        <f>ROUND(I226*H226,2)</f>
        <v>0</v>
      </c>
      <c r="K226" s="247" t="s">
        <v>172</v>
      </c>
      <c r="L226" s="45"/>
      <c r="M226" s="252" t="s">
        <v>1</v>
      </c>
      <c r="N226" s="253" t="s">
        <v>43</v>
      </c>
      <c r="O226" s="92"/>
      <c r="P226" s="254">
        <f>O226*H226</f>
        <v>0</v>
      </c>
      <c r="Q226" s="254">
        <v>0</v>
      </c>
      <c r="R226" s="254">
        <f>Q226*H226</f>
        <v>0</v>
      </c>
      <c r="S226" s="254">
        <v>0</v>
      </c>
      <c r="T226" s="25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6" t="s">
        <v>260</v>
      </c>
      <c r="AT226" s="256" t="s">
        <v>168</v>
      </c>
      <c r="AU226" s="256" t="s">
        <v>88</v>
      </c>
      <c r="AY226" s="18" t="s">
        <v>166</v>
      </c>
      <c r="BE226" s="257">
        <f>IF(N226="základní",J226,0)</f>
        <v>0</v>
      </c>
      <c r="BF226" s="257">
        <f>IF(N226="snížená",J226,0)</f>
        <v>0</v>
      </c>
      <c r="BG226" s="257">
        <f>IF(N226="zákl. přenesená",J226,0)</f>
        <v>0</v>
      </c>
      <c r="BH226" s="257">
        <f>IF(N226="sníž. přenesená",J226,0)</f>
        <v>0</v>
      </c>
      <c r="BI226" s="257">
        <f>IF(N226="nulová",J226,0)</f>
        <v>0</v>
      </c>
      <c r="BJ226" s="18" t="s">
        <v>86</v>
      </c>
      <c r="BK226" s="257">
        <f>ROUND(I226*H226,2)</f>
        <v>0</v>
      </c>
      <c r="BL226" s="18" t="s">
        <v>260</v>
      </c>
      <c r="BM226" s="256" t="s">
        <v>1797</v>
      </c>
    </row>
    <row r="227" spans="1:51" s="14" customFormat="1" ht="12">
      <c r="A227" s="14"/>
      <c r="B227" s="270"/>
      <c r="C227" s="271"/>
      <c r="D227" s="260" t="s">
        <v>175</v>
      </c>
      <c r="E227" s="272" t="s">
        <v>1</v>
      </c>
      <c r="F227" s="273" t="s">
        <v>1686</v>
      </c>
      <c r="G227" s="271"/>
      <c r="H227" s="272" t="s">
        <v>1</v>
      </c>
      <c r="I227" s="274"/>
      <c r="J227" s="271"/>
      <c r="K227" s="271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175</v>
      </c>
      <c r="AU227" s="279" t="s">
        <v>88</v>
      </c>
      <c r="AV227" s="14" t="s">
        <v>86</v>
      </c>
      <c r="AW227" s="14" t="s">
        <v>34</v>
      </c>
      <c r="AX227" s="14" t="s">
        <v>78</v>
      </c>
      <c r="AY227" s="279" t="s">
        <v>166</v>
      </c>
    </row>
    <row r="228" spans="1:51" s="13" customFormat="1" ht="12">
      <c r="A228" s="13"/>
      <c r="B228" s="258"/>
      <c r="C228" s="259"/>
      <c r="D228" s="260" t="s">
        <v>175</v>
      </c>
      <c r="E228" s="261" t="s">
        <v>1</v>
      </c>
      <c r="F228" s="262" t="s">
        <v>88</v>
      </c>
      <c r="G228" s="259"/>
      <c r="H228" s="263">
        <v>2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175</v>
      </c>
      <c r="AU228" s="269" t="s">
        <v>88</v>
      </c>
      <c r="AV228" s="13" t="s">
        <v>88</v>
      </c>
      <c r="AW228" s="13" t="s">
        <v>34</v>
      </c>
      <c r="AX228" s="13" t="s">
        <v>86</v>
      </c>
      <c r="AY228" s="269" t="s">
        <v>166</v>
      </c>
    </row>
    <row r="229" spans="1:65" s="2" customFormat="1" ht="33" customHeight="1">
      <c r="A229" s="39"/>
      <c r="B229" s="40"/>
      <c r="C229" s="291" t="s">
        <v>533</v>
      </c>
      <c r="D229" s="291" t="s">
        <v>254</v>
      </c>
      <c r="E229" s="292" t="s">
        <v>1798</v>
      </c>
      <c r="F229" s="293" t="s">
        <v>1799</v>
      </c>
      <c r="G229" s="294" t="s">
        <v>546</v>
      </c>
      <c r="H229" s="295">
        <v>2</v>
      </c>
      <c r="I229" s="296"/>
      <c r="J229" s="297">
        <f>ROUND(I229*H229,2)</f>
        <v>0</v>
      </c>
      <c r="K229" s="293" t="s">
        <v>1</v>
      </c>
      <c r="L229" s="298"/>
      <c r="M229" s="299" t="s">
        <v>1</v>
      </c>
      <c r="N229" s="300" t="s">
        <v>43</v>
      </c>
      <c r="O229" s="92"/>
      <c r="P229" s="254">
        <f>O229*H229</f>
        <v>0</v>
      </c>
      <c r="Q229" s="254">
        <v>0.004</v>
      </c>
      <c r="R229" s="254">
        <f>Q229*H229</f>
        <v>0.008</v>
      </c>
      <c r="S229" s="254">
        <v>0</v>
      </c>
      <c r="T229" s="25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6" t="s">
        <v>378</v>
      </c>
      <c r="AT229" s="256" t="s">
        <v>254</v>
      </c>
      <c r="AU229" s="256" t="s">
        <v>88</v>
      </c>
      <c r="AY229" s="18" t="s">
        <v>166</v>
      </c>
      <c r="BE229" s="257">
        <f>IF(N229="základní",J229,0)</f>
        <v>0</v>
      </c>
      <c r="BF229" s="257">
        <f>IF(N229="snížená",J229,0)</f>
        <v>0</v>
      </c>
      <c r="BG229" s="257">
        <f>IF(N229="zákl. přenesená",J229,0)</f>
        <v>0</v>
      </c>
      <c r="BH229" s="257">
        <f>IF(N229="sníž. přenesená",J229,0)</f>
        <v>0</v>
      </c>
      <c r="BI229" s="257">
        <f>IF(N229="nulová",J229,0)</f>
        <v>0</v>
      </c>
      <c r="BJ229" s="18" t="s">
        <v>86</v>
      </c>
      <c r="BK229" s="257">
        <f>ROUND(I229*H229,2)</f>
        <v>0</v>
      </c>
      <c r="BL229" s="18" t="s">
        <v>260</v>
      </c>
      <c r="BM229" s="256" t="s">
        <v>1800</v>
      </c>
    </row>
    <row r="230" spans="1:65" s="2" customFormat="1" ht="16.5" customHeight="1">
      <c r="A230" s="39"/>
      <c r="B230" s="40"/>
      <c r="C230" s="245" t="s">
        <v>543</v>
      </c>
      <c r="D230" s="245" t="s">
        <v>168</v>
      </c>
      <c r="E230" s="246" t="s">
        <v>1795</v>
      </c>
      <c r="F230" s="247" t="s">
        <v>1796</v>
      </c>
      <c r="G230" s="248" t="s">
        <v>546</v>
      </c>
      <c r="H230" s="249">
        <v>2</v>
      </c>
      <c r="I230" s="250"/>
      <c r="J230" s="251">
        <f>ROUND(I230*H230,2)</f>
        <v>0</v>
      </c>
      <c r="K230" s="247" t="s">
        <v>172</v>
      </c>
      <c r="L230" s="45"/>
      <c r="M230" s="252" t="s">
        <v>1</v>
      </c>
      <c r="N230" s="253" t="s">
        <v>43</v>
      </c>
      <c r="O230" s="92"/>
      <c r="P230" s="254">
        <f>O230*H230</f>
        <v>0</v>
      </c>
      <c r="Q230" s="254">
        <v>0</v>
      </c>
      <c r="R230" s="254">
        <f>Q230*H230</f>
        <v>0</v>
      </c>
      <c r="S230" s="254">
        <v>0</v>
      </c>
      <c r="T230" s="25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6" t="s">
        <v>260</v>
      </c>
      <c r="AT230" s="256" t="s">
        <v>168</v>
      </c>
      <c r="AU230" s="256" t="s">
        <v>88</v>
      </c>
      <c r="AY230" s="18" t="s">
        <v>166</v>
      </c>
      <c r="BE230" s="257">
        <f>IF(N230="základní",J230,0)</f>
        <v>0</v>
      </c>
      <c r="BF230" s="257">
        <f>IF(N230="snížená",J230,0)</f>
        <v>0</v>
      </c>
      <c r="BG230" s="257">
        <f>IF(N230="zákl. přenesená",J230,0)</f>
        <v>0</v>
      </c>
      <c r="BH230" s="257">
        <f>IF(N230="sníž. přenesená",J230,0)</f>
        <v>0</v>
      </c>
      <c r="BI230" s="257">
        <f>IF(N230="nulová",J230,0)</f>
        <v>0</v>
      </c>
      <c r="BJ230" s="18" t="s">
        <v>86</v>
      </c>
      <c r="BK230" s="257">
        <f>ROUND(I230*H230,2)</f>
        <v>0</v>
      </c>
      <c r="BL230" s="18" t="s">
        <v>260</v>
      </c>
      <c r="BM230" s="256" t="s">
        <v>1801</v>
      </c>
    </row>
    <row r="231" spans="1:51" s="14" customFormat="1" ht="12">
      <c r="A231" s="14"/>
      <c r="B231" s="270"/>
      <c r="C231" s="271"/>
      <c r="D231" s="260" t="s">
        <v>175</v>
      </c>
      <c r="E231" s="272" t="s">
        <v>1</v>
      </c>
      <c r="F231" s="273" t="s">
        <v>1686</v>
      </c>
      <c r="G231" s="271"/>
      <c r="H231" s="272" t="s">
        <v>1</v>
      </c>
      <c r="I231" s="274"/>
      <c r="J231" s="271"/>
      <c r="K231" s="271"/>
      <c r="L231" s="275"/>
      <c r="M231" s="276"/>
      <c r="N231" s="277"/>
      <c r="O231" s="277"/>
      <c r="P231" s="277"/>
      <c r="Q231" s="277"/>
      <c r="R231" s="277"/>
      <c r="S231" s="277"/>
      <c r="T231" s="27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9" t="s">
        <v>175</v>
      </c>
      <c r="AU231" s="279" t="s">
        <v>88</v>
      </c>
      <c r="AV231" s="14" t="s">
        <v>86</v>
      </c>
      <c r="AW231" s="14" t="s">
        <v>34</v>
      </c>
      <c r="AX231" s="14" t="s">
        <v>78</v>
      </c>
      <c r="AY231" s="279" t="s">
        <v>166</v>
      </c>
    </row>
    <row r="232" spans="1:51" s="13" customFormat="1" ht="12">
      <c r="A232" s="13"/>
      <c r="B232" s="258"/>
      <c r="C232" s="259"/>
      <c r="D232" s="260" t="s">
        <v>175</v>
      </c>
      <c r="E232" s="261" t="s">
        <v>1</v>
      </c>
      <c r="F232" s="262" t="s">
        <v>88</v>
      </c>
      <c r="G232" s="259"/>
      <c r="H232" s="263">
        <v>2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175</v>
      </c>
      <c r="AU232" s="269" t="s">
        <v>88</v>
      </c>
      <c r="AV232" s="13" t="s">
        <v>88</v>
      </c>
      <c r="AW232" s="13" t="s">
        <v>34</v>
      </c>
      <c r="AX232" s="13" t="s">
        <v>86</v>
      </c>
      <c r="AY232" s="269" t="s">
        <v>166</v>
      </c>
    </row>
    <row r="233" spans="1:65" s="2" customFormat="1" ht="33" customHeight="1">
      <c r="A233" s="39"/>
      <c r="B233" s="40"/>
      <c r="C233" s="291" t="s">
        <v>548</v>
      </c>
      <c r="D233" s="291" t="s">
        <v>254</v>
      </c>
      <c r="E233" s="292" t="s">
        <v>1802</v>
      </c>
      <c r="F233" s="293" t="s">
        <v>1803</v>
      </c>
      <c r="G233" s="294" t="s">
        <v>546</v>
      </c>
      <c r="H233" s="295">
        <v>2</v>
      </c>
      <c r="I233" s="296"/>
      <c r="J233" s="297">
        <f>ROUND(I233*H233,2)</f>
        <v>0</v>
      </c>
      <c r="K233" s="293" t="s">
        <v>1</v>
      </c>
      <c r="L233" s="298"/>
      <c r="M233" s="299" t="s">
        <v>1</v>
      </c>
      <c r="N233" s="300" t="s">
        <v>43</v>
      </c>
      <c r="O233" s="92"/>
      <c r="P233" s="254">
        <f>O233*H233</f>
        <v>0</v>
      </c>
      <c r="Q233" s="254">
        <v>0.004</v>
      </c>
      <c r="R233" s="254">
        <f>Q233*H233</f>
        <v>0.008</v>
      </c>
      <c r="S233" s="254">
        <v>0</v>
      </c>
      <c r="T233" s="25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6" t="s">
        <v>378</v>
      </c>
      <c r="AT233" s="256" t="s">
        <v>254</v>
      </c>
      <c r="AU233" s="256" t="s">
        <v>88</v>
      </c>
      <c r="AY233" s="18" t="s">
        <v>166</v>
      </c>
      <c r="BE233" s="257">
        <f>IF(N233="základní",J233,0)</f>
        <v>0</v>
      </c>
      <c r="BF233" s="257">
        <f>IF(N233="snížená",J233,0)</f>
        <v>0</v>
      </c>
      <c r="BG233" s="257">
        <f>IF(N233="zákl. přenesená",J233,0)</f>
        <v>0</v>
      </c>
      <c r="BH233" s="257">
        <f>IF(N233="sníž. přenesená",J233,0)</f>
        <v>0</v>
      </c>
      <c r="BI233" s="257">
        <f>IF(N233="nulová",J233,0)</f>
        <v>0</v>
      </c>
      <c r="BJ233" s="18" t="s">
        <v>86</v>
      </c>
      <c r="BK233" s="257">
        <f>ROUND(I233*H233,2)</f>
        <v>0</v>
      </c>
      <c r="BL233" s="18" t="s">
        <v>260</v>
      </c>
      <c r="BM233" s="256" t="s">
        <v>1804</v>
      </c>
    </row>
    <row r="234" spans="1:65" s="2" customFormat="1" ht="16.5" customHeight="1">
      <c r="A234" s="39"/>
      <c r="B234" s="40"/>
      <c r="C234" s="245" t="s">
        <v>552</v>
      </c>
      <c r="D234" s="245" t="s">
        <v>168</v>
      </c>
      <c r="E234" s="246" t="s">
        <v>1805</v>
      </c>
      <c r="F234" s="247" t="s">
        <v>1806</v>
      </c>
      <c r="G234" s="248" t="s">
        <v>546</v>
      </c>
      <c r="H234" s="249">
        <v>1</v>
      </c>
      <c r="I234" s="250"/>
      <c r="J234" s="251">
        <f>ROUND(I234*H234,2)</f>
        <v>0</v>
      </c>
      <c r="K234" s="247" t="s">
        <v>172</v>
      </c>
      <c r="L234" s="45"/>
      <c r="M234" s="252" t="s">
        <v>1</v>
      </c>
      <c r="N234" s="253" t="s">
        <v>43</v>
      </c>
      <c r="O234" s="92"/>
      <c r="P234" s="254">
        <f>O234*H234</f>
        <v>0</v>
      </c>
      <c r="Q234" s="254">
        <v>0</v>
      </c>
      <c r="R234" s="254">
        <f>Q234*H234</f>
        <v>0</v>
      </c>
      <c r="S234" s="254">
        <v>0</v>
      </c>
      <c r="T234" s="25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6" t="s">
        <v>260</v>
      </c>
      <c r="AT234" s="256" t="s">
        <v>168</v>
      </c>
      <c r="AU234" s="256" t="s">
        <v>88</v>
      </c>
      <c r="AY234" s="18" t="s">
        <v>166</v>
      </c>
      <c r="BE234" s="257">
        <f>IF(N234="základní",J234,0)</f>
        <v>0</v>
      </c>
      <c r="BF234" s="257">
        <f>IF(N234="snížená",J234,0)</f>
        <v>0</v>
      </c>
      <c r="BG234" s="257">
        <f>IF(N234="zákl. přenesená",J234,0)</f>
        <v>0</v>
      </c>
      <c r="BH234" s="257">
        <f>IF(N234="sníž. přenesená",J234,0)</f>
        <v>0</v>
      </c>
      <c r="BI234" s="257">
        <f>IF(N234="nulová",J234,0)</f>
        <v>0</v>
      </c>
      <c r="BJ234" s="18" t="s">
        <v>86</v>
      </c>
      <c r="BK234" s="257">
        <f>ROUND(I234*H234,2)</f>
        <v>0</v>
      </c>
      <c r="BL234" s="18" t="s">
        <v>260</v>
      </c>
      <c r="BM234" s="256" t="s">
        <v>1807</v>
      </c>
    </row>
    <row r="235" spans="1:51" s="14" customFormat="1" ht="12">
      <c r="A235" s="14"/>
      <c r="B235" s="270"/>
      <c r="C235" s="271"/>
      <c r="D235" s="260" t="s">
        <v>175</v>
      </c>
      <c r="E235" s="272" t="s">
        <v>1</v>
      </c>
      <c r="F235" s="273" t="s">
        <v>1686</v>
      </c>
      <c r="G235" s="271"/>
      <c r="H235" s="272" t="s">
        <v>1</v>
      </c>
      <c r="I235" s="274"/>
      <c r="J235" s="271"/>
      <c r="K235" s="271"/>
      <c r="L235" s="275"/>
      <c r="M235" s="276"/>
      <c r="N235" s="277"/>
      <c r="O235" s="277"/>
      <c r="P235" s="277"/>
      <c r="Q235" s="277"/>
      <c r="R235" s="277"/>
      <c r="S235" s="277"/>
      <c r="T235" s="27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9" t="s">
        <v>175</v>
      </c>
      <c r="AU235" s="279" t="s">
        <v>88</v>
      </c>
      <c r="AV235" s="14" t="s">
        <v>86</v>
      </c>
      <c r="AW235" s="14" t="s">
        <v>34</v>
      </c>
      <c r="AX235" s="14" t="s">
        <v>78</v>
      </c>
      <c r="AY235" s="279" t="s">
        <v>166</v>
      </c>
    </row>
    <row r="236" spans="1:51" s="13" customFormat="1" ht="12">
      <c r="A236" s="13"/>
      <c r="B236" s="258"/>
      <c r="C236" s="259"/>
      <c r="D236" s="260" t="s">
        <v>175</v>
      </c>
      <c r="E236" s="261" t="s">
        <v>1</v>
      </c>
      <c r="F236" s="262" t="s">
        <v>86</v>
      </c>
      <c r="G236" s="259"/>
      <c r="H236" s="263">
        <v>1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175</v>
      </c>
      <c r="AU236" s="269" t="s">
        <v>88</v>
      </c>
      <c r="AV236" s="13" t="s">
        <v>88</v>
      </c>
      <c r="AW236" s="13" t="s">
        <v>34</v>
      </c>
      <c r="AX236" s="13" t="s">
        <v>86</v>
      </c>
      <c r="AY236" s="269" t="s">
        <v>166</v>
      </c>
    </row>
    <row r="237" spans="1:65" s="2" customFormat="1" ht="33" customHeight="1">
      <c r="A237" s="39"/>
      <c r="B237" s="40"/>
      <c r="C237" s="291" t="s">
        <v>558</v>
      </c>
      <c r="D237" s="291" t="s">
        <v>254</v>
      </c>
      <c r="E237" s="292" t="s">
        <v>1808</v>
      </c>
      <c r="F237" s="293" t="s">
        <v>1809</v>
      </c>
      <c r="G237" s="294" t="s">
        <v>546</v>
      </c>
      <c r="H237" s="295">
        <v>1</v>
      </c>
      <c r="I237" s="296"/>
      <c r="J237" s="297">
        <f>ROUND(I237*H237,2)</f>
        <v>0</v>
      </c>
      <c r="K237" s="293" t="s">
        <v>1</v>
      </c>
      <c r="L237" s="298"/>
      <c r="M237" s="299" t="s">
        <v>1</v>
      </c>
      <c r="N237" s="300" t="s">
        <v>43</v>
      </c>
      <c r="O237" s="92"/>
      <c r="P237" s="254">
        <f>O237*H237</f>
        <v>0</v>
      </c>
      <c r="Q237" s="254">
        <v>0.0036</v>
      </c>
      <c r="R237" s="254">
        <f>Q237*H237</f>
        <v>0.0036</v>
      </c>
      <c r="S237" s="254">
        <v>0</v>
      </c>
      <c r="T237" s="25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6" t="s">
        <v>378</v>
      </c>
      <c r="AT237" s="256" t="s">
        <v>254</v>
      </c>
      <c r="AU237" s="256" t="s">
        <v>88</v>
      </c>
      <c r="AY237" s="18" t="s">
        <v>166</v>
      </c>
      <c r="BE237" s="257">
        <f>IF(N237="základní",J237,0)</f>
        <v>0</v>
      </c>
      <c r="BF237" s="257">
        <f>IF(N237="snížená",J237,0)</f>
        <v>0</v>
      </c>
      <c r="BG237" s="257">
        <f>IF(N237="zákl. přenesená",J237,0)</f>
        <v>0</v>
      </c>
      <c r="BH237" s="257">
        <f>IF(N237="sníž. přenesená",J237,0)</f>
        <v>0</v>
      </c>
      <c r="BI237" s="257">
        <f>IF(N237="nulová",J237,0)</f>
        <v>0</v>
      </c>
      <c r="BJ237" s="18" t="s">
        <v>86</v>
      </c>
      <c r="BK237" s="257">
        <f>ROUND(I237*H237,2)</f>
        <v>0</v>
      </c>
      <c r="BL237" s="18" t="s">
        <v>260</v>
      </c>
      <c r="BM237" s="256" t="s">
        <v>1810</v>
      </c>
    </row>
    <row r="238" spans="1:65" s="2" customFormat="1" ht="21.75" customHeight="1">
      <c r="A238" s="39"/>
      <c r="B238" s="40"/>
      <c r="C238" s="245" t="s">
        <v>567</v>
      </c>
      <c r="D238" s="245" t="s">
        <v>168</v>
      </c>
      <c r="E238" s="246" t="s">
        <v>1811</v>
      </c>
      <c r="F238" s="247" t="s">
        <v>1812</v>
      </c>
      <c r="G238" s="248" t="s">
        <v>546</v>
      </c>
      <c r="H238" s="249">
        <v>1</v>
      </c>
      <c r="I238" s="250"/>
      <c r="J238" s="251">
        <f>ROUND(I238*H238,2)</f>
        <v>0</v>
      </c>
      <c r="K238" s="247" t="s">
        <v>172</v>
      </c>
      <c r="L238" s="45"/>
      <c r="M238" s="252" t="s">
        <v>1</v>
      </c>
      <c r="N238" s="253" t="s">
        <v>43</v>
      </c>
      <c r="O238" s="92"/>
      <c r="P238" s="254">
        <f>O238*H238</f>
        <v>0</v>
      </c>
      <c r="Q238" s="254">
        <v>0</v>
      </c>
      <c r="R238" s="254">
        <f>Q238*H238</f>
        <v>0</v>
      </c>
      <c r="S238" s="254">
        <v>0</v>
      </c>
      <c r="T238" s="25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6" t="s">
        <v>260</v>
      </c>
      <c r="AT238" s="256" t="s">
        <v>168</v>
      </c>
      <c r="AU238" s="256" t="s">
        <v>88</v>
      </c>
      <c r="AY238" s="18" t="s">
        <v>166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8" t="s">
        <v>86</v>
      </c>
      <c r="BK238" s="257">
        <f>ROUND(I238*H238,2)</f>
        <v>0</v>
      </c>
      <c r="BL238" s="18" t="s">
        <v>260</v>
      </c>
      <c r="BM238" s="256" t="s">
        <v>1813</v>
      </c>
    </row>
    <row r="239" spans="1:51" s="14" customFormat="1" ht="12">
      <c r="A239" s="14"/>
      <c r="B239" s="270"/>
      <c r="C239" s="271"/>
      <c r="D239" s="260" t="s">
        <v>175</v>
      </c>
      <c r="E239" s="272" t="s">
        <v>1</v>
      </c>
      <c r="F239" s="273" t="s">
        <v>1686</v>
      </c>
      <c r="G239" s="271"/>
      <c r="H239" s="272" t="s">
        <v>1</v>
      </c>
      <c r="I239" s="274"/>
      <c r="J239" s="271"/>
      <c r="K239" s="271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175</v>
      </c>
      <c r="AU239" s="279" t="s">
        <v>88</v>
      </c>
      <c r="AV239" s="14" t="s">
        <v>86</v>
      </c>
      <c r="AW239" s="14" t="s">
        <v>34</v>
      </c>
      <c r="AX239" s="14" t="s">
        <v>78</v>
      </c>
      <c r="AY239" s="279" t="s">
        <v>166</v>
      </c>
    </row>
    <row r="240" spans="1:51" s="13" customFormat="1" ht="12">
      <c r="A240" s="13"/>
      <c r="B240" s="258"/>
      <c r="C240" s="259"/>
      <c r="D240" s="260" t="s">
        <v>175</v>
      </c>
      <c r="E240" s="261" t="s">
        <v>1</v>
      </c>
      <c r="F240" s="262" t="s">
        <v>86</v>
      </c>
      <c r="G240" s="259"/>
      <c r="H240" s="263">
        <v>1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175</v>
      </c>
      <c r="AU240" s="269" t="s">
        <v>88</v>
      </c>
      <c r="AV240" s="13" t="s">
        <v>88</v>
      </c>
      <c r="AW240" s="13" t="s">
        <v>34</v>
      </c>
      <c r="AX240" s="13" t="s">
        <v>86</v>
      </c>
      <c r="AY240" s="269" t="s">
        <v>166</v>
      </c>
    </row>
    <row r="241" spans="1:65" s="2" customFormat="1" ht="33" customHeight="1">
      <c r="A241" s="39"/>
      <c r="B241" s="40"/>
      <c r="C241" s="291" t="s">
        <v>572</v>
      </c>
      <c r="D241" s="291" t="s">
        <v>254</v>
      </c>
      <c r="E241" s="292" t="s">
        <v>1814</v>
      </c>
      <c r="F241" s="293" t="s">
        <v>1815</v>
      </c>
      <c r="G241" s="294" t="s">
        <v>546</v>
      </c>
      <c r="H241" s="295">
        <v>1</v>
      </c>
      <c r="I241" s="296"/>
      <c r="J241" s="297">
        <f>ROUND(I241*H241,2)</f>
        <v>0</v>
      </c>
      <c r="K241" s="293" t="s">
        <v>1</v>
      </c>
      <c r="L241" s="298"/>
      <c r="M241" s="299" t="s">
        <v>1</v>
      </c>
      <c r="N241" s="300" t="s">
        <v>43</v>
      </c>
      <c r="O241" s="92"/>
      <c r="P241" s="254">
        <f>O241*H241</f>
        <v>0</v>
      </c>
      <c r="Q241" s="254">
        <v>0.008</v>
      </c>
      <c r="R241" s="254">
        <f>Q241*H241</f>
        <v>0.008</v>
      </c>
      <c r="S241" s="254">
        <v>0</v>
      </c>
      <c r="T241" s="25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6" t="s">
        <v>378</v>
      </c>
      <c r="AT241" s="256" t="s">
        <v>254</v>
      </c>
      <c r="AU241" s="256" t="s">
        <v>88</v>
      </c>
      <c r="AY241" s="18" t="s">
        <v>166</v>
      </c>
      <c r="BE241" s="257">
        <f>IF(N241="základní",J241,0)</f>
        <v>0</v>
      </c>
      <c r="BF241" s="257">
        <f>IF(N241="snížená",J241,0)</f>
        <v>0</v>
      </c>
      <c r="BG241" s="257">
        <f>IF(N241="zákl. přenesená",J241,0)</f>
        <v>0</v>
      </c>
      <c r="BH241" s="257">
        <f>IF(N241="sníž. přenesená",J241,0)</f>
        <v>0</v>
      </c>
      <c r="BI241" s="257">
        <f>IF(N241="nulová",J241,0)</f>
        <v>0</v>
      </c>
      <c r="BJ241" s="18" t="s">
        <v>86</v>
      </c>
      <c r="BK241" s="257">
        <f>ROUND(I241*H241,2)</f>
        <v>0</v>
      </c>
      <c r="BL241" s="18" t="s">
        <v>260</v>
      </c>
      <c r="BM241" s="256" t="s">
        <v>1816</v>
      </c>
    </row>
    <row r="242" spans="1:65" s="2" customFormat="1" ht="16.5" customHeight="1">
      <c r="A242" s="39"/>
      <c r="B242" s="40"/>
      <c r="C242" s="245" t="s">
        <v>576</v>
      </c>
      <c r="D242" s="245" t="s">
        <v>168</v>
      </c>
      <c r="E242" s="246" t="s">
        <v>1817</v>
      </c>
      <c r="F242" s="247" t="s">
        <v>1818</v>
      </c>
      <c r="G242" s="248" t="s">
        <v>546</v>
      </c>
      <c r="H242" s="249">
        <v>10</v>
      </c>
      <c r="I242" s="250"/>
      <c r="J242" s="251">
        <f>ROUND(I242*H242,2)</f>
        <v>0</v>
      </c>
      <c r="K242" s="247" t="s">
        <v>172</v>
      </c>
      <c r="L242" s="45"/>
      <c r="M242" s="252" t="s">
        <v>1</v>
      </c>
      <c r="N242" s="253" t="s">
        <v>43</v>
      </c>
      <c r="O242" s="92"/>
      <c r="P242" s="254">
        <f>O242*H242</f>
        <v>0</v>
      </c>
      <c r="Q242" s="254">
        <v>0</v>
      </c>
      <c r="R242" s="254">
        <f>Q242*H242</f>
        <v>0</v>
      </c>
      <c r="S242" s="254">
        <v>0</v>
      </c>
      <c r="T242" s="25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6" t="s">
        <v>260</v>
      </c>
      <c r="AT242" s="256" t="s">
        <v>168</v>
      </c>
      <c r="AU242" s="256" t="s">
        <v>88</v>
      </c>
      <c r="AY242" s="18" t="s">
        <v>166</v>
      </c>
      <c r="BE242" s="257">
        <f>IF(N242="základní",J242,0)</f>
        <v>0</v>
      </c>
      <c r="BF242" s="257">
        <f>IF(N242="snížená",J242,0)</f>
        <v>0</v>
      </c>
      <c r="BG242" s="257">
        <f>IF(N242="zákl. přenesená",J242,0)</f>
        <v>0</v>
      </c>
      <c r="BH242" s="257">
        <f>IF(N242="sníž. přenesená",J242,0)</f>
        <v>0</v>
      </c>
      <c r="BI242" s="257">
        <f>IF(N242="nulová",J242,0)</f>
        <v>0</v>
      </c>
      <c r="BJ242" s="18" t="s">
        <v>86</v>
      </c>
      <c r="BK242" s="257">
        <f>ROUND(I242*H242,2)</f>
        <v>0</v>
      </c>
      <c r="BL242" s="18" t="s">
        <v>260</v>
      </c>
      <c r="BM242" s="256" t="s">
        <v>1819</v>
      </c>
    </row>
    <row r="243" spans="1:51" s="14" customFormat="1" ht="12">
      <c r="A243" s="14"/>
      <c r="B243" s="270"/>
      <c r="C243" s="271"/>
      <c r="D243" s="260" t="s">
        <v>175</v>
      </c>
      <c r="E243" s="272" t="s">
        <v>1</v>
      </c>
      <c r="F243" s="273" t="s">
        <v>1686</v>
      </c>
      <c r="G243" s="271"/>
      <c r="H243" s="272" t="s">
        <v>1</v>
      </c>
      <c r="I243" s="274"/>
      <c r="J243" s="271"/>
      <c r="K243" s="271"/>
      <c r="L243" s="275"/>
      <c r="M243" s="276"/>
      <c r="N243" s="277"/>
      <c r="O243" s="277"/>
      <c r="P243" s="277"/>
      <c r="Q243" s="277"/>
      <c r="R243" s="277"/>
      <c r="S243" s="277"/>
      <c r="T243" s="27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9" t="s">
        <v>175</v>
      </c>
      <c r="AU243" s="279" t="s">
        <v>88</v>
      </c>
      <c r="AV243" s="14" t="s">
        <v>86</v>
      </c>
      <c r="AW243" s="14" t="s">
        <v>34</v>
      </c>
      <c r="AX243" s="14" t="s">
        <v>78</v>
      </c>
      <c r="AY243" s="279" t="s">
        <v>166</v>
      </c>
    </row>
    <row r="244" spans="1:51" s="13" customFormat="1" ht="12">
      <c r="A244" s="13"/>
      <c r="B244" s="258"/>
      <c r="C244" s="259"/>
      <c r="D244" s="260" t="s">
        <v>175</v>
      </c>
      <c r="E244" s="261" t="s">
        <v>1</v>
      </c>
      <c r="F244" s="262" t="s">
        <v>229</v>
      </c>
      <c r="G244" s="259"/>
      <c r="H244" s="263">
        <v>10</v>
      </c>
      <c r="I244" s="264"/>
      <c r="J244" s="259"/>
      <c r="K244" s="259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175</v>
      </c>
      <c r="AU244" s="269" t="s">
        <v>88</v>
      </c>
      <c r="AV244" s="13" t="s">
        <v>88</v>
      </c>
      <c r="AW244" s="13" t="s">
        <v>34</v>
      </c>
      <c r="AX244" s="13" t="s">
        <v>86</v>
      </c>
      <c r="AY244" s="269" t="s">
        <v>166</v>
      </c>
    </row>
    <row r="245" spans="1:65" s="2" customFormat="1" ht="21.75" customHeight="1">
      <c r="A245" s="39"/>
      <c r="B245" s="40"/>
      <c r="C245" s="291" t="s">
        <v>581</v>
      </c>
      <c r="D245" s="291" t="s">
        <v>254</v>
      </c>
      <c r="E245" s="292" t="s">
        <v>1820</v>
      </c>
      <c r="F245" s="293" t="s">
        <v>1821</v>
      </c>
      <c r="G245" s="294" t="s">
        <v>546</v>
      </c>
      <c r="H245" s="295">
        <v>10</v>
      </c>
      <c r="I245" s="296"/>
      <c r="J245" s="297">
        <f>ROUND(I245*H245,2)</f>
        <v>0</v>
      </c>
      <c r="K245" s="293" t="s">
        <v>1</v>
      </c>
      <c r="L245" s="298"/>
      <c r="M245" s="299" t="s">
        <v>1</v>
      </c>
      <c r="N245" s="300" t="s">
        <v>43</v>
      </c>
      <c r="O245" s="92"/>
      <c r="P245" s="254">
        <f>O245*H245</f>
        <v>0</v>
      </c>
      <c r="Q245" s="254">
        <v>0.0006</v>
      </c>
      <c r="R245" s="254">
        <f>Q245*H245</f>
        <v>0.005999999999999999</v>
      </c>
      <c r="S245" s="254">
        <v>0</v>
      </c>
      <c r="T245" s="25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6" t="s">
        <v>378</v>
      </c>
      <c r="AT245" s="256" t="s">
        <v>254</v>
      </c>
      <c r="AU245" s="256" t="s">
        <v>88</v>
      </c>
      <c r="AY245" s="18" t="s">
        <v>166</v>
      </c>
      <c r="BE245" s="257">
        <f>IF(N245="základní",J245,0)</f>
        <v>0</v>
      </c>
      <c r="BF245" s="257">
        <f>IF(N245="snížená",J245,0)</f>
        <v>0</v>
      </c>
      <c r="BG245" s="257">
        <f>IF(N245="zákl. přenesená",J245,0)</f>
        <v>0</v>
      </c>
      <c r="BH245" s="257">
        <f>IF(N245="sníž. přenesená",J245,0)</f>
        <v>0</v>
      </c>
      <c r="BI245" s="257">
        <f>IF(N245="nulová",J245,0)</f>
        <v>0</v>
      </c>
      <c r="BJ245" s="18" t="s">
        <v>86</v>
      </c>
      <c r="BK245" s="257">
        <f>ROUND(I245*H245,2)</f>
        <v>0</v>
      </c>
      <c r="BL245" s="18" t="s">
        <v>260</v>
      </c>
      <c r="BM245" s="256" t="s">
        <v>1822</v>
      </c>
    </row>
    <row r="246" spans="1:65" s="2" customFormat="1" ht="16.5" customHeight="1">
      <c r="A246" s="39"/>
      <c r="B246" s="40"/>
      <c r="C246" s="245" t="s">
        <v>585</v>
      </c>
      <c r="D246" s="245" t="s">
        <v>168</v>
      </c>
      <c r="E246" s="246" t="s">
        <v>1823</v>
      </c>
      <c r="F246" s="247" t="s">
        <v>1824</v>
      </c>
      <c r="G246" s="248" t="s">
        <v>546</v>
      </c>
      <c r="H246" s="249">
        <v>1</v>
      </c>
      <c r="I246" s="250"/>
      <c r="J246" s="251">
        <f>ROUND(I246*H246,2)</f>
        <v>0</v>
      </c>
      <c r="K246" s="247" t="s">
        <v>172</v>
      </c>
      <c r="L246" s="45"/>
      <c r="M246" s="252" t="s">
        <v>1</v>
      </c>
      <c r="N246" s="253" t="s">
        <v>43</v>
      </c>
      <c r="O246" s="92"/>
      <c r="P246" s="254">
        <f>O246*H246</f>
        <v>0</v>
      </c>
      <c r="Q246" s="254">
        <v>0</v>
      </c>
      <c r="R246" s="254">
        <f>Q246*H246</f>
        <v>0</v>
      </c>
      <c r="S246" s="254">
        <v>0</v>
      </c>
      <c r="T246" s="25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6" t="s">
        <v>260</v>
      </c>
      <c r="AT246" s="256" t="s">
        <v>168</v>
      </c>
      <c r="AU246" s="256" t="s">
        <v>88</v>
      </c>
      <c r="AY246" s="18" t="s">
        <v>166</v>
      </c>
      <c r="BE246" s="257">
        <f>IF(N246="základní",J246,0)</f>
        <v>0</v>
      </c>
      <c r="BF246" s="257">
        <f>IF(N246="snížená",J246,0)</f>
        <v>0</v>
      </c>
      <c r="BG246" s="257">
        <f>IF(N246="zákl. přenesená",J246,0)</f>
        <v>0</v>
      </c>
      <c r="BH246" s="257">
        <f>IF(N246="sníž. přenesená",J246,0)</f>
        <v>0</v>
      </c>
      <c r="BI246" s="257">
        <f>IF(N246="nulová",J246,0)</f>
        <v>0</v>
      </c>
      <c r="BJ246" s="18" t="s">
        <v>86</v>
      </c>
      <c r="BK246" s="257">
        <f>ROUND(I246*H246,2)</f>
        <v>0</v>
      </c>
      <c r="BL246" s="18" t="s">
        <v>260</v>
      </c>
      <c r="BM246" s="256" t="s">
        <v>1825</v>
      </c>
    </row>
    <row r="247" spans="1:51" s="14" customFormat="1" ht="12">
      <c r="A247" s="14"/>
      <c r="B247" s="270"/>
      <c r="C247" s="271"/>
      <c r="D247" s="260" t="s">
        <v>175</v>
      </c>
      <c r="E247" s="272" t="s">
        <v>1</v>
      </c>
      <c r="F247" s="273" t="s">
        <v>1686</v>
      </c>
      <c r="G247" s="271"/>
      <c r="H247" s="272" t="s">
        <v>1</v>
      </c>
      <c r="I247" s="274"/>
      <c r="J247" s="271"/>
      <c r="K247" s="271"/>
      <c r="L247" s="275"/>
      <c r="M247" s="276"/>
      <c r="N247" s="277"/>
      <c r="O247" s="277"/>
      <c r="P247" s="277"/>
      <c r="Q247" s="277"/>
      <c r="R247" s="277"/>
      <c r="S247" s="277"/>
      <c r="T247" s="27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9" t="s">
        <v>175</v>
      </c>
      <c r="AU247" s="279" t="s">
        <v>88</v>
      </c>
      <c r="AV247" s="14" t="s">
        <v>86</v>
      </c>
      <c r="AW247" s="14" t="s">
        <v>34</v>
      </c>
      <c r="AX247" s="14" t="s">
        <v>78</v>
      </c>
      <c r="AY247" s="279" t="s">
        <v>166</v>
      </c>
    </row>
    <row r="248" spans="1:51" s="13" customFormat="1" ht="12">
      <c r="A248" s="13"/>
      <c r="B248" s="258"/>
      <c r="C248" s="259"/>
      <c r="D248" s="260" t="s">
        <v>175</v>
      </c>
      <c r="E248" s="261" t="s">
        <v>1</v>
      </c>
      <c r="F248" s="262" t="s">
        <v>86</v>
      </c>
      <c r="G248" s="259"/>
      <c r="H248" s="263">
        <v>1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175</v>
      </c>
      <c r="AU248" s="269" t="s">
        <v>88</v>
      </c>
      <c r="AV248" s="13" t="s">
        <v>88</v>
      </c>
      <c r="AW248" s="13" t="s">
        <v>34</v>
      </c>
      <c r="AX248" s="13" t="s">
        <v>86</v>
      </c>
      <c r="AY248" s="269" t="s">
        <v>166</v>
      </c>
    </row>
    <row r="249" spans="1:65" s="2" customFormat="1" ht="21.75" customHeight="1">
      <c r="A249" s="39"/>
      <c r="B249" s="40"/>
      <c r="C249" s="291" t="s">
        <v>589</v>
      </c>
      <c r="D249" s="291" t="s">
        <v>254</v>
      </c>
      <c r="E249" s="292" t="s">
        <v>1826</v>
      </c>
      <c r="F249" s="293" t="s">
        <v>1827</v>
      </c>
      <c r="G249" s="294" t="s">
        <v>546</v>
      </c>
      <c r="H249" s="295">
        <v>1</v>
      </c>
      <c r="I249" s="296"/>
      <c r="J249" s="297">
        <f>ROUND(I249*H249,2)</f>
        <v>0</v>
      </c>
      <c r="K249" s="293" t="s">
        <v>1</v>
      </c>
      <c r="L249" s="298"/>
      <c r="M249" s="299" t="s">
        <v>1</v>
      </c>
      <c r="N249" s="300" t="s">
        <v>43</v>
      </c>
      <c r="O249" s="92"/>
      <c r="P249" s="254">
        <f>O249*H249</f>
        <v>0</v>
      </c>
      <c r="Q249" s="254">
        <v>0.0012</v>
      </c>
      <c r="R249" s="254">
        <f>Q249*H249</f>
        <v>0.0012</v>
      </c>
      <c r="S249" s="254">
        <v>0</v>
      </c>
      <c r="T249" s="25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6" t="s">
        <v>378</v>
      </c>
      <c r="AT249" s="256" t="s">
        <v>254</v>
      </c>
      <c r="AU249" s="256" t="s">
        <v>88</v>
      </c>
      <c r="AY249" s="18" t="s">
        <v>166</v>
      </c>
      <c r="BE249" s="257">
        <f>IF(N249="základní",J249,0)</f>
        <v>0</v>
      </c>
      <c r="BF249" s="257">
        <f>IF(N249="snížená",J249,0)</f>
        <v>0</v>
      </c>
      <c r="BG249" s="257">
        <f>IF(N249="zákl. přenesená",J249,0)</f>
        <v>0</v>
      </c>
      <c r="BH249" s="257">
        <f>IF(N249="sníž. přenesená",J249,0)</f>
        <v>0</v>
      </c>
      <c r="BI249" s="257">
        <f>IF(N249="nulová",J249,0)</f>
        <v>0</v>
      </c>
      <c r="BJ249" s="18" t="s">
        <v>86</v>
      </c>
      <c r="BK249" s="257">
        <f>ROUND(I249*H249,2)</f>
        <v>0</v>
      </c>
      <c r="BL249" s="18" t="s">
        <v>260</v>
      </c>
      <c r="BM249" s="256" t="s">
        <v>1828</v>
      </c>
    </row>
    <row r="250" spans="1:65" s="2" customFormat="1" ht="21.75" customHeight="1">
      <c r="A250" s="39"/>
      <c r="B250" s="40"/>
      <c r="C250" s="245" t="s">
        <v>593</v>
      </c>
      <c r="D250" s="245" t="s">
        <v>168</v>
      </c>
      <c r="E250" s="246" t="s">
        <v>1829</v>
      </c>
      <c r="F250" s="247" t="s">
        <v>1830</v>
      </c>
      <c r="G250" s="248" t="s">
        <v>171</v>
      </c>
      <c r="H250" s="249">
        <v>8.2</v>
      </c>
      <c r="I250" s="250"/>
      <c r="J250" s="251">
        <f>ROUND(I250*H250,2)</f>
        <v>0</v>
      </c>
      <c r="K250" s="247" t="s">
        <v>172</v>
      </c>
      <c r="L250" s="45"/>
      <c r="M250" s="252" t="s">
        <v>1</v>
      </c>
      <c r="N250" s="253" t="s">
        <v>43</v>
      </c>
      <c r="O250" s="92"/>
      <c r="P250" s="254">
        <f>O250*H250</f>
        <v>0</v>
      </c>
      <c r="Q250" s="254">
        <v>0.00826</v>
      </c>
      <c r="R250" s="254">
        <f>Q250*H250</f>
        <v>0.067732</v>
      </c>
      <c r="S250" s="254">
        <v>0</v>
      </c>
      <c r="T250" s="25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6" t="s">
        <v>260</v>
      </c>
      <c r="AT250" s="256" t="s">
        <v>168</v>
      </c>
      <c r="AU250" s="256" t="s">
        <v>88</v>
      </c>
      <c r="AY250" s="18" t="s">
        <v>166</v>
      </c>
      <c r="BE250" s="257">
        <f>IF(N250="základní",J250,0)</f>
        <v>0</v>
      </c>
      <c r="BF250" s="257">
        <f>IF(N250="snížená",J250,0)</f>
        <v>0</v>
      </c>
      <c r="BG250" s="257">
        <f>IF(N250="zákl. přenesená",J250,0)</f>
        <v>0</v>
      </c>
      <c r="BH250" s="257">
        <f>IF(N250="sníž. přenesená",J250,0)</f>
        <v>0</v>
      </c>
      <c r="BI250" s="257">
        <f>IF(N250="nulová",J250,0)</f>
        <v>0</v>
      </c>
      <c r="BJ250" s="18" t="s">
        <v>86</v>
      </c>
      <c r="BK250" s="257">
        <f>ROUND(I250*H250,2)</f>
        <v>0</v>
      </c>
      <c r="BL250" s="18" t="s">
        <v>260</v>
      </c>
      <c r="BM250" s="256" t="s">
        <v>1831</v>
      </c>
    </row>
    <row r="251" spans="1:51" s="14" customFormat="1" ht="12">
      <c r="A251" s="14"/>
      <c r="B251" s="270"/>
      <c r="C251" s="271"/>
      <c r="D251" s="260" t="s">
        <v>175</v>
      </c>
      <c r="E251" s="272" t="s">
        <v>1</v>
      </c>
      <c r="F251" s="273" t="s">
        <v>1686</v>
      </c>
      <c r="G251" s="271"/>
      <c r="H251" s="272" t="s">
        <v>1</v>
      </c>
      <c r="I251" s="274"/>
      <c r="J251" s="271"/>
      <c r="K251" s="271"/>
      <c r="L251" s="275"/>
      <c r="M251" s="276"/>
      <c r="N251" s="277"/>
      <c r="O251" s="277"/>
      <c r="P251" s="277"/>
      <c r="Q251" s="277"/>
      <c r="R251" s="277"/>
      <c r="S251" s="277"/>
      <c r="T251" s="27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9" t="s">
        <v>175</v>
      </c>
      <c r="AU251" s="279" t="s">
        <v>88</v>
      </c>
      <c r="AV251" s="14" t="s">
        <v>86</v>
      </c>
      <c r="AW251" s="14" t="s">
        <v>34</v>
      </c>
      <c r="AX251" s="14" t="s">
        <v>78</v>
      </c>
      <c r="AY251" s="279" t="s">
        <v>166</v>
      </c>
    </row>
    <row r="252" spans="1:51" s="13" customFormat="1" ht="12">
      <c r="A252" s="13"/>
      <c r="B252" s="258"/>
      <c r="C252" s="259"/>
      <c r="D252" s="260" t="s">
        <v>175</v>
      </c>
      <c r="E252" s="261" t="s">
        <v>1</v>
      </c>
      <c r="F252" s="262" t="s">
        <v>1832</v>
      </c>
      <c r="G252" s="259"/>
      <c r="H252" s="263">
        <v>8.2</v>
      </c>
      <c r="I252" s="264"/>
      <c r="J252" s="259"/>
      <c r="K252" s="259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175</v>
      </c>
      <c r="AU252" s="269" t="s">
        <v>88</v>
      </c>
      <c r="AV252" s="13" t="s">
        <v>88</v>
      </c>
      <c r="AW252" s="13" t="s">
        <v>34</v>
      </c>
      <c r="AX252" s="13" t="s">
        <v>86</v>
      </c>
      <c r="AY252" s="269" t="s">
        <v>166</v>
      </c>
    </row>
    <row r="253" spans="1:65" s="2" customFormat="1" ht="21.75" customHeight="1">
      <c r="A253" s="39"/>
      <c r="B253" s="40"/>
      <c r="C253" s="245" t="s">
        <v>597</v>
      </c>
      <c r="D253" s="245" t="s">
        <v>168</v>
      </c>
      <c r="E253" s="246" t="s">
        <v>1833</v>
      </c>
      <c r="F253" s="247" t="s">
        <v>1834</v>
      </c>
      <c r="G253" s="248" t="s">
        <v>171</v>
      </c>
      <c r="H253" s="249">
        <v>8.7</v>
      </c>
      <c r="I253" s="250"/>
      <c r="J253" s="251">
        <f>ROUND(I253*H253,2)</f>
        <v>0</v>
      </c>
      <c r="K253" s="247" t="s">
        <v>172</v>
      </c>
      <c r="L253" s="45"/>
      <c r="M253" s="252" t="s">
        <v>1</v>
      </c>
      <c r="N253" s="253" t="s">
        <v>43</v>
      </c>
      <c r="O253" s="92"/>
      <c r="P253" s="254">
        <f>O253*H253</f>
        <v>0</v>
      </c>
      <c r="Q253" s="254">
        <v>0.01301</v>
      </c>
      <c r="R253" s="254">
        <f>Q253*H253</f>
        <v>0.113187</v>
      </c>
      <c r="S253" s="254">
        <v>0</v>
      </c>
      <c r="T253" s="25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6" t="s">
        <v>260</v>
      </c>
      <c r="AT253" s="256" t="s">
        <v>168</v>
      </c>
      <c r="AU253" s="256" t="s">
        <v>88</v>
      </c>
      <c r="AY253" s="18" t="s">
        <v>166</v>
      </c>
      <c r="BE253" s="257">
        <f>IF(N253="základní",J253,0)</f>
        <v>0</v>
      </c>
      <c r="BF253" s="257">
        <f>IF(N253="snížená",J253,0)</f>
        <v>0</v>
      </c>
      <c r="BG253" s="257">
        <f>IF(N253="zákl. přenesená",J253,0)</f>
        <v>0</v>
      </c>
      <c r="BH253" s="257">
        <f>IF(N253="sníž. přenesená",J253,0)</f>
        <v>0</v>
      </c>
      <c r="BI253" s="257">
        <f>IF(N253="nulová",J253,0)</f>
        <v>0</v>
      </c>
      <c r="BJ253" s="18" t="s">
        <v>86</v>
      </c>
      <c r="BK253" s="257">
        <f>ROUND(I253*H253,2)</f>
        <v>0</v>
      </c>
      <c r="BL253" s="18" t="s">
        <v>260</v>
      </c>
      <c r="BM253" s="256" t="s">
        <v>1835</v>
      </c>
    </row>
    <row r="254" spans="1:51" s="14" customFormat="1" ht="12">
      <c r="A254" s="14"/>
      <c r="B254" s="270"/>
      <c r="C254" s="271"/>
      <c r="D254" s="260" t="s">
        <v>175</v>
      </c>
      <c r="E254" s="272" t="s">
        <v>1</v>
      </c>
      <c r="F254" s="273" t="s">
        <v>1686</v>
      </c>
      <c r="G254" s="271"/>
      <c r="H254" s="272" t="s">
        <v>1</v>
      </c>
      <c r="I254" s="274"/>
      <c r="J254" s="271"/>
      <c r="K254" s="271"/>
      <c r="L254" s="275"/>
      <c r="M254" s="276"/>
      <c r="N254" s="277"/>
      <c r="O254" s="277"/>
      <c r="P254" s="277"/>
      <c r="Q254" s="277"/>
      <c r="R254" s="277"/>
      <c r="S254" s="277"/>
      <c r="T254" s="27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9" t="s">
        <v>175</v>
      </c>
      <c r="AU254" s="279" t="s">
        <v>88</v>
      </c>
      <c r="AV254" s="14" t="s">
        <v>86</v>
      </c>
      <c r="AW254" s="14" t="s">
        <v>34</v>
      </c>
      <c r="AX254" s="14" t="s">
        <v>78</v>
      </c>
      <c r="AY254" s="279" t="s">
        <v>166</v>
      </c>
    </row>
    <row r="255" spans="1:51" s="13" customFormat="1" ht="12">
      <c r="A255" s="13"/>
      <c r="B255" s="258"/>
      <c r="C255" s="259"/>
      <c r="D255" s="260" t="s">
        <v>175</v>
      </c>
      <c r="E255" s="261" t="s">
        <v>1</v>
      </c>
      <c r="F255" s="262" t="s">
        <v>1836</v>
      </c>
      <c r="G255" s="259"/>
      <c r="H255" s="263">
        <v>8.7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175</v>
      </c>
      <c r="AU255" s="269" t="s">
        <v>88</v>
      </c>
      <c r="AV255" s="13" t="s">
        <v>88</v>
      </c>
      <c r="AW255" s="13" t="s">
        <v>34</v>
      </c>
      <c r="AX255" s="13" t="s">
        <v>86</v>
      </c>
      <c r="AY255" s="269" t="s">
        <v>166</v>
      </c>
    </row>
    <row r="256" spans="1:65" s="2" customFormat="1" ht="21.75" customHeight="1">
      <c r="A256" s="39"/>
      <c r="B256" s="40"/>
      <c r="C256" s="245" t="s">
        <v>601</v>
      </c>
      <c r="D256" s="245" t="s">
        <v>168</v>
      </c>
      <c r="E256" s="246" t="s">
        <v>1837</v>
      </c>
      <c r="F256" s="247" t="s">
        <v>1838</v>
      </c>
      <c r="G256" s="248" t="s">
        <v>171</v>
      </c>
      <c r="H256" s="249">
        <v>10</v>
      </c>
      <c r="I256" s="250"/>
      <c r="J256" s="251">
        <f>ROUND(I256*H256,2)</f>
        <v>0</v>
      </c>
      <c r="K256" s="247" t="s">
        <v>172</v>
      </c>
      <c r="L256" s="45"/>
      <c r="M256" s="252" t="s">
        <v>1</v>
      </c>
      <c r="N256" s="253" t="s">
        <v>43</v>
      </c>
      <c r="O256" s="92"/>
      <c r="P256" s="254">
        <f>O256*H256</f>
        <v>0</v>
      </c>
      <c r="Q256" s="254">
        <v>0.01858</v>
      </c>
      <c r="R256" s="254">
        <f>Q256*H256</f>
        <v>0.1858</v>
      </c>
      <c r="S256" s="254">
        <v>0</v>
      </c>
      <c r="T256" s="25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6" t="s">
        <v>260</v>
      </c>
      <c r="AT256" s="256" t="s">
        <v>168</v>
      </c>
      <c r="AU256" s="256" t="s">
        <v>88</v>
      </c>
      <c r="AY256" s="18" t="s">
        <v>166</v>
      </c>
      <c r="BE256" s="257">
        <f>IF(N256="základní",J256,0)</f>
        <v>0</v>
      </c>
      <c r="BF256" s="257">
        <f>IF(N256="snížená",J256,0)</f>
        <v>0</v>
      </c>
      <c r="BG256" s="257">
        <f>IF(N256="zákl. přenesená",J256,0)</f>
        <v>0</v>
      </c>
      <c r="BH256" s="257">
        <f>IF(N256="sníž. přenesená",J256,0)</f>
        <v>0</v>
      </c>
      <c r="BI256" s="257">
        <f>IF(N256="nulová",J256,0)</f>
        <v>0</v>
      </c>
      <c r="BJ256" s="18" t="s">
        <v>86</v>
      </c>
      <c r="BK256" s="257">
        <f>ROUND(I256*H256,2)</f>
        <v>0</v>
      </c>
      <c r="BL256" s="18" t="s">
        <v>260</v>
      </c>
      <c r="BM256" s="256" t="s">
        <v>1839</v>
      </c>
    </row>
    <row r="257" spans="1:51" s="14" customFormat="1" ht="12">
      <c r="A257" s="14"/>
      <c r="B257" s="270"/>
      <c r="C257" s="271"/>
      <c r="D257" s="260" t="s">
        <v>175</v>
      </c>
      <c r="E257" s="272" t="s">
        <v>1</v>
      </c>
      <c r="F257" s="273" t="s">
        <v>1686</v>
      </c>
      <c r="G257" s="271"/>
      <c r="H257" s="272" t="s">
        <v>1</v>
      </c>
      <c r="I257" s="274"/>
      <c r="J257" s="271"/>
      <c r="K257" s="271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175</v>
      </c>
      <c r="AU257" s="279" t="s">
        <v>88</v>
      </c>
      <c r="AV257" s="14" t="s">
        <v>86</v>
      </c>
      <c r="AW257" s="14" t="s">
        <v>34</v>
      </c>
      <c r="AX257" s="14" t="s">
        <v>78</v>
      </c>
      <c r="AY257" s="279" t="s">
        <v>166</v>
      </c>
    </row>
    <row r="258" spans="1:51" s="13" customFormat="1" ht="12">
      <c r="A258" s="13"/>
      <c r="B258" s="258"/>
      <c r="C258" s="259"/>
      <c r="D258" s="260" t="s">
        <v>175</v>
      </c>
      <c r="E258" s="261" t="s">
        <v>1</v>
      </c>
      <c r="F258" s="262" t="s">
        <v>1840</v>
      </c>
      <c r="G258" s="259"/>
      <c r="H258" s="263">
        <v>10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175</v>
      </c>
      <c r="AU258" s="269" t="s">
        <v>88</v>
      </c>
      <c r="AV258" s="13" t="s">
        <v>88</v>
      </c>
      <c r="AW258" s="13" t="s">
        <v>34</v>
      </c>
      <c r="AX258" s="13" t="s">
        <v>86</v>
      </c>
      <c r="AY258" s="269" t="s">
        <v>166</v>
      </c>
    </row>
    <row r="259" spans="1:65" s="2" customFormat="1" ht="21.75" customHeight="1">
      <c r="A259" s="39"/>
      <c r="B259" s="40"/>
      <c r="C259" s="245" t="s">
        <v>606</v>
      </c>
      <c r="D259" s="245" t="s">
        <v>168</v>
      </c>
      <c r="E259" s="246" t="s">
        <v>1841</v>
      </c>
      <c r="F259" s="247" t="s">
        <v>1842</v>
      </c>
      <c r="G259" s="248" t="s">
        <v>171</v>
      </c>
      <c r="H259" s="249">
        <v>0.5</v>
      </c>
      <c r="I259" s="250"/>
      <c r="J259" s="251">
        <f>ROUND(I259*H259,2)</f>
        <v>0</v>
      </c>
      <c r="K259" s="247" t="s">
        <v>172</v>
      </c>
      <c r="L259" s="45"/>
      <c r="M259" s="252" t="s">
        <v>1</v>
      </c>
      <c r="N259" s="253" t="s">
        <v>43</v>
      </c>
      <c r="O259" s="92"/>
      <c r="P259" s="254">
        <f>O259*H259</f>
        <v>0</v>
      </c>
      <c r="Q259" s="254">
        <v>0.00175</v>
      </c>
      <c r="R259" s="254">
        <f>Q259*H259</f>
        <v>0.000875</v>
      </c>
      <c r="S259" s="254">
        <v>0</v>
      </c>
      <c r="T259" s="25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6" t="s">
        <v>260</v>
      </c>
      <c r="AT259" s="256" t="s">
        <v>168</v>
      </c>
      <c r="AU259" s="256" t="s">
        <v>88</v>
      </c>
      <c r="AY259" s="18" t="s">
        <v>166</v>
      </c>
      <c r="BE259" s="257">
        <f>IF(N259="základní",J259,0)</f>
        <v>0</v>
      </c>
      <c r="BF259" s="257">
        <f>IF(N259="snížená",J259,0)</f>
        <v>0</v>
      </c>
      <c r="BG259" s="257">
        <f>IF(N259="zákl. přenesená",J259,0)</f>
        <v>0</v>
      </c>
      <c r="BH259" s="257">
        <f>IF(N259="sníž. přenesená",J259,0)</f>
        <v>0</v>
      </c>
      <c r="BI259" s="257">
        <f>IF(N259="nulová",J259,0)</f>
        <v>0</v>
      </c>
      <c r="BJ259" s="18" t="s">
        <v>86</v>
      </c>
      <c r="BK259" s="257">
        <f>ROUND(I259*H259,2)</f>
        <v>0</v>
      </c>
      <c r="BL259" s="18" t="s">
        <v>260</v>
      </c>
      <c r="BM259" s="256" t="s">
        <v>1843</v>
      </c>
    </row>
    <row r="260" spans="1:51" s="14" customFormat="1" ht="12">
      <c r="A260" s="14"/>
      <c r="B260" s="270"/>
      <c r="C260" s="271"/>
      <c r="D260" s="260" t="s">
        <v>175</v>
      </c>
      <c r="E260" s="272" t="s">
        <v>1</v>
      </c>
      <c r="F260" s="273" t="s">
        <v>1686</v>
      </c>
      <c r="G260" s="271"/>
      <c r="H260" s="272" t="s">
        <v>1</v>
      </c>
      <c r="I260" s="274"/>
      <c r="J260" s="271"/>
      <c r="K260" s="271"/>
      <c r="L260" s="275"/>
      <c r="M260" s="276"/>
      <c r="N260" s="277"/>
      <c r="O260" s="277"/>
      <c r="P260" s="277"/>
      <c r="Q260" s="277"/>
      <c r="R260" s="277"/>
      <c r="S260" s="277"/>
      <c r="T260" s="27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9" t="s">
        <v>175</v>
      </c>
      <c r="AU260" s="279" t="s">
        <v>88</v>
      </c>
      <c r="AV260" s="14" t="s">
        <v>86</v>
      </c>
      <c r="AW260" s="14" t="s">
        <v>34</v>
      </c>
      <c r="AX260" s="14" t="s">
        <v>78</v>
      </c>
      <c r="AY260" s="279" t="s">
        <v>166</v>
      </c>
    </row>
    <row r="261" spans="1:51" s="13" customFormat="1" ht="12">
      <c r="A261" s="13"/>
      <c r="B261" s="258"/>
      <c r="C261" s="259"/>
      <c r="D261" s="260" t="s">
        <v>175</v>
      </c>
      <c r="E261" s="261" t="s">
        <v>1</v>
      </c>
      <c r="F261" s="262" t="s">
        <v>1844</v>
      </c>
      <c r="G261" s="259"/>
      <c r="H261" s="263">
        <v>0.5</v>
      </c>
      <c r="I261" s="264"/>
      <c r="J261" s="259"/>
      <c r="K261" s="259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175</v>
      </c>
      <c r="AU261" s="269" t="s">
        <v>88</v>
      </c>
      <c r="AV261" s="13" t="s">
        <v>88</v>
      </c>
      <c r="AW261" s="13" t="s">
        <v>34</v>
      </c>
      <c r="AX261" s="13" t="s">
        <v>86</v>
      </c>
      <c r="AY261" s="269" t="s">
        <v>166</v>
      </c>
    </row>
    <row r="262" spans="1:65" s="2" customFormat="1" ht="21.75" customHeight="1">
      <c r="A262" s="39"/>
      <c r="B262" s="40"/>
      <c r="C262" s="245" t="s">
        <v>611</v>
      </c>
      <c r="D262" s="245" t="s">
        <v>168</v>
      </c>
      <c r="E262" s="246" t="s">
        <v>1845</v>
      </c>
      <c r="F262" s="247" t="s">
        <v>1846</v>
      </c>
      <c r="G262" s="248" t="s">
        <v>171</v>
      </c>
      <c r="H262" s="249">
        <v>32.2</v>
      </c>
      <c r="I262" s="250"/>
      <c r="J262" s="251">
        <f>ROUND(I262*H262,2)</f>
        <v>0</v>
      </c>
      <c r="K262" s="247" t="s">
        <v>172</v>
      </c>
      <c r="L262" s="45"/>
      <c r="M262" s="252" t="s">
        <v>1</v>
      </c>
      <c r="N262" s="253" t="s">
        <v>43</v>
      </c>
      <c r="O262" s="92"/>
      <c r="P262" s="254">
        <f>O262*H262</f>
        <v>0</v>
      </c>
      <c r="Q262" s="254">
        <v>0.00312</v>
      </c>
      <c r="R262" s="254">
        <f>Q262*H262</f>
        <v>0.10046400000000001</v>
      </c>
      <c r="S262" s="254">
        <v>0</v>
      </c>
      <c r="T262" s="25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6" t="s">
        <v>260</v>
      </c>
      <c r="AT262" s="256" t="s">
        <v>168</v>
      </c>
      <c r="AU262" s="256" t="s">
        <v>88</v>
      </c>
      <c r="AY262" s="18" t="s">
        <v>166</v>
      </c>
      <c r="BE262" s="257">
        <f>IF(N262="základní",J262,0)</f>
        <v>0</v>
      </c>
      <c r="BF262" s="257">
        <f>IF(N262="snížená",J262,0)</f>
        <v>0</v>
      </c>
      <c r="BG262" s="257">
        <f>IF(N262="zákl. přenesená",J262,0)</f>
        <v>0</v>
      </c>
      <c r="BH262" s="257">
        <f>IF(N262="sníž. přenesená",J262,0)</f>
        <v>0</v>
      </c>
      <c r="BI262" s="257">
        <f>IF(N262="nulová",J262,0)</f>
        <v>0</v>
      </c>
      <c r="BJ262" s="18" t="s">
        <v>86</v>
      </c>
      <c r="BK262" s="257">
        <f>ROUND(I262*H262,2)</f>
        <v>0</v>
      </c>
      <c r="BL262" s="18" t="s">
        <v>260</v>
      </c>
      <c r="BM262" s="256" t="s">
        <v>1847</v>
      </c>
    </row>
    <row r="263" spans="1:51" s="14" customFormat="1" ht="12">
      <c r="A263" s="14"/>
      <c r="B263" s="270"/>
      <c r="C263" s="271"/>
      <c r="D263" s="260" t="s">
        <v>175</v>
      </c>
      <c r="E263" s="272" t="s">
        <v>1</v>
      </c>
      <c r="F263" s="273" t="s">
        <v>1686</v>
      </c>
      <c r="G263" s="271"/>
      <c r="H263" s="272" t="s">
        <v>1</v>
      </c>
      <c r="I263" s="274"/>
      <c r="J263" s="271"/>
      <c r="K263" s="271"/>
      <c r="L263" s="275"/>
      <c r="M263" s="276"/>
      <c r="N263" s="277"/>
      <c r="O263" s="277"/>
      <c r="P263" s="277"/>
      <c r="Q263" s="277"/>
      <c r="R263" s="277"/>
      <c r="S263" s="277"/>
      <c r="T263" s="27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9" t="s">
        <v>175</v>
      </c>
      <c r="AU263" s="279" t="s">
        <v>88</v>
      </c>
      <c r="AV263" s="14" t="s">
        <v>86</v>
      </c>
      <c r="AW263" s="14" t="s">
        <v>34</v>
      </c>
      <c r="AX263" s="14" t="s">
        <v>78</v>
      </c>
      <c r="AY263" s="279" t="s">
        <v>166</v>
      </c>
    </row>
    <row r="264" spans="1:51" s="13" customFormat="1" ht="12">
      <c r="A264" s="13"/>
      <c r="B264" s="258"/>
      <c r="C264" s="259"/>
      <c r="D264" s="260" t="s">
        <v>175</v>
      </c>
      <c r="E264" s="261" t="s">
        <v>1</v>
      </c>
      <c r="F264" s="262" t="s">
        <v>1848</v>
      </c>
      <c r="G264" s="259"/>
      <c r="H264" s="263">
        <v>32.2</v>
      </c>
      <c r="I264" s="264"/>
      <c r="J264" s="259"/>
      <c r="K264" s="259"/>
      <c r="L264" s="265"/>
      <c r="M264" s="266"/>
      <c r="N264" s="267"/>
      <c r="O264" s="267"/>
      <c r="P264" s="267"/>
      <c r="Q264" s="267"/>
      <c r="R264" s="267"/>
      <c r="S264" s="267"/>
      <c r="T264" s="26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9" t="s">
        <v>175</v>
      </c>
      <c r="AU264" s="269" t="s">
        <v>88</v>
      </c>
      <c r="AV264" s="13" t="s">
        <v>88</v>
      </c>
      <c r="AW264" s="13" t="s">
        <v>34</v>
      </c>
      <c r="AX264" s="13" t="s">
        <v>86</v>
      </c>
      <c r="AY264" s="269" t="s">
        <v>166</v>
      </c>
    </row>
    <row r="265" spans="1:65" s="2" customFormat="1" ht="21.75" customHeight="1">
      <c r="A265" s="39"/>
      <c r="B265" s="40"/>
      <c r="C265" s="245" t="s">
        <v>617</v>
      </c>
      <c r="D265" s="245" t="s">
        <v>168</v>
      </c>
      <c r="E265" s="246" t="s">
        <v>1849</v>
      </c>
      <c r="F265" s="247" t="s">
        <v>1850</v>
      </c>
      <c r="G265" s="248" t="s">
        <v>171</v>
      </c>
      <c r="H265" s="249">
        <v>8.1</v>
      </c>
      <c r="I265" s="250"/>
      <c r="J265" s="251">
        <f>ROUND(I265*H265,2)</f>
        <v>0</v>
      </c>
      <c r="K265" s="247" t="s">
        <v>172</v>
      </c>
      <c r="L265" s="45"/>
      <c r="M265" s="252" t="s">
        <v>1</v>
      </c>
      <c r="N265" s="253" t="s">
        <v>43</v>
      </c>
      <c r="O265" s="92"/>
      <c r="P265" s="254">
        <f>O265*H265</f>
        <v>0</v>
      </c>
      <c r="Q265" s="254">
        <v>0.00653</v>
      </c>
      <c r="R265" s="254">
        <f>Q265*H265</f>
        <v>0.052893</v>
      </c>
      <c r="S265" s="254">
        <v>0</v>
      </c>
      <c r="T265" s="25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6" t="s">
        <v>260</v>
      </c>
      <c r="AT265" s="256" t="s">
        <v>168</v>
      </c>
      <c r="AU265" s="256" t="s">
        <v>88</v>
      </c>
      <c r="AY265" s="18" t="s">
        <v>166</v>
      </c>
      <c r="BE265" s="257">
        <f>IF(N265="základní",J265,0)</f>
        <v>0</v>
      </c>
      <c r="BF265" s="257">
        <f>IF(N265="snížená",J265,0)</f>
        <v>0</v>
      </c>
      <c r="BG265" s="257">
        <f>IF(N265="zákl. přenesená",J265,0)</f>
        <v>0</v>
      </c>
      <c r="BH265" s="257">
        <f>IF(N265="sníž. přenesená",J265,0)</f>
        <v>0</v>
      </c>
      <c r="BI265" s="257">
        <f>IF(N265="nulová",J265,0)</f>
        <v>0</v>
      </c>
      <c r="BJ265" s="18" t="s">
        <v>86</v>
      </c>
      <c r="BK265" s="257">
        <f>ROUND(I265*H265,2)</f>
        <v>0</v>
      </c>
      <c r="BL265" s="18" t="s">
        <v>260</v>
      </c>
      <c r="BM265" s="256" t="s">
        <v>1851</v>
      </c>
    </row>
    <row r="266" spans="1:51" s="14" customFormat="1" ht="12">
      <c r="A266" s="14"/>
      <c r="B266" s="270"/>
      <c r="C266" s="271"/>
      <c r="D266" s="260" t="s">
        <v>175</v>
      </c>
      <c r="E266" s="272" t="s">
        <v>1</v>
      </c>
      <c r="F266" s="273" t="s">
        <v>1686</v>
      </c>
      <c r="G266" s="271"/>
      <c r="H266" s="272" t="s">
        <v>1</v>
      </c>
      <c r="I266" s="274"/>
      <c r="J266" s="271"/>
      <c r="K266" s="271"/>
      <c r="L266" s="275"/>
      <c r="M266" s="276"/>
      <c r="N266" s="277"/>
      <c r="O266" s="277"/>
      <c r="P266" s="277"/>
      <c r="Q266" s="277"/>
      <c r="R266" s="277"/>
      <c r="S266" s="277"/>
      <c r="T266" s="27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9" t="s">
        <v>175</v>
      </c>
      <c r="AU266" s="279" t="s">
        <v>88</v>
      </c>
      <c r="AV266" s="14" t="s">
        <v>86</v>
      </c>
      <c r="AW266" s="14" t="s">
        <v>34</v>
      </c>
      <c r="AX266" s="14" t="s">
        <v>78</v>
      </c>
      <c r="AY266" s="279" t="s">
        <v>166</v>
      </c>
    </row>
    <row r="267" spans="1:51" s="13" customFormat="1" ht="12">
      <c r="A267" s="13"/>
      <c r="B267" s="258"/>
      <c r="C267" s="259"/>
      <c r="D267" s="260" t="s">
        <v>175</v>
      </c>
      <c r="E267" s="261" t="s">
        <v>1</v>
      </c>
      <c r="F267" s="262" t="s">
        <v>1852</v>
      </c>
      <c r="G267" s="259"/>
      <c r="H267" s="263">
        <v>8.1</v>
      </c>
      <c r="I267" s="264"/>
      <c r="J267" s="259"/>
      <c r="K267" s="259"/>
      <c r="L267" s="265"/>
      <c r="M267" s="266"/>
      <c r="N267" s="267"/>
      <c r="O267" s="267"/>
      <c r="P267" s="267"/>
      <c r="Q267" s="267"/>
      <c r="R267" s="267"/>
      <c r="S267" s="267"/>
      <c r="T267" s="26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9" t="s">
        <v>175</v>
      </c>
      <c r="AU267" s="269" t="s">
        <v>88</v>
      </c>
      <c r="AV267" s="13" t="s">
        <v>88</v>
      </c>
      <c r="AW267" s="13" t="s">
        <v>34</v>
      </c>
      <c r="AX267" s="13" t="s">
        <v>86</v>
      </c>
      <c r="AY267" s="269" t="s">
        <v>166</v>
      </c>
    </row>
    <row r="268" spans="1:65" s="2" customFormat="1" ht="21.75" customHeight="1">
      <c r="A268" s="39"/>
      <c r="B268" s="40"/>
      <c r="C268" s="245" t="s">
        <v>625</v>
      </c>
      <c r="D268" s="245" t="s">
        <v>168</v>
      </c>
      <c r="E268" s="246" t="s">
        <v>1853</v>
      </c>
      <c r="F268" s="247" t="s">
        <v>1854</v>
      </c>
      <c r="G268" s="248" t="s">
        <v>546</v>
      </c>
      <c r="H268" s="249">
        <v>4</v>
      </c>
      <c r="I268" s="250"/>
      <c r="J268" s="251">
        <f>ROUND(I268*H268,2)</f>
        <v>0</v>
      </c>
      <c r="K268" s="247" t="s">
        <v>1</v>
      </c>
      <c r="L268" s="45"/>
      <c r="M268" s="252" t="s">
        <v>1</v>
      </c>
      <c r="N268" s="253" t="s">
        <v>43</v>
      </c>
      <c r="O268" s="92"/>
      <c r="P268" s="254">
        <f>O268*H268</f>
        <v>0</v>
      </c>
      <c r="Q268" s="254">
        <v>0</v>
      </c>
      <c r="R268" s="254">
        <f>Q268*H268</f>
        <v>0</v>
      </c>
      <c r="S268" s="254">
        <v>0</v>
      </c>
      <c r="T268" s="25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6" t="s">
        <v>260</v>
      </c>
      <c r="AT268" s="256" t="s">
        <v>168</v>
      </c>
      <c r="AU268" s="256" t="s">
        <v>88</v>
      </c>
      <c r="AY268" s="18" t="s">
        <v>166</v>
      </c>
      <c r="BE268" s="257">
        <f>IF(N268="základní",J268,0)</f>
        <v>0</v>
      </c>
      <c r="BF268" s="257">
        <f>IF(N268="snížená",J268,0)</f>
        <v>0</v>
      </c>
      <c r="BG268" s="257">
        <f>IF(N268="zákl. přenesená",J268,0)</f>
        <v>0</v>
      </c>
      <c r="BH268" s="257">
        <f>IF(N268="sníž. přenesená",J268,0)</f>
        <v>0</v>
      </c>
      <c r="BI268" s="257">
        <f>IF(N268="nulová",J268,0)</f>
        <v>0</v>
      </c>
      <c r="BJ268" s="18" t="s">
        <v>86</v>
      </c>
      <c r="BK268" s="257">
        <f>ROUND(I268*H268,2)</f>
        <v>0</v>
      </c>
      <c r="BL268" s="18" t="s">
        <v>260</v>
      </c>
      <c r="BM268" s="256" t="s">
        <v>1855</v>
      </c>
    </row>
    <row r="269" spans="1:51" s="14" customFormat="1" ht="12">
      <c r="A269" s="14"/>
      <c r="B269" s="270"/>
      <c r="C269" s="271"/>
      <c r="D269" s="260" t="s">
        <v>175</v>
      </c>
      <c r="E269" s="272" t="s">
        <v>1</v>
      </c>
      <c r="F269" s="273" t="s">
        <v>1686</v>
      </c>
      <c r="G269" s="271"/>
      <c r="H269" s="272" t="s">
        <v>1</v>
      </c>
      <c r="I269" s="274"/>
      <c r="J269" s="271"/>
      <c r="K269" s="271"/>
      <c r="L269" s="275"/>
      <c r="M269" s="276"/>
      <c r="N269" s="277"/>
      <c r="O269" s="277"/>
      <c r="P269" s="277"/>
      <c r="Q269" s="277"/>
      <c r="R269" s="277"/>
      <c r="S269" s="277"/>
      <c r="T269" s="27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9" t="s">
        <v>175</v>
      </c>
      <c r="AU269" s="279" t="s">
        <v>88</v>
      </c>
      <c r="AV269" s="14" t="s">
        <v>86</v>
      </c>
      <c r="AW269" s="14" t="s">
        <v>34</v>
      </c>
      <c r="AX269" s="14" t="s">
        <v>78</v>
      </c>
      <c r="AY269" s="279" t="s">
        <v>166</v>
      </c>
    </row>
    <row r="270" spans="1:51" s="13" customFormat="1" ht="12">
      <c r="A270" s="13"/>
      <c r="B270" s="258"/>
      <c r="C270" s="259"/>
      <c r="D270" s="260" t="s">
        <v>175</v>
      </c>
      <c r="E270" s="261" t="s">
        <v>1</v>
      </c>
      <c r="F270" s="262" t="s">
        <v>173</v>
      </c>
      <c r="G270" s="259"/>
      <c r="H270" s="263">
        <v>4</v>
      </c>
      <c r="I270" s="264"/>
      <c r="J270" s="259"/>
      <c r="K270" s="259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175</v>
      </c>
      <c r="AU270" s="269" t="s">
        <v>88</v>
      </c>
      <c r="AV270" s="13" t="s">
        <v>88</v>
      </c>
      <c r="AW270" s="13" t="s">
        <v>34</v>
      </c>
      <c r="AX270" s="13" t="s">
        <v>86</v>
      </c>
      <c r="AY270" s="269" t="s">
        <v>166</v>
      </c>
    </row>
    <row r="271" spans="1:65" s="2" customFormat="1" ht="21.75" customHeight="1">
      <c r="A271" s="39"/>
      <c r="B271" s="40"/>
      <c r="C271" s="245" t="s">
        <v>631</v>
      </c>
      <c r="D271" s="245" t="s">
        <v>168</v>
      </c>
      <c r="E271" s="246" t="s">
        <v>1856</v>
      </c>
      <c r="F271" s="247" t="s">
        <v>1857</v>
      </c>
      <c r="G271" s="248" t="s">
        <v>546</v>
      </c>
      <c r="H271" s="249">
        <v>4</v>
      </c>
      <c r="I271" s="250"/>
      <c r="J271" s="251">
        <f>ROUND(I271*H271,2)</f>
        <v>0</v>
      </c>
      <c r="K271" s="247" t="s">
        <v>1</v>
      </c>
      <c r="L271" s="45"/>
      <c r="M271" s="252" t="s">
        <v>1</v>
      </c>
      <c r="N271" s="253" t="s">
        <v>43</v>
      </c>
      <c r="O271" s="92"/>
      <c r="P271" s="254">
        <f>O271*H271</f>
        <v>0</v>
      </c>
      <c r="Q271" s="254">
        <v>0</v>
      </c>
      <c r="R271" s="254">
        <f>Q271*H271</f>
        <v>0</v>
      </c>
      <c r="S271" s="254">
        <v>0</v>
      </c>
      <c r="T271" s="25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6" t="s">
        <v>260</v>
      </c>
      <c r="AT271" s="256" t="s">
        <v>168</v>
      </c>
      <c r="AU271" s="256" t="s">
        <v>88</v>
      </c>
      <c r="AY271" s="18" t="s">
        <v>166</v>
      </c>
      <c r="BE271" s="257">
        <f>IF(N271="základní",J271,0)</f>
        <v>0</v>
      </c>
      <c r="BF271" s="257">
        <f>IF(N271="snížená",J271,0)</f>
        <v>0</v>
      </c>
      <c r="BG271" s="257">
        <f>IF(N271="zákl. přenesená",J271,0)</f>
        <v>0</v>
      </c>
      <c r="BH271" s="257">
        <f>IF(N271="sníž. přenesená",J271,0)</f>
        <v>0</v>
      </c>
      <c r="BI271" s="257">
        <f>IF(N271="nulová",J271,0)</f>
        <v>0</v>
      </c>
      <c r="BJ271" s="18" t="s">
        <v>86</v>
      </c>
      <c r="BK271" s="257">
        <f>ROUND(I271*H271,2)</f>
        <v>0</v>
      </c>
      <c r="BL271" s="18" t="s">
        <v>260</v>
      </c>
      <c r="BM271" s="256" t="s">
        <v>1858</v>
      </c>
    </row>
    <row r="272" spans="1:51" s="14" customFormat="1" ht="12">
      <c r="A272" s="14"/>
      <c r="B272" s="270"/>
      <c r="C272" s="271"/>
      <c r="D272" s="260" t="s">
        <v>175</v>
      </c>
      <c r="E272" s="272" t="s">
        <v>1</v>
      </c>
      <c r="F272" s="273" t="s">
        <v>1686</v>
      </c>
      <c r="G272" s="271"/>
      <c r="H272" s="272" t="s">
        <v>1</v>
      </c>
      <c r="I272" s="274"/>
      <c r="J272" s="271"/>
      <c r="K272" s="271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175</v>
      </c>
      <c r="AU272" s="279" t="s">
        <v>88</v>
      </c>
      <c r="AV272" s="14" t="s">
        <v>86</v>
      </c>
      <c r="AW272" s="14" t="s">
        <v>34</v>
      </c>
      <c r="AX272" s="14" t="s">
        <v>78</v>
      </c>
      <c r="AY272" s="279" t="s">
        <v>166</v>
      </c>
    </row>
    <row r="273" spans="1:51" s="13" customFormat="1" ht="12">
      <c r="A273" s="13"/>
      <c r="B273" s="258"/>
      <c r="C273" s="259"/>
      <c r="D273" s="260" t="s">
        <v>175</v>
      </c>
      <c r="E273" s="261" t="s">
        <v>1</v>
      </c>
      <c r="F273" s="262" t="s">
        <v>173</v>
      </c>
      <c r="G273" s="259"/>
      <c r="H273" s="263">
        <v>4</v>
      </c>
      <c r="I273" s="264"/>
      <c r="J273" s="259"/>
      <c r="K273" s="259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175</v>
      </c>
      <c r="AU273" s="269" t="s">
        <v>88</v>
      </c>
      <c r="AV273" s="13" t="s">
        <v>88</v>
      </c>
      <c r="AW273" s="13" t="s">
        <v>34</v>
      </c>
      <c r="AX273" s="13" t="s">
        <v>86</v>
      </c>
      <c r="AY273" s="269" t="s">
        <v>166</v>
      </c>
    </row>
    <row r="274" spans="1:65" s="2" customFormat="1" ht="21.75" customHeight="1">
      <c r="A274" s="39"/>
      <c r="B274" s="40"/>
      <c r="C274" s="245" t="s">
        <v>636</v>
      </c>
      <c r="D274" s="245" t="s">
        <v>168</v>
      </c>
      <c r="E274" s="246" t="s">
        <v>1859</v>
      </c>
      <c r="F274" s="247" t="s">
        <v>1860</v>
      </c>
      <c r="G274" s="248" t="s">
        <v>1639</v>
      </c>
      <c r="H274" s="249">
        <v>1</v>
      </c>
      <c r="I274" s="250"/>
      <c r="J274" s="251">
        <f>ROUND(I274*H274,2)</f>
        <v>0</v>
      </c>
      <c r="K274" s="247" t="s">
        <v>1</v>
      </c>
      <c r="L274" s="45"/>
      <c r="M274" s="252" t="s">
        <v>1</v>
      </c>
      <c r="N274" s="253" t="s">
        <v>43</v>
      </c>
      <c r="O274" s="92"/>
      <c r="P274" s="254">
        <f>O274*H274</f>
        <v>0</v>
      </c>
      <c r="Q274" s="254">
        <v>0</v>
      </c>
      <c r="R274" s="254">
        <f>Q274*H274</f>
        <v>0</v>
      </c>
      <c r="S274" s="254">
        <v>0</v>
      </c>
      <c r="T274" s="25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6" t="s">
        <v>260</v>
      </c>
      <c r="AT274" s="256" t="s">
        <v>168</v>
      </c>
      <c r="AU274" s="256" t="s">
        <v>88</v>
      </c>
      <c r="AY274" s="18" t="s">
        <v>166</v>
      </c>
      <c r="BE274" s="257">
        <f>IF(N274="základní",J274,0)</f>
        <v>0</v>
      </c>
      <c r="BF274" s="257">
        <f>IF(N274="snížená",J274,0)</f>
        <v>0</v>
      </c>
      <c r="BG274" s="257">
        <f>IF(N274="zákl. přenesená",J274,0)</f>
        <v>0</v>
      </c>
      <c r="BH274" s="257">
        <f>IF(N274="sníž. přenesená",J274,0)</f>
        <v>0</v>
      </c>
      <c r="BI274" s="257">
        <f>IF(N274="nulová",J274,0)</f>
        <v>0</v>
      </c>
      <c r="BJ274" s="18" t="s">
        <v>86</v>
      </c>
      <c r="BK274" s="257">
        <f>ROUND(I274*H274,2)</f>
        <v>0</v>
      </c>
      <c r="BL274" s="18" t="s">
        <v>260</v>
      </c>
      <c r="BM274" s="256" t="s">
        <v>1861</v>
      </c>
    </row>
    <row r="275" spans="1:65" s="2" customFormat="1" ht="21.75" customHeight="1">
      <c r="A275" s="39"/>
      <c r="B275" s="40"/>
      <c r="C275" s="245" t="s">
        <v>643</v>
      </c>
      <c r="D275" s="245" t="s">
        <v>168</v>
      </c>
      <c r="E275" s="246" t="s">
        <v>1862</v>
      </c>
      <c r="F275" s="247" t="s">
        <v>1863</v>
      </c>
      <c r="G275" s="248" t="s">
        <v>1864</v>
      </c>
      <c r="H275" s="249">
        <v>12</v>
      </c>
      <c r="I275" s="250"/>
      <c r="J275" s="251">
        <f>ROUND(I275*H275,2)</f>
        <v>0</v>
      </c>
      <c r="K275" s="247" t="s">
        <v>1</v>
      </c>
      <c r="L275" s="45"/>
      <c r="M275" s="252" t="s">
        <v>1</v>
      </c>
      <c r="N275" s="253" t="s">
        <v>43</v>
      </c>
      <c r="O275" s="92"/>
      <c r="P275" s="254">
        <f>O275*H275</f>
        <v>0</v>
      </c>
      <c r="Q275" s="254">
        <v>0</v>
      </c>
      <c r="R275" s="254">
        <f>Q275*H275</f>
        <v>0</v>
      </c>
      <c r="S275" s="254">
        <v>0</v>
      </c>
      <c r="T275" s="25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6" t="s">
        <v>260</v>
      </c>
      <c r="AT275" s="256" t="s">
        <v>168</v>
      </c>
      <c r="AU275" s="256" t="s">
        <v>88</v>
      </c>
      <c r="AY275" s="18" t="s">
        <v>166</v>
      </c>
      <c r="BE275" s="257">
        <f>IF(N275="základní",J275,0)</f>
        <v>0</v>
      </c>
      <c r="BF275" s="257">
        <f>IF(N275="snížená",J275,0)</f>
        <v>0</v>
      </c>
      <c r="BG275" s="257">
        <f>IF(N275="zákl. přenesená",J275,0)</f>
        <v>0</v>
      </c>
      <c r="BH275" s="257">
        <f>IF(N275="sníž. přenesená",J275,0)</f>
        <v>0</v>
      </c>
      <c r="BI275" s="257">
        <f>IF(N275="nulová",J275,0)</f>
        <v>0</v>
      </c>
      <c r="BJ275" s="18" t="s">
        <v>86</v>
      </c>
      <c r="BK275" s="257">
        <f>ROUND(I275*H275,2)</f>
        <v>0</v>
      </c>
      <c r="BL275" s="18" t="s">
        <v>260</v>
      </c>
      <c r="BM275" s="256" t="s">
        <v>1865</v>
      </c>
    </row>
    <row r="276" spans="1:65" s="2" customFormat="1" ht="33" customHeight="1">
      <c r="A276" s="39"/>
      <c r="B276" s="40"/>
      <c r="C276" s="245" t="s">
        <v>648</v>
      </c>
      <c r="D276" s="245" t="s">
        <v>168</v>
      </c>
      <c r="E276" s="246" t="s">
        <v>1866</v>
      </c>
      <c r="F276" s="247" t="s">
        <v>1867</v>
      </c>
      <c r="G276" s="248" t="s">
        <v>546</v>
      </c>
      <c r="H276" s="249">
        <v>1</v>
      </c>
      <c r="I276" s="250"/>
      <c r="J276" s="251">
        <f>ROUND(I276*H276,2)</f>
        <v>0</v>
      </c>
      <c r="K276" s="247" t="s">
        <v>1</v>
      </c>
      <c r="L276" s="45"/>
      <c r="M276" s="252" t="s">
        <v>1</v>
      </c>
      <c r="N276" s="253" t="s">
        <v>43</v>
      </c>
      <c r="O276" s="92"/>
      <c r="P276" s="254">
        <f>O276*H276</f>
        <v>0</v>
      </c>
      <c r="Q276" s="254">
        <v>0</v>
      </c>
      <c r="R276" s="254">
        <f>Q276*H276</f>
        <v>0</v>
      </c>
      <c r="S276" s="254">
        <v>0</v>
      </c>
      <c r="T276" s="25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6" t="s">
        <v>260</v>
      </c>
      <c r="AT276" s="256" t="s">
        <v>168</v>
      </c>
      <c r="AU276" s="256" t="s">
        <v>88</v>
      </c>
      <c r="AY276" s="18" t="s">
        <v>166</v>
      </c>
      <c r="BE276" s="257">
        <f>IF(N276="základní",J276,0)</f>
        <v>0</v>
      </c>
      <c r="BF276" s="257">
        <f>IF(N276="snížená",J276,0)</f>
        <v>0</v>
      </c>
      <c r="BG276" s="257">
        <f>IF(N276="zákl. přenesená",J276,0)</f>
        <v>0</v>
      </c>
      <c r="BH276" s="257">
        <f>IF(N276="sníž. přenesená",J276,0)</f>
        <v>0</v>
      </c>
      <c r="BI276" s="257">
        <f>IF(N276="nulová",J276,0)</f>
        <v>0</v>
      </c>
      <c r="BJ276" s="18" t="s">
        <v>86</v>
      </c>
      <c r="BK276" s="257">
        <f>ROUND(I276*H276,2)</f>
        <v>0</v>
      </c>
      <c r="BL276" s="18" t="s">
        <v>260</v>
      </c>
      <c r="BM276" s="256" t="s">
        <v>1868</v>
      </c>
    </row>
    <row r="277" spans="1:51" s="14" customFormat="1" ht="12">
      <c r="A277" s="14"/>
      <c r="B277" s="270"/>
      <c r="C277" s="271"/>
      <c r="D277" s="260" t="s">
        <v>175</v>
      </c>
      <c r="E277" s="272" t="s">
        <v>1</v>
      </c>
      <c r="F277" s="273" t="s">
        <v>1686</v>
      </c>
      <c r="G277" s="271"/>
      <c r="H277" s="272" t="s">
        <v>1</v>
      </c>
      <c r="I277" s="274"/>
      <c r="J277" s="271"/>
      <c r="K277" s="271"/>
      <c r="L277" s="275"/>
      <c r="M277" s="276"/>
      <c r="N277" s="277"/>
      <c r="O277" s="277"/>
      <c r="P277" s="277"/>
      <c r="Q277" s="277"/>
      <c r="R277" s="277"/>
      <c r="S277" s="277"/>
      <c r="T277" s="27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9" t="s">
        <v>175</v>
      </c>
      <c r="AU277" s="279" t="s">
        <v>88</v>
      </c>
      <c r="AV277" s="14" t="s">
        <v>86</v>
      </c>
      <c r="AW277" s="14" t="s">
        <v>34</v>
      </c>
      <c r="AX277" s="14" t="s">
        <v>78</v>
      </c>
      <c r="AY277" s="279" t="s">
        <v>166</v>
      </c>
    </row>
    <row r="278" spans="1:51" s="13" customFormat="1" ht="12">
      <c r="A278" s="13"/>
      <c r="B278" s="258"/>
      <c r="C278" s="259"/>
      <c r="D278" s="260" t="s">
        <v>175</v>
      </c>
      <c r="E278" s="261" t="s">
        <v>1</v>
      </c>
      <c r="F278" s="262" t="s">
        <v>86</v>
      </c>
      <c r="G278" s="259"/>
      <c r="H278" s="263">
        <v>1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175</v>
      </c>
      <c r="AU278" s="269" t="s">
        <v>88</v>
      </c>
      <c r="AV278" s="13" t="s">
        <v>88</v>
      </c>
      <c r="AW278" s="13" t="s">
        <v>34</v>
      </c>
      <c r="AX278" s="13" t="s">
        <v>86</v>
      </c>
      <c r="AY278" s="269" t="s">
        <v>166</v>
      </c>
    </row>
    <row r="279" spans="1:65" s="2" customFormat="1" ht="33" customHeight="1">
      <c r="A279" s="39"/>
      <c r="B279" s="40"/>
      <c r="C279" s="291" t="s">
        <v>652</v>
      </c>
      <c r="D279" s="291" t="s">
        <v>254</v>
      </c>
      <c r="E279" s="292" t="s">
        <v>1869</v>
      </c>
      <c r="F279" s="293" t="s">
        <v>1870</v>
      </c>
      <c r="G279" s="294" t="s">
        <v>546</v>
      </c>
      <c r="H279" s="295">
        <v>1</v>
      </c>
      <c r="I279" s="296"/>
      <c r="J279" s="297">
        <f>ROUND(I279*H279,2)</f>
        <v>0</v>
      </c>
      <c r="K279" s="293" t="s">
        <v>1</v>
      </c>
      <c r="L279" s="298"/>
      <c r="M279" s="299" t="s">
        <v>1</v>
      </c>
      <c r="N279" s="300" t="s">
        <v>43</v>
      </c>
      <c r="O279" s="92"/>
      <c r="P279" s="254">
        <f>O279*H279</f>
        <v>0</v>
      </c>
      <c r="Q279" s="254">
        <v>0.0034</v>
      </c>
      <c r="R279" s="254">
        <f>Q279*H279</f>
        <v>0.0034</v>
      </c>
      <c r="S279" s="254">
        <v>0</v>
      </c>
      <c r="T279" s="25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6" t="s">
        <v>378</v>
      </c>
      <c r="AT279" s="256" t="s">
        <v>254</v>
      </c>
      <c r="AU279" s="256" t="s">
        <v>88</v>
      </c>
      <c r="AY279" s="18" t="s">
        <v>166</v>
      </c>
      <c r="BE279" s="257">
        <f>IF(N279="základní",J279,0)</f>
        <v>0</v>
      </c>
      <c r="BF279" s="257">
        <f>IF(N279="snížená",J279,0)</f>
        <v>0</v>
      </c>
      <c r="BG279" s="257">
        <f>IF(N279="zákl. přenesená",J279,0)</f>
        <v>0</v>
      </c>
      <c r="BH279" s="257">
        <f>IF(N279="sníž. přenesená",J279,0)</f>
        <v>0</v>
      </c>
      <c r="BI279" s="257">
        <f>IF(N279="nulová",J279,0)</f>
        <v>0</v>
      </c>
      <c r="BJ279" s="18" t="s">
        <v>86</v>
      </c>
      <c r="BK279" s="257">
        <f>ROUND(I279*H279,2)</f>
        <v>0</v>
      </c>
      <c r="BL279" s="18" t="s">
        <v>260</v>
      </c>
      <c r="BM279" s="256" t="s">
        <v>1871</v>
      </c>
    </row>
    <row r="280" spans="1:65" s="2" customFormat="1" ht="21.75" customHeight="1">
      <c r="A280" s="39"/>
      <c r="B280" s="40"/>
      <c r="C280" s="245" t="s">
        <v>656</v>
      </c>
      <c r="D280" s="245" t="s">
        <v>168</v>
      </c>
      <c r="E280" s="246" t="s">
        <v>1872</v>
      </c>
      <c r="F280" s="247" t="s">
        <v>1873</v>
      </c>
      <c r="G280" s="248" t="s">
        <v>242</v>
      </c>
      <c r="H280" s="249">
        <v>1.354</v>
      </c>
      <c r="I280" s="250"/>
      <c r="J280" s="251">
        <f>ROUND(I280*H280,2)</f>
        <v>0</v>
      </c>
      <c r="K280" s="247" t="s">
        <v>172</v>
      </c>
      <c r="L280" s="45"/>
      <c r="M280" s="252" t="s">
        <v>1</v>
      </c>
      <c r="N280" s="253" t="s">
        <v>43</v>
      </c>
      <c r="O280" s="92"/>
      <c r="P280" s="254">
        <f>O280*H280</f>
        <v>0</v>
      </c>
      <c r="Q280" s="254">
        <v>0</v>
      </c>
      <c r="R280" s="254">
        <f>Q280*H280</f>
        <v>0</v>
      </c>
      <c r="S280" s="254">
        <v>0</v>
      </c>
      <c r="T280" s="25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6" t="s">
        <v>260</v>
      </c>
      <c r="AT280" s="256" t="s">
        <v>168</v>
      </c>
      <c r="AU280" s="256" t="s">
        <v>88</v>
      </c>
      <c r="AY280" s="18" t="s">
        <v>166</v>
      </c>
      <c r="BE280" s="257">
        <f>IF(N280="základní",J280,0)</f>
        <v>0</v>
      </c>
      <c r="BF280" s="257">
        <f>IF(N280="snížená",J280,0)</f>
        <v>0</v>
      </c>
      <c r="BG280" s="257">
        <f>IF(N280="zákl. přenesená",J280,0)</f>
        <v>0</v>
      </c>
      <c r="BH280" s="257">
        <f>IF(N280="sníž. přenesená",J280,0)</f>
        <v>0</v>
      </c>
      <c r="BI280" s="257">
        <f>IF(N280="nulová",J280,0)</f>
        <v>0</v>
      </c>
      <c r="BJ280" s="18" t="s">
        <v>86</v>
      </c>
      <c r="BK280" s="257">
        <f>ROUND(I280*H280,2)</f>
        <v>0</v>
      </c>
      <c r="BL280" s="18" t="s">
        <v>260</v>
      </c>
      <c r="BM280" s="256" t="s">
        <v>1874</v>
      </c>
    </row>
    <row r="281" spans="1:65" s="2" customFormat="1" ht="21.75" customHeight="1">
      <c r="A281" s="39"/>
      <c r="B281" s="40"/>
      <c r="C281" s="245" t="s">
        <v>660</v>
      </c>
      <c r="D281" s="245" t="s">
        <v>168</v>
      </c>
      <c r="E281" s="246" t="s">
        <v>1875</v>
      </c>
      <c r="F281" s="247" t="s">
        <v>1876</v>
      </c>
      <c r="G281" s="248" t="s">
        <v>242</v>
      </c>
      <c r="H281" s="249">
        <v>1.354</v>
      </c>
      <c r="I281" s="250"/>
      <c r="J281" s="251">
        <f>ROUND(I281*H281,2)</f>
        <v>0</v>
      </c>
      <c r="K281" s="247" t="s">
        <v>172</v>
      </c>
      <c r="L281" s="45"/>
      <c r="M281" s="252" t="s">
        <v>1</v>
      </c>
      <c r="N281" s="253" t="s">
        <v>43</v>
      </c>
      <c r="O281" s="92"/>
      <c r="P281" s="254">
        <f>O281*H281</f>
        <v>0</v>
      </c>
      <c r="Q281" s="254">
        <v>0</v>
      </c>
      <c r="R281" s="254">
        <f>Q281*H281</f>
        <v>0</v>
      </c>
      <c r="S281" s="254">
        <v>0</v>
      </c>
      <c r="T281" s="25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6" t="s">
        <v>260</v>
      </c>
      <c r="AT281" s="256" t="s">
        <v>168</v>
      </c>
      <c r="AU281" s="256" t="s">
        <v>88</v>
      </c>
      <c r="AY281" s="18" t="s">
        <v>166</v>
      </c>
      <c r="BE281" s="257">
        <f>IF(N281="základní",J281,0)</f>
        <v>0</v>
      </c>
      <c r="BF281" s="257">
        <f>IF(N281="snížená",J281,0)</f>
        <v>0</v>
      </c>
      <c r="BG281" s="257">
        <f>IF(N281="zákl. přenesená",J281,0)</f>
        <v>0</v>
      </c>
      <c r="BH281" s="257">
        <f>IF(N281="sníž. přenesená",J281,0)</f>
        <v>0</v>
      </c>
      <c r="BI281" s="257">
        <f>IF(N281="nulová",J281,0)</f>
        <v>0</v>
      </c>
      <c r="BJ281" s="18" t="s">
        <v>86</v>
      </c>
      <c r="BK281" s="257">
        <f>ROUND(I281*H281,2)</f>
        <v>0</v>
      </c>
      <c r="BL281" s="18" t="s">
        <v>260</v>
      </c>
      <c r="BM281" s="256" t="s">
        <v>1877</v>
      </c>
    </row>
    <row r="282" spans="1:65" s="2" customFormat="1" ht="21.75" customHeight="1">
      <c r="A282" s="39"/>
      <c r="B282" s="40"/>
      <c r="C282" s="245" t="s">
        <v>665</v>
      </c>
      <c r="D282" s="245" t="s">
        <v>168</v>
      </c>
      <c r="E282" s="246" t="s">
        <v>1878</v>
      </c>
      <c r="F282" s="247" t="s">
        <v>1879</v>
      </c>
      <c r="G282" s="248" t="s">
        <v>546</v>
      </c>
      <c r="H282" s="249">
        <v>1</v>
      </c>
      <c r="I282" s="250"/>
      <c r="J282" s="251">
        <f>ROUND(I282*H282,2)</f>
        <v>0</v>
      </c>
      <c r="K282" s="247" t="s">
        <v>1</v>
      </c>
      <c r="L282" s="45"/>
      <c r="M282" s="252" t="s">
        <v>1</v>
      </c>
      <c r="N282" s="253" t="s">
        <v>43</v>
      </c>
      <c r="O282" s="92"/>
      <c r="P282" s="254">
        <f>O282*H282</f>
        <v>0</v>
      </c>
      <c r="Q282" s="254">
        <v>0</v>
      </c>
      <c r="R282" s="254">
        <f>Q282*H282</f>
        <v>0</v>
      </c>
      <c r="S282" s="254">
        <v>0</v>
      </c>
      <c r="T282" s="25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6" t="s">
        <v>260</v>
      </c>
      <c r="AT282" s="256" t="s">
        <v>168</v>
      </c>
      <c r="AU282" s="256" t="s">
        <v>88</v>
      </c>
      <c r="AY282" s="18" t="s">
        <v>166</v>
      </c>
      <c r="BE282" s="257">
        <f>IF(N282="základní",J282,0)</f>
        <v>0</v>
      </c>
      <c r="BF282" s="257">
        <f>IF(N282="snížená",J282,0)</f>
        <v>0</v>
      </c>
      <c r="BG282" s="257">
        <f>IF(N282="zákl. přenesená",J282,0)</f>
        <v>0</v>
      </c>
      <c r="BH282" s="257">
        <f>IF(N282="sníž. přenesená",J282,0)</f>
        <v>0</v>
      </c>
      <c r="BI282" s="257">
        <f>IF(N282="nulová",J282,0)</f>
        <v>0</v>
      </c>
      <c r="BJ282" s="18" t="s">
        <v>86</v>
      </c>
      <c r="BK282" s="257">
        <f>ROUND(I282*H282,2)</f>
        <v>0</v>
      </c>
      <c r="BL282" s="18" t="s">
        <v>260</v>
      </c>
      <c r="BM282" s="256" t="s">
        <v>1880</v>
      </c>
    </row>
    <row r="283" spans="1:65" s="2" customFormat="1" ht="21.75" customHeight="1">
      <c r="A283" s="39"/>
      <c r="B283" s="40"/>
      <c r="C283" s="245" t="s">
        <v>670</v>
      </c>
      <c r="D283" s="245" t="s">
        <v>168</v>
      </c>
      <c r="E283" s="246" t="s">
        <v>1881</v>
      </c>
      <c r="F283" s="247" t="s">
        <v>1882</v>
      </c>
      <c r="G283" s="248" t="s">
        <v>546</v>
      </c>
      <c r="H283" s="249">
        <v>1</v>
      </c>
      <c r="I283" s="250"/>
      <c r="J283" s="251">
        <f>ROUND(I283*H283,2)</f>
        <v>0</v>
      </c>
      <c r="K283" s="247" t="s">
        <v>1</v>
      </c>
      <c r="L283" s="45"/>
      <c r="M283" s="316" t="s">
        <v>1</v>
      </c>
      <c r="N283" s="317" t="s">
        <v>43</v>
      </c>
      <c r="O283" s="318"/>
      <c r="P283" s="319">
        <f>O283*H283</f>
        <v>0</v>
      </c>
      <c r="Q283" s="319">
        <v>0</v>
      </c>
      <c r="R283" s="319">
        <f>Q283*H283</f>
        <v>0</v>
      </c>
      <c r="S283" s="319">
        <v>0</v>
      </c>
      <c r="T283" s="32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6" t="s">
        <v>260</v>
      </c>
      <c r="AT283" s="256" t="s">
        <v>168</v>
      </c>
      <c r="AU283" s="256" t="s">
        <v>88</v>
      </c>
      <c r="AY283" s="18" t="s">
        <v>166</v>
      </c>
      <c r="BE283" s="257">
        <f>IF(N283="základní",J283,0)</f>
        <v>0</v>
      </c>
      <c r="BF283" s="257">
        <f>IF(N283="snížená",J283,0)</f>
        <v>0</v>
      </c>
      <c r="BG283" s="257">
        <f>IF(N283="zákl. přenesená",J283,0)</f>
        <v>0</v>
      </c>
      <c r="BH283" s="257">
        <f>IF(N283="sníž. přenesená",J283,0)</f>
        <v>0</v>
      </c>
      <c r="BI283" s="257">
        <f>IF(N283="nulová",J283,0)</f>
        <v>0</v>
      </c>
      <c r="BJ283" s="18" t="s">
        <v>86</v>
      </c>
      <c r="BK283" s="257">
        <f>ROUND(I283*H283,2)</f>
        <v>0</v>
      </c>
      <c r="BL283" s="18" t="s">
        <v>260</v>
      </c>
      <c r="BM283" s="256" t="s">
        <v>1883</v>
      </c>
    </row>
    <row r="284" spans="1:31" s="2" customFormat="1" ht="6.95" customHeight="1">
      <c r="A284" s="39"/>
      <c r="B284" s="67"/>
      <c r="C284" s="68"/>
      <c r="D284" s="68"/>
      <c r="E284" s="68"/>
      <c r="F284" s="68"/>
      <c r="G284" s="68"/>
      <c r="H284" s="68"/>
      <c r="I284" s="194"/>
      <c r="J284" s="68"/>
      <c r="K284" s="68"/>
      <c r="L284" s="45"/>
      <c r="M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</row>
  </sheetData>
  <sheetProtection password="CC35" sheet="1" objects="1" scenarios="1" formatColumns="0" formatRows="0" autoFilter="0"/>
  <autoFilter ref="C125:K2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88</v>
      </c>
    </row>
    <row r="4" spans="2:46" s="1" customFormat="1" ht="24.95" customHeight="1">
      <c r="B4" s="21"/>
      <c r="D4" s="152" t="s">
        <v>119</v>
      </c>
      <c r="I4" s="148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8"/>
      <c r="L5" s="21"/>
    </row>
    <row r="6" spans="2:12" s="1" customFormat="1" ht="12" customHeight="1">
      <c r="B6" s="21"/>
      <c r="D6" s="154" t="s">
        <v>16</v>
      </c>
      <c r="I6" s="148"/>
      <c r="L6" s="21"/>
    </row>
    <row r="7" spans="2:12" s="1" customFormat="1" ht="16.5" customHeight="1">
      <c r="B7" s="21"/>
      <c r="E7" s="155" t="str">
        <f>'Rekapitulace stavby'!K6</f>
        <v>Rozšíření expozice Velorexu v Městském muzeu Česká Třebová</v>
      </c>
      <c r="F7" s="154"/>
      <c r="G7" s="154"/>
      <c r="H7" s="154"/>
      <c r="I7" s="148"/>
      <c r="L7" s="21"/>
    </row>
    <row r="8" spans="2:12" ht="12">
      <c r="B8" s="21"/>
      <c r="D8" s="154" t="s">
        <v>120</v>
      </c>
      <c r="L8" s="21"/>
    </row>
    <row r="9" spans="2:12" s="1" customFormat="1" ht="16.5" customHeight="1">
      <c r="B9" s="21"/>
      <c r="E9" s="155" t="s">
        <v>1502</v>
      </c>
      <c r="F9" s="1"/>
      <c r="G9" s="1"/>
      <c r="H9" s="1"/>
      <c r="I9" s="148"/>
      <c r="L9" s="21"/>
    </row>
    <row r="10" spans="2:12" s="1" customFormat="1" ht="12" customHeight="1">
      <c r="B10" s="21"/>
      <c r="D10" s="154" t="s">
        <v>1503</v>
      </c>
      <c r="I10" s="148"/>
      <c r="L10" s="21"/>
    </row>
    <row r="11" spans="1:31" s="2" customFormat="1" ht="16.5" customHeight="1">
      <c r="A11" s="39"/>
      <c r="B11" s="45"/>
      <c r="C11" s="39"/>
      <c r="D11" s="39"/>
      <c r="E11" s="171" t="s">
        <v>1884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4" t="s">
        <v>1885</v>
      </c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7" t="s">
        <v>1886</v>
      </c>
      <c r="F13" s="39"/>
      <c r="G13" s="39"/>
      <c r="H13" s="39"/>
      <c r="I13" s="15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156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4" t="s">
        <v>18</v>
      </c>
      <c r="E15" s="39"/>
      <c r="F15" s="142" t="s">
        <v>99</v>
      </c>
      <c r="G15" s="39"/>
      <c r="H15" s="39"/>
      <c r="I15" s="158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20</v>
      </c>
      <c r="E16" s="39"/>
      <c r="F16" s="142" t="s">
        <v>21</v>
      </c>
      <c r="G16" s="39"/>
      <c r="H16" s="39"/>
      <c r="I16" s="158" t="s">
        <v>22</v>
      </c>
      <c r="J16" s="159" t="str">
        <f>'Rekapitulace stavby'!AN8</f>
        <v>20. 7. 2020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156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4" t="s">
        <v>24</v>
      </c>
      <c r="E18" s="39"/>
      <c r="F18" s="39"/>
      <c r="G18" s="39"/>
      <c r="H18" s="39"/>
      <c r="I18" s="158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8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56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4" t="s">
        <v>28</v>
      </c>
      <c r="E21" s="39"/>
      <c r="F21" s="39"/>
      <c r="G21" s="39"/>
      <c r="H21" s="39"/>
      <c r="I21" s="158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8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56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4" t="s">
        <v>30</v>
      </c>
      <c r="E24" s="39"/>
      <c r="F24" s="39"/>
      <c r="G24" s="39"/>
      <c r="H24" s="39"/>
      <c r="I24" s="158" t="s">
        <v>25</v>
      </c>
      <c r="J24" s="142" t="s">
        <v>1628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1629</v>
      </c>
      <c r="F25" s="39"/>
      <c r="G25" s="39"/>
      <c r="H25" s="39"/>
      <c r="I25" s="158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5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4" t="s">
        <v>35</v>
      </c>
      <c r="E27" s="39"/>
      <c r="F27" s="39"/>
      <c r="G27" s="39"/>
      <c r="H27" s="39"/>
      <c r="I27" s="158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Pavel Rinn</v>
      </c>
      <c r="F28" s="39"/>
      <c r="G28" s="39"/>
      <c r="H28" s="39"/>
      <c r="I28" s="158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156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4" t="s">
        <v>37</v>
      </c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60"/>
      <c r="B31" s="161"/>
      <c r="C31" s="160"/>
      <c r="D31" s="160"/>
      <c r="E31" s="162" t="s">
        <v>1</v>
      </c>
      <c r="F31" s="162"/>
      <c r="G31" s="162"/>
      <c r="H31" s="162"/>
      <c r="I31" s="163"/>
      <c r="J31" s="160"/>
      <c r="K31" s="160"/>
      <c r="L31" s="164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156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7" t="s">
        <v>38</v>
      </c>
      <c r="E34" s="39"/>
      <c r="F34" s="39"/>
      <c r="G34" s="39"/>
      <c r="H34" s="39"/>
      <c r="I34" s="156"/>
      <c r="J34" s="168">
        <f>ROUND(J127,2)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5"/>
      <c r="E35" s="165"/>
      <c r="F35" s="165"/>
      <c r="G35" s="165"/>
      <c r="H35" s="165"/>
      <c r="I35" s="166"/>
      <c r="J35" s="165"/>
      <c r="K35" s="165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9" t="s">
        <v>40</v>
      </c>
      <c r="G36" s="39"/>
      <c r="H36" s="39"/>
      <c r="I36" s="170" t="s">
        <v>39</v>
      </c>
      <c r="J36" s="169" t="s">
        <v>41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71" t="s">
        <v>42</v>
      </c>
      <c r="E37" s="154" t="s">
        <v>43</v>
      </c>
      <c r="F37" s="172">
        <f>ROUND((SUM(BE127:BE151)),2)</f>
        <v>0</v>
      </c>
      <c r="G37" s="39"/>
      <c r="H37" s="39"/>
      <c r="I37" s="173">
        <v>0.21</v>
      </c>
      <c r="J37" s="172">
        <f>ROUND(((SUM(BE127:BE151))*I37),2)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4" t="s">
        <v>44</v>
      </c>
      <c r="F38" s="172">
        <f>ROUND((SUM(BF127:BF151)),2)</f>
        <v>0</v>
      </c>
      <c r="G38" s="39"/>
      <c r="H38" s="39"/>
      <c r="I38" s="173">
        <v>0.15</v>
      </c>
      <c r="J38" s="172">
        <f>ROUND(((SUM(BF127:BF151))*I38),2)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72">
        <f>ROUND((SUM(BG127:BG151)),2)</f>
        <v>0</v>
      </c>
      <c r="G39" s="39"/>
      <c r="H39" s="39"/>
      <c r="I39" s="173">
        <v>0.21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4" t="s">
        <v>46</v>
      </c>
      <c r="F40" s="172">
        <f>ROUND((SUM(BH127:BH151)),2)</f>
        <v>0</v>
      </c>
      <c r="G40" s="39"/>
      <c r="H40" s="39"/>
      <c r="I40" s="173">
        <v>0.15</v>
      </c>
      <c r="J40" s="172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4" t="s">
        <v>47</v>
      </c>
      <c r="F41" s="172">
        <f>ROUND((SUM(BI127:BI151)),2)</f>
        <v>0</v>
      </c>
      <c r="G41" s="39"/>
      <c r="H41" s="39"/>
      <c r="I41" s="173">
        <v>0</v>
      </c>
      <c r="J41" s="172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4"/>
      <c r="D43" s="175" t="s">
        <v>48</v>
      </c>
      <c r="E43" s="176"/>
      <c r="F43" s="176"/>
      <c r="G43" s="177" t="s">
        <v>49</v>
      </c>
      <c r="H43" s="178" t="s">
        <v>50</v>
      </c>
      <c r="I43" s="179"/>
      <c r="J43" s="180">
        <f>SUM(J34:J41)</f>
        <v>0</v>
      </c>
      <c r="K43" s="181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156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1" customFormat="1" ht="14.4" customHeight="1">
      <c r="B49" s="21"/>
      <c r="I49" s="148"/>
      <c r="L49" s="21"/>
    </row>
    <row r="50" spans="2:12" s="2" customFormat="1" ht="14.4" customHeight="1">
      <c r="B50" s="64"/>
      <c r="D50" s="182" t="s">
        <v>51</v>
      </c>
      <c r="E50" s="183"/>
      <c r="F50" s="183"/>
      <c r="G50" s="182" t="s">
        <v>52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53</v>
      </c>
      <c r="E61" s="186"/>
      <c r="F61" s="187" t="s">
        <v>54</v>
      </c>
      <c r="G61" s="185" t="s">
        <v>53</v>
      </c>
      <c r="H61" s="186"/>
      <c r="I61" s="188"/>
      <c r="J61" s="189" t="s">
        <v>54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55</v>
      </c>
      <c r="E65" s="190"/>
      <c r="F65" s="190"/>
      <c r="G65" s="182" t="s">
        <v>56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53</v>
      </c>
      <c r="E76" s="186"/>
      <c r="F76" s="187" t="s">
        <v>54</v>
      </c>
      <c r="G76" s="185" t="s">
        <v>53</v>
      </c>
      <c r="H76" s="186"/>
      <c r="I76" s="188"/>
      <c r="J76" s="189" t="s">
        <v>54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122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8" t="str">
        <f>E7</f>
        <v>Rozšíření expozice Velorexu v Městském muzeu Česká Třebová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120</v>
      </c>
      <c r="D86" s="23"/>
      <c r="E86" s="23"/>
      <c r="F86" s="23"/>
      <c r="G86" s="23"/>
      <c r="H86" s="23"/>
      <c r="I86" s="148"/>
      <c r="J86" s="23"/>
      <c r="K86" s="23"/>
      <c r="L86" s="21"/>
    </row>
    <row r="87" spans="2:12" s="1" customFormat="1" ht="16.5" customHeight="1">
      <c r="B87" s="22"/>
      <c r="C87" s="23"/>
      <c r="D87" s="23"/>
      <c r="E87" s="198" t="s">
        <v>1502</v>
      </c>
      <c r="F87" s="23"/>
      <c r="G87" s="23"/>
      <c r="H87" s="23"/>
      <c r="I87" s="148"/>
      <c r="J87" s="23"/>
      <c r="K87" s="23"/>
      <c r="L87" s="21"/>
    </row>
    <row r="88" spans="2:12" s="1" customFormat="1" ht="12" customHeight="1">
      <c r="B88" s="22"/>
      <c r="C88" s="33" t="s">
        <v>1503</v>
      </c>
      <c r="D88" s="23"/>
      <c r="E88" s="23"/>
      <c r="F88" s="23"/>
      <c r="G88" s="23"/>
      <c r="H88" s="23"/>
      <c r="I88" s="148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21" t="s">
        <v>1884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1885</v>
      </c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D2.3.1 - Elektrický zabezpečovací systém</v>
      </c>
      <c r="F91" s="41"/>
      <c r="G91" s="41"/>
      <c r="H91" s="41"/>
      <c r="I91" s="156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>Česká Třebová</v>
      </c>
      <c r="G93" s="41"/>
      <c r="H93" s="41"/>
      <c r="I93" s="158" t="s">
        <v>22</v>
      </c>
      <c r="J93" s="80" t="str">
        <f>IF(J16="","",J16)</f>
        <v>20. 7. 2020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156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25.65" customHeight="1">
      <c r="A95" s="39"/>
      <c r="B95" s="40"/>
      <c r="C95" s="33" t="s">
        <v>24</v>
      </c>
      <c r="D95" s="41"/>
      <c r="E95" s="41"/>
      <c r="F95" s="28" t="str">
        <f>E19</f>
        <v>Město Česká Třebová</v>
      </c>
      <c r="G95" s="41"/>
      <c r="H95" s="41"/>
      <c r="I95" s="158" t="s">
        <v>30</v>
      </c>
      <c r="J95" s="37" t="str">
        <f>E25</f>
        <v>Ing.Libor Sauer, Svitavy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158" t="s">
        <v>35</v>
      </c>
      <c r="J96" s="37" t="str">
        <f>E28</f>
        <v>Pavel Rinn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99" t="s">
        <v>123</v>
      </c>
      <c r="D98" s="200"/>
      <c r="E98" s="200"/>
      <c r="F98" s="200"/>
      <c r="G98" s="200"/>
      <c r="H98" s="200"/>
      <c r="I98" s="201"/>
      <c r="J98" s="202" t="s">
        <v>124</v>
      </c>
      <c r="K98" s="200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156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203" t="s">
        <v>125</v>
      </c>
      <c r="D100" s="41"/>
      <c r="E100" s="41"/>
      <c r="F100" s="41"/>
      <c r="G100" s="41"/>
      <c r="H100" s="41"/>
      <c r="I100" s="156"/>
      <c r="J100" s="111">
        <f>J127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126</v>
      </c>
    </row>
    <row r="101" spans="1:31" s="9" customFormat="1" ht="24.95" customHeight="1">
      <c r="A101" s="9"/>
      <c r="B101" s="204"/>
      <c r="C101" s="205"/>
      <c r="D101" s="206" t="s">
        <v>149</v>
      </c>
      <c r="E101" s="207"/>
      <c r="F101" s="207"/>
      <c r="G101" s="207"/>
      <c r="H101" s="207"/>
      <c r="I101" s="208"/>
      <c r="J101" s="209">
        <f>J128</f>
        <v>0</v>
      </c>
      <c r="K101" s="205"/>
      <c r="L101" s="21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1"/>
      <c r="C102" s="134"/>
      <c r="D102" s="212" t="s">
        <v>1887</v>
      </c>
      <c r="E102" s="213"/>
      <c r="F102" s="213"/>
      <c r="G102" s="213"/>
      <c r="H102" s="213"/>
      <c r="I102" s="214"/>
      <c r="J102" s="215">
        <f>J129</f>
        <v>0</v>
      </c>
      <c r="K102" s="134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4"/>
      <c r="D103" s="212" t="s">
        <v>1888</v>
      </c>
      <c r="E103" s="213"/>
      <c r="F103" s="213"/>
      <c r="G103" s="213"/>
      <c r="H103" s="213"/>
      <c r="I103" s="214"/>
      <c r="J103" s="215">
        <f>J145</f>
        <v>0</v>
      </c>
      <c r="K103" s="134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156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194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197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151</v>
      </c>
      <c r="D110" s="41"/>
      <c r="E110" s="41"/>
      <c r="F110" s="41"/>
      <c r="G110" s="41"/>
      <c r="H110" s="41"/>
      <c r="I110" s="15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15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15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98" t="str">
        <f>E7</f>
        <v>Rozšíření expozice Velorexu v Městském muzeu Česká Třebová</v>
      </c>
      <c r="F113" s="33"/>
      <c r="G113" s="33"/>
      <c r="H113" s="33"/>
      <c r="I113" s="15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120</v>
      </c>
      <c r="D114" s="23"/>
      <c r="E114" s="23"/>
      <c r="F114" s="23"/>
      <c r="G114" s="23"/>
      <c r="H114" s="23"/>
      <c r="I114" s="148"/>
      <c r="J114" s="23"/>
      <c r="K114" s="23"/>
      <c r="L114" s="21"/>
    </row>
    <row r="115" spans="2:12" s="1" customFormat="1" ht="16.5" customHeight="1">
      <c r="B115" s="22"/>
      <c r="C115" s="23"/>
      <c r="D115" s="23"/>
      <c r="E115" s="198" t="s">
        <v>1502</v>
      </c>
      <c r="F115" s="23"/>
      <c r="G115" s="23"/>
      <c r="H115" s="23"/>
      <c r="I115" s="148"/>
      <c r="J115" s="23"/>
      <c r="K115" s="23"/>
      <c r="L115" s="21"/>
    </row>
    <row r="116" spans="2:12" s="1" customFormat="1" ht="12" customHeight="1">
      <c r="B116" s="22"/>
      <c r="C116" s="33" t="s">
        <v>1503</v>
      </c>
      <c r="D116" s="23"/>
      <c r="E116" s="23"/>
      <c r="F116" s="23"/>
      <c r="G116" s="23"/>
      <c r="H116" s="23"/>
      <c r="I116" s="148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321" t="s">
        <v>1884</v>
      </c>
      <c r="F117" s="41"/>
      <c r="G117" s="41"/>
      <c r="H117" s="41"/>
      <c r="I117" s="15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1885</v>
      </c>
      <c r="D118" s="41"/>
      <c r="E118" s="41"/>
      <c r="F118" s="41"/>
      <c r="G118" s="41"/>
      <c r="H118" s="41"/>
      <c r="I118" s="15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E13</f>
        <v>D2.3.1 - Elektrický zabezpečovací systém</v>
      </c>
      <c r="F119" s="41"/>
      <c r="G119" s="41"/>
      <c r="H119" s="41"/>
      <c r="I119" s="15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F16</f>
        <v>Česká Třebová</v>
      </c>
      <c r="G121" s="41"/>
      <c r="H121" s="41"/>
      <c r="I121" s="158" t="s">
        <v>22</v>
      </c>
      <c r="J121" s="80" t="str">
        <f>IF(J16="","",J16)</f>
        <v>20. 7. 2020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6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24</v>
      </c>
      <c r="D123" s="41"/>
      <c r="E123" s="41"/>
      <c r="F123" s="28" t="str">
        <f>E19</f>
        <v>Město Česká Třebová</v>
      </c>
      <c r="G123" s="41"/>
      <c r="H123" s="41"/>
      <c r="I123" s="158" t="s">
        <v>30</v>
      </c>
      <c r="J123" s="37" t="str">
        <f>E25</f>
        <v>Ing.Libor Sauer, Svitavy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IF(E22="","",E22)</f>
        <v>Vyplň údaj</v>
      </c>
      <c r="G124" s="41"/>
      <c r="H124" s="41"/>
      <c r="I124" s="158" t="s">
        <v>35</v>
      </c>
      <c r="J124" s="37" t="str">
        <f>E28</f>
        <v>Pavel Rinn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156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7"/>
      <c r="B126" s="218"/>
      <c r="C126" s="219" t="s">
        <v>152</v>
      </c>
      <c r="D126" s="220" t="s">
        <v>63</v>
      </c>
      <c r="E126" s="220" t="s">
        <v>59</v>
      </c>
      <c r="F126" s="220" t="s">
        <v>60</v>
      </c>
      <c r="G126" s="220" t="s">
        <v>153</v>
      </c>
      <c r="H126" s="220" t="s">
        <v>154</v>
      </c>
      <c r="I126" s="221" t="s">
        <v>155</v>
      </c>
      <c r="J126" s="220" t="s">
        <v>124</v>
      </c>
      <c r="K126" s="222" t="s">
        <v>156</v>
      </c>
      <c r="L126" s="223"/>
      <c r="M126" s="101" t="s">
        <v>1</v>
      </c>
      <c r="N126" s="102" t="s">
        <v>42</v>
      </c>
      <c r="O126" s="102" t="s">
        <v>157</v>
      </c>
      <c r="P126" s="102" t="s">
        <v>158</v>
      </c>
      <c r="Q126" s="102" t="s">
        <v>159</v>
      </c>
      <c r="R126" s="102" t="s">
        <v>160</v>
      </c>
      <c r="S126" s="102" t="s">
        <v>161</v>
      </c>
      <c r="T126" s="103" t="s">
        <v>162</v>
      </c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</row>
    <row r="127" spans="1:63" s="2" customFormat="1" ht="22.8" customHeight="1">
      <c r="A127" s="39"/>
      <c r="B127" s="40"/>
      <c r="C127" s="108" t="s">
        <v>163</v>
      </c>
      <c r="D127" s="41"/>
      <c r="E127" s="41"/>
      <c r="F127" s="41"/>
      <c r="G127" s="41"/>
      <c r="H127" s="41"/>
      <c r="I127" s="156"/>
      <c r="J127" s="224">
        <f>BK127</f>
        <v>0</v>
      </c>
      <c r="K127" s="41"/>
      <c r="L127" s="45"/>
      <c r="M127" s="104"/>
      <c r="N127" s="225"/>
      <c r="O127" s="105"/>
      <c r="P127" s="226">
        <f>P128</f>
        <v>0</v>
      </c>
      <c r="Q127" s="105"/>
      <c r="R127" s="226">
        <f>R128</f>
        <v>0</v>
      </c>
      <c r="S127" s="105"/>
      <c r="T127" s="227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77</v>
      </c>
      <c r="AU127" s="18" t="s">
        <v>126</v>
      </c>
      <c r="BK127" s="228">
        <f>BK128</f>
        <v>0</v>
      </c>
    </row>
    <row r="128" spans="1:63" s="12" customFormat="1" ht="25.9" customHeight="1">
      <c r="A128" s="12"/>
      <c r="B128" s="229"/>
      <c r="C128" s="230"/>
      <c r="D128" s="231" t="s">
        <v>77</v>
      </c>
      <c r="E128" s="232" t="s">
        <v>254</v>
      </c>
      <c r="F128" s="232" t="s">
        <v>1495</v>
      </c>
      <c r="G128" s="230"/>
      <c r="H128" s="230"/>
      <c r="I128" s="233"/>
      <c r="J128" s="234">
        <f>BK128</f>
        <v>0</v>
      </c>
      <c r="K128" s="230"/>
      <c r="L128" s="235"/>
      <c r="M128" s="236"/>
      <c r="N128" s="237"/>
      <c r="O128" s="237"/>
      <c r="P128" s="238">
        <f>P129+P145</f>
        <v>0</v>
      </c>
      <c r="Q128" s="237"/>
      <c r="R128" s="238">
        <f>R129+R145</f>
        <v>0</v>
      </c>
      <c r="S128" s="237"/>
      <c r="T128" s="239">
        <f>T129+T145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105</v>
      </c>
      <c r="AT128" s="241" t="s">
        <v>77</v>
      </c>
      <c r="AU128" s="241" t="s">
        <v>78</v>
      </c>
      <c r="AY128" s="240" t="s">
        <v>166</v>
      </c>
      <c r="BK128" s="242">
        <f>BK129+BK145</f>
        <v>0</v>
      </c>
    </row>
    <row r="129" spans="1:63" s="12" customFormat="1" ht="22.8" customHeight="1">
      <c r="A129" s="12"/>
      <c r="B129" s="229"/>
      <c r="C129" s="230"/>
      <c r="D129" s="231" t="s">
        <v>77</v>
      </c>
      <c r="E129" s="243" t="s">
        <v>1889</v>
      </c>
      <c r="F129" s="243" t="s">
        <v>1890</v>
      </c>
      <c r="G129" s="230"/>
      <c r="H129" s="230"/>
      <c r="I129" s="233"/>
      <c r="J129" s="244">
        <f>BK129</f>
        <v>0</v>
      </c>
      <c r="K129" s="230"/>
      <c r="L129" s="235"/>
      <c r="M129" s="236"/>
      <c r="N129" s="237"/>
      <c r="O129" s="237"/>
      <c r="P129" s="238">
        <f>SUM(P130:P144)</f>
        <v>0</v>
      </c>
      <c r="Q129" s="237"/>
      <c r="R129" s="238">
        <f>SUM(R130:R144)</f>
        <v>0</v>
      </c>
      <c r="S129" s="237"/>
      <c r="T129" s="239">
        <f>SUM(T130:T144)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105</v>
      </c>
      <c r="AT129" s="241" t="s">
        <v>77</v>
      </c>
      <c r="AU129" s="241" t="s">
        <v>86</v>
      </c>
      <c r="AY129" s="240" t="s">
        <v>166</v>
      </c>
      <c r="BK129" s="242">
        <f>SUM(BK130:BK144)</f>
        <v>0</v>
      </c>
    </row>
    <row r="130" spans="1:65" s="2" customFormat="1" ht="21.75" customHeight="1">
      <c r="A130" s="39"/>
      <c r="B130" s="40"/>
      <c r="C130" s="291" t="s">
        <v>86</v>
      </c>
      <c r="D130" s="291" t="s">
        <v>254</v>
      </c>
      <c r="E130" s="292" t="s">
        <v>1891</v>
      </c>
      <c r="F130" s="293" t="s">
        <v>1892</v>
      </c>
      <c r="G130" s="294" t="s">
        <v>1588</v>
      </c>
      <c r="H130" s="295">
        <v>1</v>
      </c>
      <c r="I130" s="296"/>
      <c r="J130" s="297">
        <f>ROUND(I130*H130,2)</f>
        <v>0</v>
      </c>
      <c r="K130" s="293" t="s">
        <v>1</v>
      </c>
      <c r="L130" s="298"/>
      <c r="M130" s="299" t="s">
        <v>1</v>
      </c>
      <c r="N130" s="300" t="s">
        <v>43</v>
      </c>
      <c r="O130" s="92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6" t="s">
        <v>1893</v>
      </c>
      <c r="AT130" s="256" t="s">
        <v>254</v>
      </c>
      <c r="AU130" s="256" t="s">
        <v>88</v>
      </c>
      <c r="AY130" s="18" t="s">
        <v>166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8" t="s">
        <v>86</v>
      </c>
      <c r="BK130" s="257">
        <f>ROUND(I130*H130,2)</f>
        <v>0</v>
      </c>
      <c r="BL130" s="18" t="s">
        <v>585</v>
      </c>
      <c r="BM130" s="256" t="s">
        <v>1894</v>
      </c>
    </row>
    <row r="131" spans="1:65" s="2" customFormat="1" ht="16.5" customHeight="1">
      <c r="A131" s="39"/>
      <c r="B131" s="40"/>
      <c r="C131" s="291" t="s">
        <v>88</v>
      </c>
      <c r="D131" s="291" t="s">
        <v>254</v>
      </c>
      <c r="E131" s="292" t="s">
        <v>1895</v>
      </c>
      <c r="F131" s="293" t="s">
        <v>1896</v>
      </c>
      <c r="G131" s="294" t="s">
        <v>1588</v>
      </c>
      <c r="H131" s="295">
        <v>1</v>
      </c>
      <c r="I131" s="296"/>
      <c r="J131" s="297">
        <f>ROUND(I131*H131,2)</f>
        <v>0</v>
      </c>
      <c r="K131" s="293" t="s">
        <v>1</v>
      </c>
      <c r="L131" s="298"/>
      <c r="M131" s="299" t="s">
        <v>1</v>
      </c>
      <c r="N131" s="300" t="s">
        <v>43</v>
      </c>
      <c r="O131" s="92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6" t="s">
        <v>1893</v>
      </c>
      <c r="AT131" s="256" t="s">
        <v>254</v>
      </c>
      <c r="AU131" s="256" t="s">
        <v>88</v>
      </c>
      <c r="AY131" s="18" t="s">
        <v>166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8" t="s">
        <v>86</v>
      </c>
      <c r="BK131" s="257">
        <f>ROUND(I131*H131,2)</f>
        <v>0</v>
      </c>
      <c r="BL131" s="18" t="s">
        <v>585</v>
      </c>
      <c r="BM131" s="256" t="s">
        <v>1897</v>
      </c>
    </row>
    <row r="132" spans="1:65" s="2" customFormat="1" ht="21.75" customHeight="1">
      <c r="A132" s="39"/>
      <c r="B132" s="40"/>
      <c r="C132" s="291" t="s">
        <v>105</v>
      </c>
      <c r="D132" s="291" t="s">
        <v>254</v>
      </c>
      <c r="E132" s="292" t="s">
        <v>1898</v>
      </c>
      <c r="F132" s="293" t="s">
        <v>1899</v>
      </c>
      <c r="G132" s="294" t="s">
        <v>1588</v>
      </c>
      <c r="H132" s="295">
        <v>4</v>
      </c>
      <c r="I132" s="296"/>
      <c r="J132" s="297">
        <f>ROUND(I132*H132,2)</f>
        <v>0</v>
      </c>
      <c r="K132" s="293" t="s">
        <v>1</v>
      </c>
      <c r="L132" s="298"/>
      <c r="M132" s="299" t="s">
        <v>1</v>
      </c>
      <c r="N132" s="300" t="s">
        <v>43</v>
      </c>
      <c r="O132" s="92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6" t="s">
        <v>1893</v>
      </c>
      <c r="AT132" s="256" t="s">
        <v>254</v>
      </c>
      <c r="AU132" s="256" t="s">
        <v>88</v>
      </c>
      <c r="AY132" s="18" t="s">
        <v>166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8" t="s">
        <v>86</v>
      </c>
      <c r="BK132" s="257">
        <f>ROUND(I132*H132,2)</f>
        <v>0</v>
      </c>
      <c r="BL132" s="18" t="s">
        <v>585</v>
      </c>
      <c r="BM132" s="256" t="s">
        <v>1900</v>
      </c>
    </row>
    <row r="133" spans="1:65" s="2" customFormat="1" ht="21.75" customHeight="1">
      <c r="A133" s="39"/>
      <c r="B133" s="40"/>
      <c r="C133" s="291" t="s">
        <v>173</v>
      </c>
      <c r="D133" s="291" t="s">
        <v>254</v>
      </c>
      <c r="E133" s="292" t="s">
        <v>1901</v>
      </c>
      <c r="F133" s="293" t="s">
        <v>1902</v>
      </c>
      <c r="G133" s="294" t="s">
        <v>1588</v>
      </c>
      <c r="H133" s="295">
        <v>2</v>
      </c>
      <c r="I133" s="296"/>
      <c r="J133" s="297">
        <f>ROUND(I133*H133,2)</f>
        <v>0</v>
      </c>
      <c r="K133" s="293" t="s">
        <v>1</v>
      </c>
      <c r="L133" s="298"/>
      <c r="M133" s="299" t="s">
        <v>1</v>
      </c>
      <c r="N133" s="300" t="s">
        <v>43</v>
      </c>
      <c r="O133" s="92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6" t="s">
        <v>1893</v>
      </c>
      <c r="AT133" s="256" t="s">
        <v>254</v>
      </c>
      <c r="AU133" s="256" t="s">
        <v>88</v>
      </c>
      <c r="AY133" s="18" t="s">
        <v>166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8" t="s">
        <v>86</v>
      </c>
      <c r="BK133" s="257">
        <f>ROUND(I133*H133,2)</f>
        <v>0</v>
      </c>
      <c r="BL133" s="18" t="s">
        <v>585</v>
      </c>
      <c r="BM133" s="256" t="s">
        <v>1903</v>
      </c>
    </row>
    <row r="134" spans="1:65" s="2" customFormat="1" ht="21.75" customHeight="1">
      <c r="A134" s="39"/>
      <c r="B134" s="40"/>
      <c r="C134" s="291" t="s">
        <v>192</v>
      </c>
      <c r="D134" s="291" t="s">
        <v>254</v>
      </c>
      <c r="E134" s="292" t="s">
        <v>1904</v>
      </c>
      <c r="F134" s="293" t="s">
        <v>1905</v>
      </c>
      <c r="G134" s="294" t="s">
        <v>1588</v>
      </c>
      <c r="H134" s="295">
        <v>2</v>
      </c>
      <c r="I134" s="296"/>
      <c r="J134" s="297">
        <f>ROUND(I134*H134,2)</f>
        <v>0</v>
      </c>
      <c r="K134" s="293" t="s">
        <v>1</v>
      </c>
      <c r="L134" s="298"/>
      <c r="M134" s="299" t="s">
        <v>1</v>
      </c>
      <c r="N134" s="300" t="s">
        <v>43</v>
      </c>
      <c r="O134" s="92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6" t="s">
        <v>1893</v>
      </c>
      <c r="AT134" s="256" t="s">
        <v>254</v>
      </c>
      <c r="AU134" s="256" t="s">
        <v>88</v>
      </c>
      <c r="AY134" s="18" t="s">
        <v>166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8" t="s">
        <v>86</v>
      </c>
      <c r="BK134" s="257">
        <f>ROUND(I134*H134,2)</f>
        <v>0</v>
      </c>
      <c r="BL134" s="18" t="s">
        <v>585</v>
      </c>
      <c r="BM134" s="256" t="s">
        <v>1906</v>
      </c>
    </row>
    <row r="135" spans="1:65" s="2" customFormat="1" ht="21.75" customHeight="1">
      <c r="A135" s="39"/>
      <c r="B135" s="40"/>
      <c r="C135" s="291" t="s">
        <v>197</v>
      </c>
      <c r="D135" s="291" t="s">
        <v>254</v>
      </c>
      <c r="E135" s="292" t="s">
        <v>1907</v>
      </c>
      <c r="F135" s="293" t="s">
        <v>1908</v>
      </c>
      <c r="G135" s="294" t="s">
        <v>1588</v>
      </c>
      <c r="H135" s="295">
        <v>2</v>
      </c>
      <c r="I135" s="296"/>
      <c r="J135" s="297">
        <f>ROUND(I135*H135,2)</f>
        <v>0</v>
      </c>
      <c r="K135" s="293" t="s">
        <v>1</v>
      </c>
      <c r="L135" s="298"/>
      <c r="M135" s="299" t="s">
        <v>1</v>
      </c>
      <c r="N135" s="300" t="s">
        <v>43</v>
      </c>
      <c r="O135" s="92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6" t="s">
        <v>1893</v>
      </c>
      <c r="AT135" s="256" t="s">
        <v>254</v>
      </c>
      <c r="AU135" s="256" t="s">
        <v>88</v>
      </c>
      <c r="AY135" s="18" t="s">
        <v>166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8" t="s">
        <v>86</v>
      </c>
      <c r="BK135" s="257">
        <f>ROUND(I135*H135,2)</f>
        <v>0</v>
      </c>
      <c r="BL135" s="18" t="s">
        <v>585</v>
      </c>
      <c r="BM135" s="256" t="s">
        <v>1909</v>
      </c>
    </row>
    <row r="136" spans="1:65" s="2" customFormat="1" ht="16.5" customHeight="1">
      <c r="A136" s="39"/>
      <c r="B136" s="40"/>
      <c r="C136" s="291" t="s">
        <v>215</v>
      </c>
      <c r="D136" s="291" t="s">
        <v>254</v>
      </c>
      <c r="E136" s="292" t="s">
        <v>1910</v>
      </c>
      <c r="F136" s="293" t="s">
        <v>1911</v>
      </c>
      <c r="G136" s="294" t="s">
        <v>1588</v>
      </c>
      <c r="H136" s="295">
        <v>3</v>
      </c>
      <c r="I136" s="296"/>
      <c r="J136" s="297">
        <f>ROUND(I136*H136,2)</f>
        <v>0</v>
      </c>
      <c r="K136" s="293" t="s">
        <v>1</v>
      </c>
      <c r="L136" s="298"/>
      <c r="M136" s="299" t="s">
        <v>1</v>
      </c>
      <c r="N136" s="300" t="s">
        <v>43</v>
      </c>
      <c r="O136" s="92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6" t="s">
        <v>1893</v>
      </c>
      <c r="AT136" s="256" t="s">
        <v>254</v>
      </c>
      <c r="AU136" s="256" t="s">
        <v>88</v>
      </c>
      <c r="AY136" s="18" t="s">
        <v>166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8" t="s">
        <v>86</v>
      </c>
      <c r="BK136" s="257">
        <f>ROUND(I136*H136,2)</f>
        <v>0</v>
      </c>
      <c r="BL136" s="18" t="s">
        <v>585</v>
      </c>
      <c r="BM136" s="256" t="s">
        <v>1912</v>
      </c>
    </row>
    <row r="137" spans="1:65" s="2" customFormat="1" ht="16.5" customHeight="1">
      <c r="A137" s="39"/>
      <c r="B137" s="40"/>
      <c r="C137" s="291" t="s">
        <v>220</v>
      </c>
      <c r="D137" s="291" t="s">
        <v>254</v>
      </c>
      <c r="E137" s="292" t="s">
        <v>1913</v>
      </c>
      <c r="F137" s="293" t="s">
        <v>1914</v>
      </c>
      <c r="G137" s="294" t="s">
        <v>1588</v>
      </c>
      <c r="H137" s="295">
        <v>5</v>
      </c>
      <c r="I137" s="296"/>
      <c r="J137" s="297">
        <f>ROUND(I137*H137,2)</f>
        <v>0</v>
      </c>
      <c r="K137" s="293" t="s">
        <v>1</v>
      </c>
      <c r="L137" s="298"/>
      <c r="M137" s="299" t="s">
        <v>1</v>
      </c>
      <c r="N137" s="300" t="s">
        <v>43</v>
      </c>
      <c r="O137" s="92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6" t="s">
        <v>1893</v>
      </c>
      <c r="AT137" s="256" t="s">
        <v>254</v>
      </c>
      <c r="AU137" s="256" t="s">
        <v>88</v>
      </c>
      <c r="AY137" s="18" t="s">
        <v>166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8" t="s">
        <v>86</v>
      </c>
      <c r="BK137" s="257">
        <f>ROUND(I137*H137,2)</f>
        <v>0</v>
      </c>
      <c r="BL137" s="18" t="s">
        <v>585</v>
      </c>
      <c r="BM137" s="256" t="s">
        <v>1915</v>
      </c>
    </row>
    <row r="138" spans="1:65" s="2" customFormat="1" ht="16.5" customHeight="1">
      <c r="A138" s="39"/>
      <c r="B138" s="40"/>
      <c r="C138" s="291" t="s">
        <v>225</v>
      </c>
      <c r="D138" s="291" t="s">
        <v>254</v>
      </c>
      <c r="E138" s="292" t="s">
        <v>1916</v>
      </c>
      <c r="F138" s="293" t="s">
        <v>1917</v>
      </c>
      <c r="G138" s="294" t="s">
        <v>1588</v>
      </c>
      <c r="H138" s="295">
        <v>10</v>
      </c>
      <c r="I138" s="296"/>
      <c r="J138" s="297">
        <f>ROUND(I138*H138,2)</f>
        <v>0</v>
      </c>
      <c r="K138" s="293" t="s">
        <v>1</v>
      </c>
      <c r="L138" s="298"/>
      <c r="M138" s="299" t="s">
        <v>1</v>
      </c>
      <c r="N138" s="300" t="s">
        <v>43</v>
      </c>
      <c r="O138" s="92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6" t="s">
        <v>1893</v>
      </c>
      <c r="AT138" s="256" t="s">
        <v>254</v>
      </c>
      <c r="AU138" s="256" t="s">
        <v>88</v>
      </c>
      <c r="AY138" s="18" t="s">
        <v>166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8" t="s">
        <v>86</v>
      </c>
      <c r="BK138" s="257">
        <f>ROUND(I138*H138,2)</f>
        <v>0</v>
      </c>
      <c r="BL138" s="18" t="s">
        <v>585</v>
      </c>
      <c r="BM138" s="256" t="s">
        <v>1918</v>
      </c>
    </row>
    <row r="139" spans="1:65" s="2" customFormat="1" ht="16.5" customHeight="1">
      <c r="A139" s="39"/>
      <c r="B139" s="40"/>
      <c r="C139" s="291" t="s">
        <v>229</v>
      </c>
      <c r="D139" s="291" t="s">
        <v>254</v>
      </c>
      <c r="E139" s="292" t="s">
        <v>1919</v>
      </c>
      <c r="F139" s="293" t="s">
        <v>1920</v>
      </c>
      <c r="G139" s="294" t="s">
        <v>1588</v>
      </c>
      <c r="H139" s="295">
        <v>40</v>
      </c>
      <c r="I139" s="296"/>
      <c r="J139" s="297">
        <f>ROUND(I139*H139,2)</f>
        <v>0</v>
      </c>
      <c r="K139" s="293" t="s">
        <v>1</v>
      </c>
      <c r="L139" s="298"/>
      <c r="M139" s="299" t="s">
        <v>1</v>
      </c>
      <c r="N139" s="300" t="s">
        <v>43</v>
      </c>
      <c r="O139" s="92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6" t="s">
        <v>1893</v>
      </c>
      <c r="AT139" s="256" t="s">
        <v>254</v>
      </c>
      <c r="AU139" s="256" t="s">
        <v>88</v>
      </c>
      <c r="AY139" s="18" t="s">
        <v>166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8" t="s">
        <v>86</v>
      </c>
      <c r="BK139" s="257">
        <f>ROUND(I139*H139,2)</f>
        <v>0</v>
      </c>
      <c r="BL139" s="18" t="s">
        <v>585</v>
      </c>
      <c r="BM139" s="256" t="s">
        <v>1921</v>
      </c>
    </row>
    <row r="140" spans="1:65" s="2" customFormat="1" ht="16.5" customHeight="1">
      <c r="A140" s="39"/>
      <c r="B140" s="40"/>
      <c r="C140" s="291" t="s">
        <v>235</v>
      </c>
      <c r="D140" s="291" t="s">
        <v>254</v>
      </c>
      <c r="E140" s="292" t="s">
        <v>1922</v>
      </c>
      <c r="F140" s="293" t="s">
        <v>1923</v>
      </c>
      <c r="G140" s="294" t="s">
        <v>1588</v>
      </c>
      <c r="H140" s="295">
        <v>2</v>
      </c>
      <c r="I140" s="296"/>
      <c r="J140" s="297">
        <f>ROUND(I140*H140,2)</f>
        <v>0</v>
      </c>
      <c r="K140" s="293" t="s">
        <v>1</v>
      </c>
      <c r="L140" s="298"/>
      <c r="M140" s="299" t="s">
        <v>1</v>
      </c>
      <c r="N140" s="300" t="s">
        <v>43</v>
      </c>
      <c r="O140" s="92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6" t="s">
        <v>1893</v>
      </c>
      <c r="AT140" s="256" t="s">
        <v>254</v>
      </c>
      <c r="AU140" s="256" t="s">
        <v>88</v>
      </c>
      <c r="AY140" s="18" t="s">
        <v>166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8" t="s">
        <v>86</v>
      </c>
      <c r="BK140" s="257">
        <f>ROUND(I140*H140,2)</f>
        <v>0</v>
      </c>
      <c r="BL140" s="18" t="s">
        <v>585</v>
      </c>
      <c r="BM140" s="256" t="s">
        <v>1924</v>
      </c>
    </row>
    <row r="141" spans="1:65" s="2" customFormat="1" ht="16.5" customHeight="1">
      <c r="A141" s="39"/>
      <c r="B141" s="40"/>
      <c r="C141" s="291" t="s">
        <v>239</v>
      </c>
      <c r="D141" s="291" t="s">
        <v>254</v>
      </c>
      <c r="E141" s="292" t="s">
        <v>1925</v>
      </c>
      <c r="F141" s="293" t="s">
        <v>1926</v>
      </c>
      <c r="G141" s="294" t="s">
        <v>1588</v>
      </c>
      <c r="H141" s="295">
        <v>40</v>
      </c>
      <c r="I141" s="296"/>
      <c r="J141" s="297">
        <f>ROUND(I141*H141,2)</f>
        <v>0</v>
      </c>
      <c r="K141" s="293" t="s">
        <v>1</v>
      </c>
      <c r="L141" s="298"/>
      <c r="M141" s="299" t="s">
        <v>1</v>
      </c>
      <c r="N141" s="300" t="s">
        <v>43</v>
      </c>
      <c r="O141" s="92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6" t="s">
        <v>1893</v>
      </c>
      <c r="AT141" s="256" t="s">
        <v>254</v>
      </c>
      <c r="AU141" s="256" t="s">
        <v>88</v>
      </c>
      <c r="AY141" s="18" t="s">
        <v>166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8" t="s">
        <v>86</v>
      </c>
      <c r="BK141" s="257">
        <f>ROUND(I141*H141,2)</f>
        <v>0</v>
      </c>
      <c r="BL141" s="18" t="s">
        <v>585</v>
      </c>
      <c r="BM141" s="256" t="s">
        <v>1927</v>
      </c>
    </row>
    <row r="142" spans="1:65" s="2" customFormat="1" ht="16.5" customHeight="1">
      <c r="A142" s="39"/>
      <c r="B142" s="40"/>
      <c r="C142" s="291" t="s">
        <v>245</v>
      </c>
      <c r="D142" s="291" t="s">
        <v>254</v>
      </c>
      <c r="E142" s="292" t="s">
        <v>1928</v>
      </c>
      <c r="F142" s="293" t="s">
        <v>1929</v>
      </c>
      <c r="G142" s="294" t="s">
        <v>1588</v>
      </c>
      <c r="H142" s="295">
        <v>10</v>
      </c>
      <c r="I142" s="296"/>
      <c r="J142" s="297">
        <f>ROUND(I142*H142,2)</f>
        <v>0</v>
      </c>
      <c r="K142" s="293" t="s">
        <v>1</v>
      </c>
      <c r="L142" s="298"/>
      <c r="M142" s="299" t="s">
        <v>1</v>
      </c>
      <c r="N142" s="300" t="s">
        <v>43</v>
      </c>
      <c r="O142" s="92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6" t="s">
        <v>1893</v>
      </c>
      <c r="AT142" s="256" t="s">
        <v>254</v>
      </c>
      <c r="AU142" s="256" t="s">
        <v>88</v>
      </c>
      <c r="AY142" s="18" t="s">
        <v>166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8" t="s">
        <v>86</v>
      </c>
      <c r="BK142" s="257">
        <f>ROUND(I142*H142,2)</f>
        <v>0</v>
      </c>
      <c r="BL142" s="18" t="s">
        <v>585</v>
      </c>
      <c r="BM142" s="256" t="s">
        <v>1930</v>
      </c>
    </row>
    <row r="143" spans="1:65" s="2" customFormat="1" ht="16.5" customHeight="1">
      <c r="A143" s="39"/>
      <c r="B143" s="40"/>
      <c r="C143" s="291" t="s">
        <v>250</v>
      </c>
      <c r="D143" s="291" t="s">
        <v>254</v>
      </c>
      <c r="E143" s="292" t="s">
        <v>1931</v>
      </c>
      <c r="F143" s="293" t="s">
        <v>1932</v>
      </c>
      <c r="G143" s="294" t="s">
        <v>668</v>
      </c>
      <c r="H143" s="295">
        <v>1</v>
      </c>
      <c r="I143" s="296"/>
      <c r="J143" s="297">
        <f>ROUND(I143*H143,2)</f>
        <v>0</v>
      </c>
      <c r="K143" s="293" t="s">
        <v>1</v>
      </c>
      <c r="L143" s="298"/>
      <c r="M143" s="299" t="s">
        <v>1</v>
      </c>
      <c r="N143" s="300" t="s">
        <v>43</v>
      </c>
      <c r="O143" s="92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6" t="s">
        <v>1893</v>
      </c>
      <c r="AT143" s="256" t="s">
        <v>254</v>
      </c>
      <c r="AU143" s="256" t="s">
        <v>88</v>
      </c>
      <c r="AY143" s="18" t="s">
        <v>166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8" t="s">
        <v>86</v>
      </c>
      <c r="BK143" s="257">
        <f>ROUND(I143*H143,2)</f>
        <v>0</v>
      </c>
      <c r="BL143" s="18" t="s">
        <v>585</v>
      </c>
      <c r="BM143" s="256" t="s">
        <v>1933</v>
      </c>
    </row>
    <row r="144" spans="1:65" s="2" customFormat="1" ht="16.5" customHeight="1">
      <c r="A144" s="39"/>
      <c r="B144" s="40"/>
      <c r="C144" s="291" t="s">
        <v>8</v>
      </c>
      <c r="D144" s="291" t="s">
        <v>254</v>
      </c>
      <c r="E144" s="292" t="s">
        <v>1934</v>
      </c>
      <c r="F144" s="293" t="s">
        <v>1935</v>
      </c>
      <c r="G144" s="294" t="s">
        <v>668</v>
      </c>
      <c r="H144" s="295">
        <v>1</v>
      </c>
      <c r="I144" s="296"/>
      <c r="J144" s="297">
        <f>ROUND(I144*H144,2)</f>
        <v>0</v>
      </c>
      <c r="K144" s="293" t="s">
        <v>1</v>
      </c>
      <c r="L144" s="298"/>
      <c r="M144" s="299" t="s">
        <v>1</v>
      </c>
      <c r="N144" s="300" t="s">
        <v>43</v>
      </c>
      <c r="O144" s="92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6" t="s">
        <v>1893</v>
      </c>
      <c r="AT144" s="256" t="s">
        <v>254</v>
      </c>
      <c r="AU144" s="256" t="s">
        <v>88</v>
      </c>
      <c r="AY144" s="18" t="s">
        <v>166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8" t="s">
        <v>86</v>
      </c>
      <c r="BK144" s="257">
        <f>ROUND(I144*H144,2)</f>
        <v>0</v>
      </c>
      <c r="BL144" s="18" t="s">
        <v>585</v>
      </c>
      <c r="BM144" s="256" t="s">
        <v>1936</v>
      </c>
    </row>
    <row r="145" spans="1:63" s="12" customFormat="1" ht="22.8" customHeight="1">
      <c r="A145" s="12"/>
      <c r="B145" s="229"/>
      <c r="C145" s="230"/>
      <c r="D145" s="231" t="s">
        <v>77</v>
      </c>
      <c r="E145" s="243" t="s">
        <v>1937</v>
      </c>
      <c r="F145" s="243" t="s">
        <v>1938</v>
      </c>
      <c r="G145" s="230"/>
      <c r="H145" s="230"/>
      <c r="I145" s="233"/>
      <c r="J145" s="244">
        <f>BK145</f>
        <v>0</v>
      </c>
      <c r="K145" s="230"/>
      <c r="L145" s="235"/>
      <c r="M145" s="236"/>
      <c r="N145" s="237"/>
      <c r="O145" s="237"/>
      <c r="P145" s="238">
        <f>SUM(P146:P151)</f>
        <v>0</v>
      </c>
      <c r="Q145" s="237"/>
      <c r="R145" s="238">
        <f>SUM(R146:R151)</f>
        <v>0</v>
      </c>
      <c r="S145" s="237"/>
      <c r="T145" s="239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105</v>
      </c>
      <c r="AT145" s="241" t="s">
        <v>77</v>
      </c>
      <c r="AU145" s="241" t="s">
        <v>86</v>
      </c>
      <c r="AY145" s="240" t="s">
        <v>166</v>
      </c>
      <c r="BK145" s="242">
        <f>SUM(BK146:BK151)</f>
        <v>0</v>
      </c>
    </row>
    <row r="146" spans="1:65" s="2" customFormat="1" ht="21.75" customHeight="1">
      <c r="A146" s="39"/>
      <c r="B146" s="40"/>
      <c r="C146" s="245" t="s">
        <v>260</v>
      </c>
      <c r="D146" s="245" t="s">
        <v>168</v>
      </c>
      <c r="E146" s="246" t="s">
        <v>1939</v>
      </c>
      <c r="F146" s="247" t="s">
        <v>1940</v>
      </c>
      <c r="G146" s="248" t="s">
        <v>668</v>
      </c>
      <c r="H146" s="249">
        <v>1</v>
      </c>
      <c r="I146" s="250"/>
      <c r="J146" s="251">
        <f>ROUND(I146*H146,2)</f>
        <v>0</v>
      </c>
      <c r="K146" s="247" t="s">
        <v>1</v>
      </c>
      <c r="L146" s="45"/>
      <c r="M146" s="252" t="s">
        <v>1</v>
      </c>
      <c r="N146" s="253" t="s">
        <v>43</v>
      </c>
      <c r="O146" s="92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6" t="s">
        <v>585</v>
      </c>
      <c r="AT146" s="256" t="s">
        <v>168</v>
      </c>
      <c r="AU146" s="256" t="s">
        <v>88</v>
      </c>
      <c r="AY146" s="18" t="s">
        <v>166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8" t="s">
        <v>86</v>
      </c>
      <c r="BK146" s="257">
        <f>ROUND(I146*H146,2)</f>
        <v>0</v>
      </c>
      <c r="BL146" s="18" t="s">
        <v>585</v>
      </c>
      <c r="BM146" s="256" t="s">
        <v>1941</v>
      </c>
    </row>
    <row r="147" spans="1:65" s="2" customFormat="1" ht="16.5" customHeight="1">
      <c r="A147" s="39"/>
      <c r="B147" s="40"/>
      <c r="C147" s="245" t="s">
        <v>264</v>
      </c>
      <c r="D147" s="245" t="s">
        <v>168</v>
      </c>
      <c r="E147" s="246" t="s">
        <v>1942</v>
      </c>
      <c r="F147" s="247" t="s">
        <v>1943</v>
      </c>
      <c r="G147" s="248" t="s">
        <v>668</v>
      </c>
      <c r="H147" s="249">
        <v>1</v>
      </c>
      <c r="I147" s="250"/>
      <c r="J147" s="251">
        <f>ROUND(I147*H147,2)</f>
        <v>0</v>
      </c>
      <c r="K147" s="247" t="s">
        <v>1</v>
      </c>
      <c r="L147" s="45"/>
      <c r="M147" s="252" t="s">
        <v>1</v>
      </c>
      <c r="N147" s="253" t="s">
        <v>43</v>
      </c>
      <c r="O147" s="92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6" t="s">
        <v>585</v>
      </c>
      <c r="AT147" s="256" t="s">
        <v>168</v>
      </c>
      <c r="AU147" s="256" t="s">
        <v>88</v>
      </c>
      <c r="AY147" s="18" t="s">
        <v>166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8" t="s">
        <v>86</v>
      </c>
      <c r="BK147" s="257">
        <f>ROUND(I147*H147,2)</f>
        <v>0</v>
      </c>
      <c r="BL147" s="18" t="s">
        <v>585</v>
      </c>
      <c r="BM147" s="256" t="s">
        <v>1944</v>
      </c>
    </row>
    <row r="148" spans="1:65" s="2" customFormat="1" ht="16.5" customHeight="1">
      <c r="A148" s="39"/>
      <c r="B148" s="40"/>
      <c r="C148" s="245" t="s">
        <v>269</v>
      </c>
      <c r="D148" s="245" t="s">
        <v>168</v>
      </c>
      <c r="E148" s="246" t="s">
        <v>1945</v>
      </c>
      <c r="F148" s="247" t="s">
        <v>1946</v>
      </c>
      <c r="G148" s="248" t="s">
        <v>668</v>
      </c>
      <c r="H148" s="249">
        <v>1</v>
      </c>
      <c r="I148" s="250"/>
      <c r="J148" s="251">
        <f>ROUND(I148*H148,2)</f>
        <v>0</v>
      </c>
      <c r="K148" s="247" t="s">
        <v>1</v>
      </c>
      <c r="L148" s="45"/>
      <c r="M148" s="252" t="s">
        <v>1</v>
      </c>
      <c r="N148" s="253" t="s">
        <v>43</v>
      </c>
      <c r="O148" s="92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585</v>
      </c>
      <c r="AT148" s="256" t="s">
        <v>168</v>
      </c>
      <c r="AU148" s="256" t="s">
        <v>88</v>
      </c>
      <c r="AY148" s="18" t="s">
        <v>166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86</v>
      </c>
      <c r="BK148" s="257">
        <f>ROUND(I148*H148,2)</f>
        <v>0</v>
      </c>
      <c r="BL148" s="18" t="s">
        <v>585</v>
      </c>
      <c r="BM148" s="256" t="s">
        <v>1947</v>
      </c>
    </row>
    <row r="149" spans="1:65" s="2" customFormat="1" ht="16.5" customHeight="1">
      <c r="A149" s="39"/>
      <c r="B149" s="40"/>
      <c r="C149" s="245" t="s">
        <v>274</v>
      </c>
      <c r="D149" s="245" t="s">
        <v>168</v>
      </c>
      <c r="E149" s="246" t="s">
        <v>1948</v>
      </c>
      <c r="F149" s="247" t="s">
        <v>1949</v>
      </c>
      <c r="G149" s="248" t="s">
        <v>668</v>
      </c>
      <c r="H149" s="249">
        <v>1</v>
      </c>
      <c r="I149" s="250"/>
      <c r="J149" s="251">
        <f>ROUND(I149*H149,2)</f>
        <v>0</v>
      </c>
      <c r="K149" s="247" t="s">
        <v>1</v>
      </c>
      <c r="L149" s="45"/>
      <c r="M149" s="252" t="s">
        <v>1</v>
      </c>
      <c r="N149" s="253" t="s">
        <v>43</v>
      </c>
      <c r="O149" s="92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6" t="s">
        <v>585</v>
      </c>
      <c r="AT149" s="256" t="s">
        <v>168</v>
      </c>
      <c r="AU149" s="256" t="s">
        <v>88</v>
      </c>
      <c r="AY149" s="18" t="s">
        <v>166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8" t="s">
        <v>86</v>
      </c>
      <c r="BK149" s="257">
        <f>ROUND(I149*H149,2)</f>
        <v>0</v>
      </c>
      <c r="BL149" s="18" t="s">
        <v>585</v>
      </c>
      <c r="BM149" s="256" t="s">
        <v>1950</v>
      </c>
    </row>
    <row r="150" spans="1:65" s="2" customFormat="1" ht="16.5" customHeight="1">
      <c r="A150" s="39"/>
      <c r="B150" s="40"/>
      <c r="C150" s="245" t="s">
        <v>279</v>
      </c>
      <c r="D150" s="245" t="s">
        <v>168</v>
      </c>
      <c r="E150" s="246" t="s">
        <v>1951</v>
      </c>
      <c r="F150" s="247" t="s">
        <v>1952</v>
      </c>
      <c r="G150" s="248" t="s">
        <v>668</v>
      </c>
      <c r="H150" s="249">
        <v>1</v>
      </c>
      <c r="I150" s="250"/>
      <c r="J150" s="251">
        <f>ROUND(I150*H150,2)</f>
        <v>0</v>
      </c>
      <c r="K150" s="247" t="s">
        <v>1</v>
      </c>
      <c r="L150" s="45"/>
      <c r="M150" s="252" t="s">
        <v>1</v>
      </c>
      <c r="N150" s="253" t="s">
        <v>43</v>
      </c>
      <c r="O150" s="92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6" t="s">
        <v>585</v>
      </c>
      <c r="AT150" s="256" t="s">
        <v>168</v>
      </c>
      <c r="AU150" s="256" t="s">
        <v>88</v>
      </c>
      <c r="AY150" s="18" t="s">
        <v>166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8" t="s">
        <v>86</v>
      </c>
      <c r="BK150" s="257">
        <f>ROUND(I150*H150,2)</f>
        <v>0</v>
      </c>
      <c r="BL150" s="18" t="s">
        <v>585</v>
      </c>
      <c r="BM150" s="256" t="s">
        <v>1953</v>
      </c>
    </row>
    <row r="151" spans="1:65" s="2" customFormat="1" ht="16.5" customHeight="1">
      <c r="A151" s="39"/>
      <c r="B151" s="40"/>
      <c r="C151" s="245" t="s">
        <v>7</v>
      </c>
      <c r="D151" s="245" t="s">
        <v>168</v>
      </c>
      <c r="E151" s="246" t="s">
        <v>1954</v>
      </c>
      <c r="F151" s="247" t="s">
        <v>1955</v>
      </c>
      <c r="G151" s="248" t="s">
        <v>668</v>
      </c>
      <c r="H151" s="249">
        <v>1</v>
      </c>
      <c r="I151" s="250"/>
      <c r="J151" s="251">
        <f>ROUND(I151*H151,2)</f>
        <v>0</v>
      </c>
      <c r="K151" s="247" t="s">
        <v>1</v>
      </c>
      <c r="L151" s="45"/>
      <c r="M151" s="316" t="s">
        <v>1</v>
      </c>
      <c r="N151" s="317" t="s">
        <v>43</v>
      </c>
      <c r="O151" s="318"/>
      <c r="P151" s="319">
        <f>O151*H151</f>
        <v>0</v>
      </c>
      <c r="Q151" s="319">
        <v>0</v>
      </c>
      <c r="R151" s="319">
        <f>Q151*H151</f>
        <v>0</v>
      </c>
      <c r="S151" s="319">
        <v>0</v>
      </c>
      <c r="T151" s="32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6" t="s">
        <v>585</v>
      </c>
      <c r="AT151" s="256" t="s">
        <v>168</v>
      </c>
      <c r="AU151" s="256" t="s">
        <v>88</v>
      </c>
      <c r="AY151" s="18" t="s">
        <v>166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8" t="s">
        <v>86</v>
      </c>
      <c r="BK151" s="257">
        <f>ROUND(I151*H151,2)</f>
        <v>0</v>
      </c>
      <c r="BL151" s="18" t="s">
        <v>585</v>
      </c>
      <c r="BM151" s="256" t="s">
        <v>1956</v>
      </c>
    </row>
    <row r="152" spans="1:31" s="2" customFormat="1" ht="6.95" customHeight="1">
      <c r="A152" s="39"/>
      <c r="B152" s="67"/>
      <c r="C152" s="68"/>
      <c r="D152" s="68"/>
      <c r="E152" s="68"/>
      <c r="F152" s="68"/>
      <c r="G152" s="68"/>
      <c r="H152" s="68"/>
      <c r="I152" s="194"/>
      <c r="J152" s="68"/>
      <c r="K152" s="68"/>
      <c r="L152" s="45"/>
      <c r="M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</sheetData>
  <sheetProtection password="CC35" sheet="1" objects="1" scenarios="1" formatColumns="0" formatRows="0" autoFilter="0"/>
  <autoFilter ref="C126:K15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88</v>
      </c>
    </row>
    <row r="4" spans="2:46" s="1" customFormat="1" ht="24.95" customHeight="1">
      <c r="B4" s="21"/>
      <c r="D4" s="152" t="s">
        <v>119</v>
      </c>
      <c r="I4" s="148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8"/>
      <c r="L5" s="21"/>
    </row>
    <row r="6" spans="2:12" s="1" customFormat="1" ht="12" customHeight="1">
      <c r="B6" s="21"/>
      <c r="D6" s="154" t="s">
        <v>16</v>
      </c>
      <c r="I6" s="148"/>
      <c r="L6" s="21"/>
    </row>
    <row r="7" spans="2:12" s="1" customFormat="1" ht="16.5" customHeight="1">
      <c r="B7" s="21"/>
      <c r="E7" s="155" t="str">
        <f>'Rekapitulace stavby'!K6</f>
        <v>Rozšíření expozice Velorexu v Městském muzeu Česká Třebová</v>
      </c>
      <c r="F7" s="154"/>
      <c r="G7" s="154"/>
      <c r="H7" s="154"/>
      <c r="I7" s="148"/>
      <c r="L7" s="21"/>
    </row>
    <row r="8" spans="2:12" ht="12">
      <c r="B8" s="21"/>
      <c r="D8" s="154" t="s">
        <v>120</v>
      </c>
      <c r="L8" s="21"/>
    </row>
    <row r="9" spans="2:12" s="1" customFormat="1" ht="16.5" customHeight="1">
      <c r="B9" s="21"/>
      <c r="E9" s="155" t="s">
        <v>1502</v>
      </c>
      <c r="F9" s="1"/>
      <c r="G9" s="1"/>
      <c r="H9" s="1"/>
      <c r="I9" s="148"/>
      <c r="L9" s="21"/>
    </row>
    <row r="10" spans="2:12" s="1" customFormat="1" ht="12" customHeight="1">
      <c r="B10" s="21"/>
      <c r="D10" s="154" t="s">
        <v>1503</v>
      </c>
      <c r="I10" s="148"/>
      <c r="L10" s="21"/>
    </row>
    <row r="11" spans="1:31" s="2" customFormat="1" ht="16.5" customHeight="1">
      <c r="A11" s="39"/>
      <c r="B11" s="45"/>
      <c r="C11" s="39"/>
      <c r="D11" s="39"/>
      <c r="E11" s="171" t="s">
        <v>1884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4" t="s">
        <v>1885</v>
      </c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7" t="s">
        <v>1957</v>
      </c>
      <c r="F13" s="39"/>
      <c r="G13" s="39"/>
      <c r="H13" s="39"/>
      <c r="I13" s="15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156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4" t="s">
        <v>18</v>
      </c>
      <c r="E15" s="39"/>
      <c r="F15" s="142" t="s">
        <v>99</v>
      </c>
      <c r="G15" s="39"/>
      <c r="H15" s="39"/>
      <c r="I15" s="158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20</v>
      </c>
      <c r="E16" s="39"/>
      <c r="F16" s="142" t="s">
        <v>21</v>
      </c>
      <c r="G16" s="39"/>
      <c r="H16" s="39"/>
      <c r="I16" s="158" t="s">
        <v>22</v>
      </c>
      <c r="J16" s="159" t="str">
        <f>'Rekapitulace stavby'!AN8</f>
        <v>20. 7. 2020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156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4" t="s">
        <v>24</v>
      </c>
      <c r="E18" s="39"/>
      <c r="F18" s="39"/>
      <c r="G18" s="39"/>
      <c r="H18" s="39"/>
      <c r="I18" s="158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8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56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4" t="s">
        <v>28</v>
      </c>
      <c r="E21" s="39"/>
      <c r="F21" s="39"/>
      <c r="G21" s="39"/>
      <c r="H21" s="39"/>
      <c r="I21" s="158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8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56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4" t="s">
        <v>30</v>
      </c>
      <c r="E24" s="39"/>
      <c r="F24" s="39"/>
      <c r="G24" s="39"/>
      <c r="H24" s="39"/>
      <c r="I24" s="158" t="s">
        <v>25</v>
      </c>
      <c r="J24" s="142" t="s">
        <v>1628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1629</v>
      </c>
      <c r="F25" s="39"/>
      <c r="G25" s="39"/>
      <c r="H25" s="39"/>
      <c r="I25" s="158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5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4" t="s">
        <v>35</v>
      </c>
      <c r="E27" s="39"/>
      <c r="F27" s="39"/>
      <c r="G27" s="39"/>
      <c r="H27" s="39"/>
      <c r="I27" s="158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Pavel Rinn</v>
      </c>
      <c r="F28" s="39"/>
      <c r="G28" s="39"/>
      <c r="H28" s="39"/>
      <c r="I28" s="158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156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4" t="s">
        <v>37</v>
      </c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60"/>
      <c r="B31" s="161"/>
      <c r="C31" s="160"/>
      <c r="D31" s="160"/>
      <c r="E31" s="162" t="s">
        <v>1</v>
      </c>
      <c r="F31" s="162"/>
      <c r="G31" s="162"/>
      <c r="H31" s="162"/>
      <c r="I31" s="163"/>
      <c r="J31" s="160"/>
      <c r="K31" s="160"/>
      <c r="L31" s="164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156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7" t="s">
        <v>38</v>
      </c>
      <c r="E34" s="39"/>
      <c r="F34" s="39"/>
      <c r="G34" s="39"/>
      <c r="H34" s="39"/>
      <c r="I34" s="156"/>
      <c r="J34" s="168">
        <f>ROUND(J126,2)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5"/>
      <c r="E35" s="165"/>
      <c r="F35" s="165"/>
      <c r="G35" s="165"/>
      <c r="H35" s="165"/>
      <c r="I35" s="166"/>
      <c r="J35" s="165"/>
      <c r="K35" s="165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9" t="s">
        <v>40</v>
      </c>
      <c r="G36" s="39"/>
      <c r="H36" s="39"/>
      <c r="I36" s="170" t="s">
        <v>39</v>
      </c>
      <c r="J36" s="169" t="s">
        <v>41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71" t="s">
        <v>42</v>
      </c>
      <c r="E37" s="154" t="s">
        <v>43</v>
      </c>
      <c r="F37" s="172">
        <f>ROUND((SUM(BE126:BE150)),2)</f>
        <v>0</v>
      </c>
      <c r="G37" s="39"/>
      <c r="H37" s="39"/>
      <c r="I37" s="173">
        <v>0.21</v>
      </c>
      <c r="J37" s="172">
        <f>ROUND(((SUM(BE126:BE150))*I37),2)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4" t="s">
        <v>44</v>
      </c>
      <c r="F38" s="172">
        <f>ROUND((SUM(BF126:BF150)),2)</f>
        <v>0</v>
      </c>
      <c r="G38" s="39"/>
      <c r="H38" s="39"/>
      <c r="I38" s="173">
        <v>0.15</v>
      </c>
      <c r="J38" s="172">
        <f>ROUND(((SUM(BF126:BF150))*I38),2)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72">
        <f>ROUND((SUM(BG126:BG150)),2)</f>
        <v>0</v>
      </c>
      <c r="G39" s="39"/>
      <c r="H39" s="39"/>
      <c r="I39" s="173">
        <v>0.21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4" t="s">
        <v>46</v>
      </c>
      <c r="F40" s="172">
        <f>ROUND((SUM(BH126:BH150)),2)</f>
        <v>0</v>
      </c>
      <c r="G40" s="39"/>
      <c r="H40" s="39"/>
      <c r="I40" s="173">
        <v>0.15</v>
      </c>
      <c r="J40" s="172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4" t="s">
        <v>47</v>
      </c>
      <c r="F41" s="172">
        <f>ROUND((SUM(BI126:BI150)),2)</f>
        <v>0</v>
      </c>
      <c r="G41" s="39"/>
      <c r="H41" s="39"/>
      <c r="I41" s="173">
        <v>0</v>
      </c>
      <c r="J41" s="172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4"/>
      <c r="D43" s="175" t="s">
        <v>48</v>
      </c>
      <c r="E43" s="176"/>
      <c r="F43" s="176"/>
      <c r="G43" s="177" t="s">
        <v>49</v>
      </c>
      <c r="H43" s="178" t="s">
        <v>50</v>
      </c>
      <c r="I43" s="179"/>
      <c r="J43" s="180">
        <f>SUM(J34:J41)</f>
        <v>0</v>
      </c>
      <c r="K43" s="181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156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1" customFormat="1" ht="14.4" customHeight="1">
      <c r="B49" s="21"/>
      <c r="I49" s="148"/>
      <c r="L49" s="21"/>
    </row>
    <row r="50" spans="2:12" s="2" customFormat="1" ht="14.4" customHeight="1">
      <c r="B50" s="64"/>
      <c r="D50" s="182" t="s">
        <v>51</v>
      </c>
      <c r="E50" s="183"/>
      <c r="F50" s="183"/>
      <c r="G50" s="182" t="s">
        <v>52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53</v>
      </c>
      <c r="E61" s="186"/>
      <c r="F61" s="187" t="s">
        <v>54</v>
      </c>
      <c r="G61" s="185" t="s">
        <v>53</v>
      </c>
      <c r="H61" s="186"/>
      <c r="I61" s="188"/>
      <c r="J61" s="189" t="s">
        <v>54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55</v>
      </c>
      <c r="E65" s="190"/>
      <c r="F65" s="190"/>
      <c r="G65" s="182" t="s">
        <v>56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53</v>
      </c>
      <c r="E76" s="186"/>
      <c r="F76" s="187" t="s">
        <v>54</v>
      </c>
      <c r="G76" s="185" t="s">
        <v>53</v>
      </c>
      <c r="H76" s="186"/>
      <c r="I76" s="188"/>
      <c r="J76" s="189" t="s">
        <v>54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122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8" t="str">
        <f>E7</f>
        <v>Rozšíření expozice Velorexu v Městském muzeu Česká Třebová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120</v>
      </c>
      <c r="D86" s="23"/>
      <c r="E86" s="23"/>
      <c r="F86" s="23"/>
      <c r="G86" s="23"/>
      <c r="H86" s="23"/>
      <c r="I86" s="148"/>
      <c r="J86" s="23"/>
      <c r="K86" s="23"/>
      <c r="L86" s="21"/>
    </row>
    <row r="87" spans="2:12" s="1" customFormat="1" ht="16.5" customHeight="1">
      <c r="B87" s="22"/>
      <c r="C87" s="23"/>
      <c r="D87" s="23"/>
      <c r="E87" s="198" t="s">
        <v>1502</v>
      </c>
      <c r="F87" s="23"/>
      <c r="G87" s="23"/>
      <c r="H87" s="23"/>
      <c r="I87" s="148"/>
      <c r="J87" s="23"/>
      <c r="K87" s="23"/>
      <c r="L87" s="21"/>
    </row>
    <row r="88" spans="2:12" s="1" customFormat="1" ht="12" customHeight="1">
      <c r="B88" s="22"/>
      <c r="C88" s="33" t="s">
        <v>1503</v>
      </c>
      <c r="D88" s="23"/>
      <c r="E88" s="23"/>
      <c r="F88" s="23"/>
      <c r="G88" s="23"/>
      <c r="H88" s="23"/>
      <c r="I88" s="148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21" t="s">
        <v>1884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1885</v>
      </c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D2.3.2 - Datové rozvody</v>
      </c>
      <c r="F91" s="41"/>
      <c r="G91" s="41"/>
      <c r="H91" s="41"/>
      <c r="I91" s="156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>Česká Třebová</v>
      </c>
      <c r="G93" s="41"/>
      <c r="H93" s="41"/>
      <c r="I93" s="158" t="s">
        <v>22</v>
      </c>
      <c r="J93" s="80" t="str">
        <f>IF(J16="","",J16)</f>
        <v>20. 7. 2020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156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25.65" customHeight="1">
      <c r="A95" s="39"/>
      <c r="B95" s="40"/>
      <c r="C95" s="33" t="s">
        <v>24</v>
      </c>
      <c r="D95" s="41"/>
      <c r="E95" s="41"/>
      <c r="F95" s="28" t="str">
        <f>E19</f>
        <v>Město Česká Třebová</v>
      </c>
      <c r="G95" s="41"/>
      <c r="H95" s="41"/>
      <c r="I95" s="158" t="s">
        <v>30</v>
      </c>
      <c r="J95" s="37" t="str">
        <f>E25</f>
        <v>Ing.Libor Sauer, Svitavy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158" t="s">
        <v>35</v>
      </c>
      <c r="J96" s="37" t="str">
        <f>E28</f>
        <v>Pavel Rinn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99" t="s">
        <v>123</v>
      </c>
      <c r="D98" s="200"/>
      <c r="E98" s="200"/>
      <c r="F98" s="200"/>
      <c r="G98" s="200"/>
      <c r="H98" s="200"/>
      <c r="I98" s="201"/>
      <c r="J98" s="202" t="s">
        <v>124</v>
      </c>
      <c r="K98" s="200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156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203" t="s">
        <v>125</v>
      </c>
      <c r="D100" s="41"/>
      <c r="E100" s="41"/>
      <c r="F100" s="41"/>
      <c r="G100" s="41"/>
      <c r="H100" s="41"/>
      <c r="I100" s="156"/>
      <c r="J100" s="111">
        <f>J126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126</v>
      </c>
    </row>
    <row r="101" spans="1:31" s="9" customFormat="1" ht="24.95" customHeight="1">
      <c r="A101" s="9"/>
      <c r="B101" s="204"/>
      <c r="C101" s="205"/>
      <c r="D101" s="206" t="s">
        <v>1958</v>
      </c>
      <c r="E101" s="207"/>
      <c r="F101" s="207"/>
      <c r="G101" s="207"/>
      <c r="H101" s="207"/>
      <c r="I101" s="208"/>
      <c r="J101" s="209">
        <f>J127</f>
        <v>0</v>
      </c>
      <c r="K101" s="205"/>
      <c r="L101" s="21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4"/>
      <c r="C102" s="205"/>
      <c r="D102" s="206" t="s">
        <v>1959</v>
      </c>
      <c r="E102" s="207"/>
      <c r="F102" s="207"/>
      <c r="G102" s="207"/>
      <c r="H102" s="207"/>
      <c r="I102" s="208"/>
      <c r="J102" s="209">
        <f>J145</f>
        <v>0</v>
      </c>
      <c r="K102" s="205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56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94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97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151</v>
      </c>
      <c r="D109" s="41"/>
      <c r="E109" s="41"/>
      <c r="F109" s="41"/>
      <c r="G109" s="41"/>
      <c r="H109" s="41"/>
      <c r="I109" s="15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5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5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98" t="str">
        <f>E7</f>
        <v>Rozšíření expozice Velorexu v Městském muzeu Česká Třebová</v>
      </c>
      <c r="F112" s="33"/>
      <c r="G112" s="33"/>
      <c r="H112" s="33"/>
      <c r="I112" s="15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120</v>
      </c>
      <c r="D113" s="23"/>
      <c r="E113" s="23"/>
      <c r="F113" s="23"/>
      <c r="G113" s="23"/>
      <c r="H113" s="23"/>
      <c r="I113" s="148"/>
      <c r="J113" s="23"/>
      <c r="K113" s="23"/>
      <c r="L113" s="21"/>
    </row>
    <row r="114" spans="2:12" s="1" customFormat="1" ht="16.5" customHeight="1">
      <c r="B114" s="22"/>
      <c r="C114" s="23"/>
      <c r="D114" s="23"/>
      <c r="E114" s="198" t="s">
        <v>1502</v>
      </c>
      <c r="F114" s="23"/>
      <c r="G114" s="23"/>
      <c r="H114" s="23"/>
      <c r="I114" s="148"/>
      <c r="J114" s="23"/>
      <c r="K114" s="23"/>
      <c r="L114" s="21"/>
    </row>
    <row r="115" spans="2:12" s="1" customFormat="1" ht="12" customHeight="1">
      <c r="B115" s="22"/>
      <c r="C115" s="33" t="s">
        <v>1503</v>
      </c>
      <c r="D115" s="23"/>
      <c r="E115" s="23"/>
      <c r="F115" s="23"/>
      <c r="G115" s="23"/>
      <c r="H115" s="23"/>
      <c r="I115" s="148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321" t="s">
        <v>1884</v>
      </c>
      <c r="F116" s="41"/>
      <c r="G116" s="41"/>
      <c r="H116" s="41"/>
      <c r="I116" s="15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1885</v>
      </c>
      <c r="D117" s="41"/>
      <c r="E117" s="41"/>
      <c r="F117" s="41"/>
      <c r="G117" s="41"/>
      <c r="H117" s="41"/>
      <c r="I117" s="15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E13</f>
        <v>D2.3.2 - Datové rozvody</v>
      </c>
      <c r="F118" s="41"/>
      <c r="G118" s="41"/>
      <c r="H118" s="41"/>
      <c r="I118" s="15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5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F16</f>
        <v>Česká Třebová</v>
      </c>
      <c r="G120" s="41"/>
      <c r="H120" s="41"/>
      <c r="I120" s="158" t="s">
        <v>22</v>
      </c>
      <c r="J120" s="80" t="str">
        <f>IF(J16="","",J16)</f>
        <v>20. 7. 2020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5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24</v>
      </c>
      <c r="D122" s="41"/>
      <c r="E122" s="41"/>
      <c r="F122" s="28" t="str">
        <f>E19</f>
        <v>Město Česká Třebová</v>
      </c>
      <c r="G122" s="41"/>
      <c r="H122" s="41"/>
      <c r="I122" s="158" t="s">
        <v>30</v>
      </c>
      <c r="J122" s="37" t="str">
        <f>E25</f>
        <v>Ing.Libor Sauer, Svitavy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IF(E22="","",E22)</f>
        <v>Vyplň údaj</v>
      </c>
      <c r="G123" s="41"/>
      <c r="H123" s="41"/>
      <c r="I123" s="158" t="s">
        <v>35</v>
      </c>
      <c r="J123" s="37" t="str">
        <f>E28</f>
        <v>Pavel Rinn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15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17"/>
      <c r="B125" s="218"/>
      <c r="C125" s="219" t="s">
        <v>152</v>
      </c>
      <c r="D125" s="220" t="s">
        <v>63</v>
      </c>
      <c r="E125" s="220" t="s">
        <v>59</v>
      </c>
      <c r="F125" s="220" t="s">
        <v>60</v>
      </c>
      <c r="G125" s="220" t="s">
        <v>153</v>
      </c>
      <c r="H125" s="220" t="s">
        <v>154</v>
      </c>
      <c r="I125" s="221" t="s">
        <v>155</v>
      </c>
      <c r="J125" s="220" t="s">
        <v>124</v>
      </c>
      <c r="K125" s="222" t="s">
        <v>156</v>
      </c>
      <c r="L125" s="223"/>
      <c r="M125" s="101" t="s">
        <v>1</v>
      </c>
      <c r="N125" s="102" t="s">
        <v>42</v>
      </c>
      <c r="O125" s="102" t="s">
        <v>157</v>
      </c>
      <c r="P125" s="102" t="s">
        <v>158</v>
      </c>
      <c r="Q125" s="102" t="s">
        <v>159</v>
      </c>
      <c r="R125" s="102" t="s">
        <v>160</v>
      </c>
      <c r="S125" s="102" t="s">
        <v>161</v>
      </c>
      <c r="T125" s="103" t="s">
        <v>162</v>
      </c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</row>
    <row r="126" spans="1:63" s="2" customFormat="1" ht="22.8" customHeight="1">
      <c r="A126" s="39"/>
      <c r="B126" s="40"/>
      <c r="C126" s="108" t="s">
        <v>163</v>
      </c>
      <c r="D126" s="41"/>
      <c r="E126" s="41"/>
      <c r="F126" s="41"/>
      <c r="G126" s="41"/>
      <c r="H126" s="41"/>
      <c r="I126" s="156"/>
      <c r="J126" s="224">
        <f>BK126</f>
        <v>0</v>
      </c>
      <c r="K126" s="41"/>
      <c r="L126" s="45"/>
      <c r="M126" s="104"/>
      <c r="N126" s="225"/>
      <c r="O126" s="105"/>
      <c r="P126" s="226">
        <f>P127+P145</f>
        <v>0</v>
      </c>
      <c r="Q126" s="105"/>
      <c r="R126" s="226">
        <f>R127+R145</f>
        <v>0</v>
      </c>
      <c r="S126" s="105"/>
      <c r="T126" s="227">
        <f>T127+T145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126</v>
      </c>
      <c r="BK126" s="228">
        <f>BK127+BK145</f>
        <v>0</v>
      </c>
    </row>
    <row r="127" spans="1:63" s="12" customFormat="1" ht="25.9" customHeight="1">
      <c r="A127" s="12"/>
      <c r="B127" s="229"/>
      <c r="C127" s="230"/>
      <c r="D127" s="231" t="s">
        <v>77</v>
      </c>
      <c r="E127" s="232" t="s">
        <v>83</v>
      </c>
      <c r="F127" s="232" t="s">
        <v>1890</v>
      </c>
      <c r="G127" s="230"/>
      <c r="H127" s="230"/>
      <c r="I127" s="233"/>
      <c r="J127" s="234">
        <f>BK127</f>
        <v>0</v>
      </c>
      <c r="K127" s="230"/>
      <c r="L127" s="235"/>
      <c r="M127" s="236"/>
      <c r="N127" s="237"/>
      <c r="O127" s="237"/>
      <c r="P127" s="238">
        <f>SUM(P128:P144)</f>
        <v>0</v>
      </c>
      <c r="Q127" s="237"/>
      <c r="R127" s="238">
        <f>SUM(R128:R144)</f>
        <v>0</v>
      </c>
      <c r="S127" s="237"/>
      <c r="T127" s="239">
        <f>SUM(T128:T144)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86</v>
      </c>
      <c r="AT127" s="241" t="s">
        <v>77</v>
      </c>
      <c r="AU127" s="241" t="s">
        <v>78</v>
      </c>
      <c r="AY127" s="240" t="s">
        <v>166</v>
      </c>
      <c r="BK127" s="242">
        <f>SUM(BK128:BK144)</f>
        <v>0</v>
      </c>
    </row>
    <row r="128" spans="1:65" s="2" customFormat="1" ht="21.75" customHeight="1">
      <c r="A128" s="39"/>
      <c r="B128" s="40"/>
      <c r="C128" s="291" t="s">
        <v>86</v>
      </c>
      <c r="D128" s="291" t="s">
        <v>254</v>
      </c>
      <c r="E128" s="292" t="s">
        <v>1960</v>
      </c>
      <c r="F128" s="293" t="s">
        <v>1961</v>
      </c>
      <c r="G128" s="294" t="s">
        <v>171</v>
      </c>
      <c r="H128" s="295">
        <v>75</v>
      </c>
      <c r="I128" s="296"/>
      <c r="J128" s="297">
        <f>ROUND(I128*H128,2)</f>
        <v>0</v>
      </c>
      <c r="K128" s="293" t="s">
        <v>1</v>
      </c>
      <c r="L128" s="298"/>
      <c r="M128" s="299" t="s">
        <v>1</v>
      </c>
      <c r="N128" s="300" t="s">
        <v>43</v>
      </c>
      <c r="O128" s="92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6" t="s">
        <v>1893</v>
      </c>
      <c r="AT128" s="256" t="s">
        <v>254</v>
      </c>
      <c r="AU128" s="256" t="s">
        <v>86</v>
      </c>
      <c r="AY128" s="18" t="s">
        <v>166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8" t="s">
        <v>86</v>
      </c>
      <c r="BK128" s="257">
        <f>ROUND(I128*H128,2)</f>
        <v>0</v>
      </c>
      <c r="BL128" s="18" t="s">
        <v>585</v>
      </c>
      <c r="BM128" s="256" t="s">
        <v>1962</v>
      </c>
    </row>
    <row r="129" spans="1:65" s="2" customFormat="1" ht="16.5" customHeight="1">
      <c r="A129" s="39"/>
      <c r="B129" s="40"/>
      <c r="C129" s="291" t="s">
        <v>88</v>
      </c>
      <c r="D129" s="291" t="s">
        <v>254</v>
      </c>
      <c r="E129" s="292" t="s">
        <v>1963</v>
      </c>
      <c r="F129" s="293" t="s">
        <v>1964</v>
      </c>
      <c r="G129" s="294" t="s">
        <v>1588</v>
      </c>
      <c r="H129" s="295">
        <v>12</v>
      </c>
      <c r="I129" s="296"/>
      <c r="J129" s="297">
        <f>ROUND(I129*H129,2)</f>
        <v>0</v>
      </c>
      <c r="K129" s="293" t="s">
        <v>1</v>
      </c>
      <c r="L129" s="298"/>
      <c r="M129" s="299" t="s">
        <v>1</v>
      </c>
      <c r="N129" s="300" t="s">
        <v>43</v>
      </c>
      <c r="O129" s="92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6" t="s">
        <v>1893</v>
      </c>
      <c r="AT129" s="256" t="s">
        <v>254</v>
      </c>
      <c r="AU129" s="256" t="s">
        <v>86</v>
      </c>
      <c r="AY129" s="18" t="s">
        <v>166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8" t="s">
        <v>86</v>
      </c>
      <c r="BK129" s="257">
        <f>ROUND(I129*H129,2)</f>
        <v>0</v>
      </c>
      <c r="BL129" s="18" t="s">
        <v>585</v>
      </c>
      <c r="BM129" s="256" t="s">
        <v>1965</v>
      </c>
    </row>
    <row r="130" spans="1:65" s="2" customFormat="1" ht="16.5" customHeight="1">
      <c r="A130" s="39"/>
      <c r="B130" s="40"/>
      <c r="C130" s="291" t="s">
        <v>105</v>
      </c>
      <c r="D130" s="291" t="s">
        <v>254</v>
      </c>
      <c r="E130" s="292" t="s">
        <v>1966</v>
      </c>
      <c r="F130" s="293" t="s">
        <v>1967</v>
      </c>
      <c r="G130" s="294" t="s">
        <v>1588</v>
      </c>
      <c r="H130" s="295">
        <v>2</v>
      </c>
      <c r="I130" s="296"/>
      <c r="J130" s="297">
        <f>ROUND(I130*H130,2)</f>
        <v>0</v>
      </c>
      <c r="K130" s="293" t="s">
        <v>1</v>
      </c>
      <c r="L130" s="298"/>
      <c r="M130" s="299" t="s">
        <v>1</v>
      </c>
      <c r="N130" s="300" t="s">
        <v>43</v>
      </c>
      <c r="O130" s="92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6" t="s">
        <v>1893</v>
      </c>
      <c r="AT130" s="256" t="s">
        <v>254</v>
      </c>
      <c r="AU130" s="256" t="s">
        <v>86</v>
      </c>
      <c r="AY130" s="18" t="s">
        <v>166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8" t="s">
        <v>86</v>
      </c>
      <c r="BK130" s="257">
        <f>ROUND(I130*H130,2)</f>
        <v>0</v>
      </c>
      <c r="BL130" s="18" t="s">
        <v>585</v>
      </c>
      <c r="BM130" s="256" t="s">
        <v>1968</v>
      </c>
    </row>
    <row r="131" spans="1:65" s="2" customFormat="1" ht="16.5" customHeight="1">
      <c r="A131" s="39"/>
      <c r="B131" s="40"/>
      <c r="C131" s="291" t="s">
        <v>173</v>
      </c>
      <c r="D131" s="291" t="s">
        <v>254</v>
      </c>
      <c r="E131" s="292" t="s">
        <v>1969</v>
      </c>
      <c r="F131" s="293" t="s">
        <v>1970</v>
      </c>
      <c r="G131" s="294" t="s">
        <v>1588</v>
      </c>
      <c r="H131" s="295">
        <v>23</v>
      </c>
      <c r="I131" s="296"/>
      <c r="J131" s="297">
        <f>ROUND(I131*H131,2)</f>
        <v>0</v>
      </c>
      <c r="K131" s="293" t="s">
        <v>1</v>
      </c>
      <c r="L131" s="298"/>
      <c r="M131" s="299" t="s">
        <v>1</v>
      </c>
      <c r="N131" s="300" t="s">
        <v>43</v>
      </c>
      <c r="O131" s="92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6" t="s">
        <v>1893</v>
      </c>
      <c r="AT131" s="256" t="s">
        <v>254</v>
      </c>
      <c r="AU131" s="256" t="s">
        <v>86</v>
      </c>
      <c r="AY131" s="18" t="s">
        <v>166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8" t="s">
        <v>86</v>
      </c>
      <c r="BK131" s="257">
        <f>ROUND(I131*H131,2)</f>
        <v>0</v>
      </c>
      <c r="BL131" s="18" t="s">
        <v>585</v>
      </c>
      <c r="BM131" s="256" t="s">
        <v>1971</v>
      </c>
    </row>
    <row r="132" spans="1:65" s="2" customFormat="1" ht="16.5" customHeight="1">
      <c r="A132" s="39"/>
      <c r="B132" s="40"/>
      <c r="C132" s="291" t="s">
        <v>192</v>
      </c>
      <c r="D132" s="291" t="s">
        <v>254</v>
      </c>
      <c r="E132" s="292" t="s">
        <v>1972</v>
      </c>
      <c r="F132" s="293" t="s">
        <v>1973</v>
      </c>
      <c r="G132" s="294" t="s">
        <v>1588</v>
      </c>
      <c r="H132" s="295">
        <v>1</v>
      </c>
      <c r="I132" s="296"/>
      <c r="J132" s="297">
        <f>ROUND(I132*H132,2)</f>
        <v>0</v>
      </c>
      <c r="K132" s="293" t="s">
        <v>1</v>
      </c>
      <c r="L132" s="298"/>
      <c r="M132" s="299" t="s">
        <v>1</v>
      </c>
      <c r="N132" s="300" t="s">
        <v>43</v>
      </c>
      <c r="O132" s="92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6" t="s">
        <v>1893</v>
      </c>
      <c r="AT132" s="256" t="s">
        <v>254</v>
      </c>
      <c r="AU132" s="256" t="s">
        <v>86</v>
      </c>
      <c r="AY132" s="18" t="s">
        <v>166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8" t="s">
        <v>86</v>
      </c>
      <c r="BK132" s="257">
        <f>ROUND(I132*H132,2)</f>
        <v>0</v>
      </c>
      <c r="BL132" s="18" t="s">
        <v>585</v>
      </c>
      <c r="BM132" s="256" t="s">
        <v>1974</v>
      </c>
    </row>
    <row r="133" spans="1:65" s="2" customFormat="1" ht="16.5" customHeight="1">
      <c r="A133" s="39"/>
      <c r="B133" s="40"/>
      <c r="C133" s="291" t="s">
        <v>197</v>
      </c>
      <c r="D133" s="291" t="s">
        <v>254</v>
      </c>
      <c r="E133" s="292" t="s">
        <v>1975</v>
      </c>
      <c r="F133" s="293" t="s">
        <v>1976</v>
      </c>
      <c r="G133" s="294" t="s">
        <v>171</v>
      </c>
      <c r="H133" s="295">
        <v>1748</v>
      </c>
      <c r="I133" s="296"/>
      <c r="J133" s="297">
        <f>ROUND(I133*H133,2)</f>
        <v>0</v>
      </c>
      <c r="K133" s="293" t="s">
        <v>1</v>
      </c>
      <c r="L133" s="298"/>
      <c r="M133" s="299" t="s">
        <v>1</v>
      </c>
      <c r="N133" s="300" t="s">
        <v>43</v>
      </c>
      <c r="O133" s="92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6" t="s">
        <v>1893</v>
      </c>
      <c r="AT133" s="256" t="s">
        <v>254</v>
      </c>
      <c r="AU133" s="256" t="s">
        <v>86</v>
      </c>
      <c r="AY133" s="18" t="s">
        <v>166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8" t="s">
        <v>86</v>
      </c>
      <c r="BK133" s="257">
        <f>ROUND(I133*H133,2)</f>
        <v>0</v>
      </c>
      <c r="BL133" s="18" t="s">
        <v>585</v>
      </c>
      <c r="BM133" s="256" t="s">
        <v>1977</v>
      </c>
    </row>
    <row r="134" spans="1:65" s="2" customFormat="1" ht="16.5" customHeight="1">
      <c r="A134" s="39"/>
      <c r="B134" s="40"/>
      <c r="C134" s="291" t="s">
        <v>215</v>
      </c>
      <c r="D134" s="291" t="s">
        <v>254</v>
      </c>
      <c r="E134" s="292" t="s">
        <v>1978</v>
      </c>
      <c r="F134" s="293" t="s">
        <v>1979</v>
      </c>
      <c r="G134" s="294" t="s">
        <v>1588</v>
      </c>
      <c r="H134" s="295">
        <v>3</v>
      </c>
      <c r="I134" s="296"/>
      <c r="J134" s="297">
        <f>ROUND(I134*H134,2)</f>
        <v>0</v>
      </c>
      <c r="K134" s="293" t="s">
        <v>1</v>
      </c>
      <c r="L134" s="298"/>
      <c r="M134" s="299" t="s">
        <v>1</v>
      </c>
      <c r="N134" s="300" t="s">
        <v>43</v>
      </c>
      <c r="O134" s="92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6" t="s">
        <v>1893</v>
      </c>
      <c r="AT134" s="256" t="s">
        <v>254</v>
      </c>
      <c r="AU134" s="256" t="s">
        <v>86</v>
      </c>
      <c r="AY134" s="18" t="s">
        <v>166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8" t="s">
        <v>86</v>
      </c>
      <c r="BK134" s="257">
        <f>ROUND(I134*H134,2)</f>
        <v>0</v>
      </c>
      <c r="BL134" s="18" t="s">
        <v>585</v>
      </c>
      <c r="BM134" s="256" t="s">
        <v>1980</v>
      </c>
    </row>
    <row r="135" spans="1:65" s="2" customFormat="1" ht="16.5" customHeight="1">
      <c r="A135" s="39"/>
      <c r="B135" s="40"/>
      <c r="C135" s="291" t="s">
        <v>220</v>
      </c>
      <c r="D135" s="291" t="s">
        <v>254</v>
      </c>
      <c r="E135" s="292" t="s">
        <v>1981</v>
      </c>
      <c r="F135" s="293" t="s">
        <v>1982</v>
      </c>
      <c r="G135" s="294" t="s">
        <v>1588</v>
      </c>
      <c r="H135" s="295">
        <v>3</v>
      </c>
      <c r="I135" s="296"/>
      <c r="J135" s="297">
        <f>ROUND(I135*H135,2)</f>
        <v>0</v>
      </c>
      <c r="K135" s="293" t="s">
        <v>1</v>
      </c>
      <c r="L135" s="298"/>
      <c r="M135" s="299" t="s">
        <v>1</v>
      </c>
      <c r="N135" s="300" t="s">
        <v>43</v>
      </c>
      <c r="O135" s="92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6" t="s">
        <v>1893</v>
      </c>
      <c r="AT135" s="256" t="s">
        <v>254</v>
      </c>
      <c r="AU135" s="256" t="s">
        <v>86</v>
      </c>
      <c r="AY135" s="18" t="s">
        <v>166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8" t="s">
        <v>86</v>
      </c>
      <c r="BK135" s="257">
        <f>ROUND(I135*H135,2)</f>
        <v>0</v>
      </c>
      <c r="BL135" s="18" t="s">
        <v>585</v>
      </c>
      <c r="BM135" s="256" t="s">
        <v>1983</v>
      </c>
    </row>
    <row r="136" spans="1:65" s="2" customFormat="1" ht="16.5" customHeight="1">
      <c r="A136" s="39"/>
      <c r="B136" s="40"/>
      <c r="C136" s="291" t="s">
        <v>225</v>
      </c>
      <c r="D136" s="291" t="s">
        <v>254</v>
      </c>
      <c r="E136" s="292" t="s">
        <v>1984</v>
      </c>
      <c r="F136" s="293" t="s">
        <v>1985</v>
      </c>
      <c r="G136" s="294" t="s">
        <v>1588</v>
      </c>
      <c r="H136" s="295">
        <v>1</v>
      </c>
      <c r="I136" s="296"/>
      <c r="J136" s="297">
        <f>ROUND(I136*H136,2)</f>
        <v>0</v>
      </c>
      <c r="K136" s="293" t="s">
        <v>1</v>
      </c>
      <c r="L136" s="298"/>
      <c r="M136" s="299" t="s">
        <v>1</v>
      </c>
      <c r="N136" s="300" t="s">
        <v>43</v>
      </c>
      <c r="O136" s="92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6" t="s">
        <v>1893</v>
      </c>
      <c r="AT136" s="256" t="s">
        <v>254</v>
      </c>
      <c r="AU136" s="256" t="s">
        <v>86</v>
      </c>
      <c r="AY136" s="18" t="s">
        <v>166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8" t="s">
        <v>86</v>
      </c>
      <c r="BK136" s="257">
        <f>ROUND(I136*H136,2)</f>
        <v>0</v>
      </c>
      <c r="BL136" s="18" t="s">
        <v>585</v>
      </c>
      <c r="BM136" s="256" t="s">
        <v>1986</v>
      </c>
    </row>
    <row r="137" spans="1:65" s="2" customFormat="1" ht="16.5" customHeight="1">
      <c r="A137" s="39"/>
      <c r="B137" s="40"/>
      <c r="C137" s="291" t="s">
        <v>229</v>
      </c>
      <c r="D137" s="291" t="s">
        <v>254</v>
      </c>
      <c r="E137" s="292" t="s">
        <v>1987</v>
      </c>
      <c r="F137" s="293" t="s">
        <v>1988</v>
      </c>
      <c r="G137" s="294" t="s">
        <v>1588</v>
      </c>
      <c r="H137" s="295">
        <v>1</v>
      </c>
      <c r="I137" s="296"/>
      <c r="J137" s="297">
        <f>ROUND(I137*H137,2)</f>
        <v>0</v>
      </c>
      <c r="K137" s="293" t="s">
        <v>1</v>
      </c>
      <c r="L137" s="298"/>
      <c r="M137" s="299" t="s">
        <v>1</v>
      </c>
      <c r="N137" s="300" t="s">
        <v>43</v>
      </c>
      <c r="O137" s="92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6" t="s">
        <v>1893</v>
      </c>
      <c r="AT137" s="256" t="s">
        <v>254</v>
      </c>
      <c r="AU137" s="256" t="s">
        <v>86</v>
      </c>
      <c r="AY137" s="18" t="s">
        <v>166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8" t="s">
        <v>86</v>
      </c>
      <c r="BK137" s="257">
        <f>ROUND(I137*H137,2)</f>
        <v>0</v>
      </c>
      <c r="BL137" s="18" t="s">
        <v>585</v>
      </c>
      <c r="BM137" s="256" t="s">
        <v>1989</v>
      </c>
    </row>
    <row r="138" spans="1:65" s="2" customFormat="1" ht="44.25" customHeight="1">
      <c r="A138" s="39"/>
      <c r="B138" s="40"/>
      <c r="C138" s="291" t="s">
        <v>235</v>
      </c>
      <c r="D138" s="291" t="s">
        <v>254</v>
      </c>
      <c r="E138" s="292" t="s">
        <v>1990</v>
      </c>
      <c r="F138" s="293" t="s">
        <v>1991</v>
      </c>
      <c r="G138" s="294" t="s">
        <v>1588</v>
      </c>
      <c r="H138" s="295">
        <v>2</v>
      </c>
      <c r="I138" s="296"/>
      <c r="J138" s="297">
        <f>ROUND(I138*H138,2)</f>
        <v>0</v>
      </c>
      <c r="K138" s="293" t="s">
        <v>1</v>
      </c>
      <c r="L138" s="298"/>
      <c r="M138" s="299" t="s">
        <v>1</v>
      </c>
      <c r="N138" s="300" t="s">
        <v>43</v>
      </c>
      <c r="O138" s="92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6" t="s">
        <v>1893</v>
      </c>
      <c r="AT138" s="256" t="s">
        <v>254</v>
      </c>
      <c r="AU138" s="256" t="s">
        <v>86</v>
      </c>
      <c r="AY138" s="18" t="s">
        <v>166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8" t="s">
        <v>86</v>
      </c>
      <c r="BK138" s="257">
        <f>ROUND(I138*H138,2)</f>
        <v>0</v>
      </c>
      <c r="BL138" s="18" t="s">
        <v>585</v>
      </c>
      <c r="BM138" s="256" t="s">
        <v>1992</v>
      </c>
    </row>
    <row r="139" spans="1:65" s="2" customFormat="1" ht="66.75" customHeight="1">
      <c r="A139" s="39"/>
      <c r="B139" s="40"/>
      <c r="C139" s="291" t="s">
        <v>239</v>
      </c>
      <c r="D139" s="291" t="s">
        <v>254</v>
      </c>
      <c r="E139" s="292" t="s">
        <v>1993</v>
      </c>
      <c r="F139" s="293" t="s">
        <v>1994</v>
      </c>
      <c r="G139" s="294" t="s">
        <v>1588</v>
      </c>
      <c r="H139" s="295">
        <v>1</v>
      </c>
      <c r="I139" s="296"/>
      <c r="J139" s="297">
        <f>ROUND(I139*H139,2)</f>
        <v>0</v>
      </c>
      <c r="K139" s="293" t="s">
        <v>1</v>
      </c>
      <c r="L139" s="298"/>
      <c r="M139" s="299" t="s">
        <v>1</v>
      </c>
      <c r="N139" s="300" t="s">
        <v>43</v>
      </c>
      <c r="O139" s="92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6" t="s">
        <v>1893</v>
      </c>
      <c r="AT139" s="256" t="s">
        <v>254</v>
      </c>
      <c r="AU139" s="256" t="s">
        <v>86</v>
      </c>
      <c r="AY139" s="18" t="s">
        <v>166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8" t="s">
        <v>86</v>
      </c>
      <c r="BK139" s="257">
        <f>ROUND(I139*H139,2)</f>
        <v>0</v>
      </c>
      <c r="BL139" s="18" t="s">
        <v>585</v>
      </c>
      <c r="BM139" s="256" t="s">
        <v>1995</v>
      </c>
    </row>
    <row r="140" spans="1:65" s="2" customFormat="1" ht="16.5" customHeight="1">
      <c r="A140" s="39"/>
      <c r="B140" s="40"/>
      <c r="C140" s="291" t="s">
        <v>245</v>
      </c>
      <c r="D140" s="291" t="s">
        <v>254</v>
      </c>
      <c r="E140" s="292" t="s">
        <v>1996</v>
      </c>
      <c r="F140" s="293" t="s">
        <v>1997</v>
      </c>
      <c r="G140" s="294" t="s">
        <v>1588</v>
      </c>
      <c r="H140" s="295">
        <v>4</v>
      </c>
      <c r="I140" s="296"/>
      <c r="J140" s="297">
        <f>ROUND(I140*H140,2)</f>
        <v>0</v>
      </c>
      <c r="K140" s="293" t="s">
        <v>1</v>
      </c>
      <c r="L140" s="298"/>
      <c r="M140" s="299" t="s">
        <v>1</v>
      </c>
      <c r="N140" s="300" t="s">
        <v>43</v>
      </c>
      <c r="O140" s="92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6" t="s">
        <v>1893</v>
      </c>
      <c r="AT140" s="256" t="s">
        <v>254</v>
      </c>
      <c r="AU140" s="256" t="s">
        <v>86</v>
      </c>
      <c r="AY140" s="18" t="s">
        <v>166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8" t="s">
        <v>86</v>
      </c>
      <c r="BK140" s="257">
        <f>ROUND(I140*H140,2)</f>
        <v>0</v>
      </c>
      <c r="BL140" s="18" t="s">
        <v>585</v>
      </c>
      <c r="BM140" s="256" t="s">
        <v>1998</v>
      </c>
    </row>
    <row r="141" spans="1:65" s="2" customFormat="1" ht="16.5" customHeight="1">
      <c r="A141" s="39"/>
      <c r="B141" s="40"/>
      <c r="C141" s="291" t="s">
        <v>250</v>
      </c>
      <c r="D141" s="291" t="s">
        <v>254</v>
      </c>
      <c r="E141" s="292" t="s">
        <v>1999</v>
      </c>
      <c r="F141" s="293" t="s">
        <v>2000</v>
      </c>
      <c r="G141" s="294" t="s">
        <v>1588</v>
      </c>
      <c r="H141" s="295">
        <v>2</v>
      </c>
      <c r="I141" s="296"/>
      <c r="J141" s="297">
        <f>ROUND(I141*H141,2)</f>
        <v>0</v>
      </c>
      <c r="K141" s="293" t="s">
        <v>1</v>
      </c>
      <c r="L141" s="298"/>
      <c r="M141" s="299" t="s">
        <v>1</v>
      </c>
      <c r="N141" s="300" t="s">
        <v>43</v>
      </c>
      <c r="O141" s="92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6" t="s">
        <v>1893</v>
      </c>
      <c r="AT141" s="256" t="s">
        <v>254</v>
      </c>
      <c r="AU141" s="256" t="s">
        <v>86</v>
      </c>
      <c r="AY141" s="18" t="s">
        <v>166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8" t="s">
        <v>86</v>
      </c>
      <c r="BK141" s="257">
        <f>ROUND(I141*H141,2)</f>
        <v>0</v>
      </c>
      <c r="BL141" s="18" t="s">
        <v>585</v>
      </c>
      <c r="BM141" s="256" t="s">
        <v>2001</v>
      </c>
    </row>
    <row r="142" spans="1:65" s="2" customFormat="1" ht="21.75" customHeight="1">
      <c r="A142" s="39"/>
      <c r="B142" s="40"/>
      <c r="C142" s="291" t="s">
        <v>8</v>
      </c>
      <c r="D142" s="291" t="s">
        <v>254</v>
      </c>
      <c r="E142" s="292" t="s">
        <v>2002</v>
      </c>
      <c r="F142" s="293" t="s">
        <v>2003</v>
      </c>
      <c r="G142" s="294" t="s">
        <v>1588</v>
      </c>
      <c r="H142" s="295">
        <v>1</v>
      </c>
      <c r="I142" s="296"/>
      <c r="J142" s="297">
        <f>ROUND(I142*H142,2)</f>
        <v>0</v>
      </c>
      <c r="K142" s="293" t="s">
        <v>1</v>
      </c>
      <c r="L142" s="298"/>
      <c r="M142" s="299" t="s">
        <v>1</v>
      </c>
      <c r="N142" s="300" t="s">
        <v>43</v>
      </c>
      <c r="O142" s="92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6" t="s">
        <v>1893</v>
      </c>
      <c r="AT142" s="256" t="s">
        <v>254</v>
      </c>
      <c r="AU142" s="256" t="s">
        <v>86</v>
      </c>
      <c r="AY142" s="18" t="s">
        <v>166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8" t="s">
        <v>86</v>
      </c>
      <c r="BK142" s="257">
        <f>ROUND(I142*H142,2)</f>
        <v>0</v>
      </c>
      <c r="BL142" s="18" t="s">
        <v>585</v>
      </c>
      <c r="BM142" s="256" t="s">
        <v>2004</v>
      </c>
    </row>
    <row r="143" spans="1:65" s="2" customFormat="1" ht="16.5" customHeight="1">
      <c r="A143" s="39"/>
      <c r="B143" s="40"/>
      <c r="C143" s="291" t="s">
        <v>260</v>
      </c>
      <c r="D143" s="291" t="s">
        <v>254</v>
      </c>
      <c r="E143" s="292" t="s">
        <v>2005</v>
      </c>
      <c r="F143" s="293" t="s">
        <v>2006</v>
      </c>
      <c r="G143" s="294" t="s">
        <v>668</v>
      </c>
      <c r="H143" s="295">
        <v>1</v>
      </c>
      <c r="I143" s="296"/>
      <c r="J143" s="297">
        <f>ROUND(I143*H143,2)</f>
        <v>0</v>
      </c>
      <c r="K143" s="293" t="s">
        <v>1</v>
      </c>
      <c r="L143" s="298"/>
      <c r="M143" s="299" t="s">
        <v>1</v>
      </c>
      <c r="N143" s="300" t="s">
        <v>43</v>
      </c>
      <c r="O143" s="92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6" t="s">
        <v>1893</v>
      </c>
      <c r="AT143" s="256" t="s">
        <v>254</v>
      </c>
      <c r="AU143" s="256" t="s">
        <v>86</v>
      </c>
      <c r="AY143" s="18" t="s">
        <v>166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8" t="s">
        <v>86</v>
      </c>
      <c r="BK143" s="257">
        <f>ROUND(I143*H143,2)</f>
        <v>0</v>
      </c>
      <c r="BL143" s="18" t="s">
        <v>585</v>
      </c>
      <c r="BM143" s="256" t="s">
        <v>2007</v>
      </c>
    </row>
    <row r="144" spans="1:65" s="2" customFormat="1" ht="16.5" customHeight="1">
      <c r="A144" s="39"/>
      <c r="B144" s="40"/>
      <c r="C144" s="291" t="s">
        <v>264</v>
      </c>
      <c r="D144" s="291" t="s">
        <v>254</v>
      </c>
      <c r="E144" s="292" t="s">
        <v>1934</v>
      </c>
      <c r="F144" s="293" t="s">
        <v>1935</v>
      </c>
      <c r="G144" s="294" t="s">
        <v>668</v>
      </c>
      <c r="H144" s="295">
        <v>1</v>
      </c>
      <c r="I144" s="296"/>
      <c r="J144" s="297">
        <f>ROUND(I144*H144,2)</f>
        <v>0</v>
      </c>
      <c r="K144" s="293" t="s">
        <v>1</v>
      </c>
      <c r="L144" s="298"/>
      <c r="M144" s="299" t="s">
        <v>1</v>
      </c>
      <c r="N144" s="300" t="s">
        <v>43</v>
      </c>
      <c r="O144" s="92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6" t="s">
        <v>1893</v>
      </c>
      <c r="AT144" s="256" t="s">
        <v>254</v>
      </c>
      <c r="AU144" s="256" t="s">
        <v>86</v>
      </c>
      <c r="AY144" s="18" t="s">
        <v>166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8" t="s">
        <v>86</v>
      </c>
      <c r="BK144" s="257">
        <f>ROUND(I144*H144,2)</f>
        <v>0</v>
      </c>
      <c r="BL144" s="18" t="s">
        <v>585</v>
      </c>
      <c r="BM144" s="256" t="s">
        <v>2008</v>
      </c>
    </row>
    <row r="145" spans="1:63" s="12" customFormat="1" ht="25.9" customHeight="1">
      <c r="A145" s="12"/>
      <c r="B145" s="229"/>
      <c r="C145" s="230"/>
      <c r="D145" s="231" t="s">
        <v>77</v>
      </c>
      <c r="E145" s="232" t="s">
        <v>89</v>
      </c>
      <c r="F145" s="232" t="s">
        <v>1938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SUM(P146:P150)</f>
        <v>0</v>
      </c>
      <c r="Q145" s="237"/>
      <c r="R145" s="238">
        <f>SUM(R146:R150)</f>
        <v>0</v>
      </c>
      <c r="S145" s="237"/>
      <c r="T145" s="239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86</v>
      </c>
      <c r="AT145" s="241" t="s">
        <v>77</v>
      </c>
      <c r="AU145" s="241" t="s">
        <v>78</v>
      </c>
      <c r="AY145" s="240" t="s">
        <v>166</v>
      </c>
      <c r="BK145" s="242">
        <f>SUM(BK146:BK150)</f>
        <v>0</v>
      </c>
    </row>
    <row r="146" spans="1:65" s="2" customFormat="1" ht="16.5" customHeight="1">
      <c r="A146" s="39"/>
      <c r="B146" s="40"/>
      <c r="C146" s="245" t="s">
        <v>269</v>
      </c>
      <c r="D146" s="245" t="s">
        <v>168</v>
      </c>
      <c r="E146" s="246" t="s">
        <v>2009</v>
      </c>
      <c r="F146" s="247" t="s">
        <v>2010</v>
      </c>
      <c r="G146" s="248" t="s">
        <v>1588</v>
      </c>
      <c r="H146" s="249">
        <v>1</v>
      </c>
      <c r="I146" s="250"/>
      <c r="J146" s="251">
        <f>ROUND(I146*H146,2)</f>
        <v>0</v>
      </c>
      <c r="K146" s="247" t="s">
        <v>1</v>
      </c>
      <c r="L146" s="45"/>
      <c r="M146" s="252" t="s">
        <v>1</v>
      </c>
      <c r="N146" s="253" t="s">
        <v>43</v>
      </c>
      <c r="O146" s="92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6" t="s">
        <v>173</v>
      </c>
      <c r="AT146" s="256" t="s">
        <v>168</v>
      </c>
      <c r="AU146" s="256" t="s">
        <v>86</v>
      </c>
      <c r="AY146" s="18" t="s">
        <v>166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8" t="s">
        <v>86</v>
      </c>
      <c r="BK146" s="257">
        <f>ROUND(I146*H146,2)</f>
        <v>0</v>
      </c>
      <c r="BL146" s="18" t="s">
        <v>173</v>
      </c>
      <c r="BM146" s="256" t="s">
        <v>2011</v>
      </c>
    </row>
    <row r="147" spans="1:65" s="2" customFormat="1" ht="21.75" customHeight="1">
      <c r="A147" s="39"/>
      <c r="B147" s="40"/>
      <c r="C147" s="245" t="s">
        <v>274</v>
      </c>
      <c r="D147" s="245" t="s">
        <v>168</v>
      </c>
      <c r="E147" s="246" t="s">
        <v>2012</v>
      </c>
      <c r="F147" s="247" t="s">
        <v>2013</v>
      </c>
      <c r="G147" s="248" t="s">
        <v>1588</v>
      </c>
      <c r="H147" s="249">
        <v>1</v>
      </c>
      <c r="I147" s="250"/>
      <c r="J147" s="251">
        <f>ROUND(I147*H147,2)</f>
        <v>0</v>
      </c>
      <c r="K147" s="247" t="s">
        <v>1</v>
      </c>
      <c r="L147" s="45"/>
      <c r="M147" s="252" t="s">
        <v>1</v>
      </c>
      <c r="N147" s="253" t="s">
        <v>43</v>
      </c>
      <c r="O147" s="92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6" t="s">
        <v>173</v>
      </c>
      <c r="AT147" s="256" t="s">
        <v>168</v>
      </c>
      <c r="AU147" s="256" t="s">
        <v>86</v>
      </c>
      <c r="AY147" s="18" t="s">
        <v>166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8" t="s">
        <v>86</v>
      </c>
      <c r="BK147" s="257">
        <f>ROUND(I147*H147,2)</f>
        <v>0</v>
      </c>
      <c r="BL147" s="18" t="s">
        <v>173</v>
      </c>
      <c r="BM147" s="256" t="s">
        <v>2014</v>
      </c>
    </row>
    <row r="148" spans="1:65" s="2" customFormat="1" ht="16.5" customHeight="1">
      <c r="A148" s="39"/>
      <c r="B148" s="40"/>
      <c r="C148" s="245" t="s">
        <v>279</v>
      </c>
      <c r="D148" s="245" t="s">
        <v>168</v>
      </c>
      <c r="E148" s="246" t="s">
        <v>2015</v>
      </c>
      <c r="F148" s="247" t="s">
        <v>2016</v>
      </c>
      <c r="G148" s="248" t="s">
        <v>1588</v>
      </c>
      <c r="H148" s="249">
        <v>1</v>
      </c>
      <c r="I148" s="250"/>
      <c r="J148" s="251">
        <f>ROUND(I148*H148,2)</f>
        <v>0</v>
      </c>
      <c r="K148" s="247" t="s">
        <v>1</v>
      </c>
      <c r="L148" s="45"/>
      <c r="M148" s="252" t="s">
        <v>1</v>
      </c>
      <c r="N148" s="253" t="s">
        <v>43</v>
      </c>
      <c r="O148" s="92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173</v>
      </c>
      <c r="AT148" s="256" t="s">
        <v>168</v>
      </c>
      <c r="AU148" s="256" t="s">
        <v>86</v>
      </c>
      <c r="AY148" s="18" t="s">
        <v>166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86</v>
      </c>
      <c r="BK148" s="257">
        <f>ROUND(I148*H148,2)</f>
        <v>0</v>
      </c>
      <c r="BL148" s="18" t="s">
        <v>173</v>
      </c>
      <c r="BM148" s="256" t="s">
        <v>2017</v>
      </c>
    </row>
    <row r="149" spans="1:65" s="2" customFormat="1" ht="16.5" customHeight="1">
      <c r="A149" s="39"/>
      <c r="B149" s="40"/>
      <c r="C149" s="245" t="s">
        <v>7</v>
      </c>
      <c r="D149" s="245" t="s">
        <v>168</v>
      </c>
      <c r="E149" s="246" t="s">
        <v>2018</v>
      </c>
      <c r="F149" s="247" t="s">
        <v>2019</v>
      </c>
      <c r="G149" s="248" t="s">
        <v>1588</v>
      </c>
      <c r="H149" s="249">
        <v>1</v>
      </c>
      <c r="I149" s="250"/>
      <c r="J149" s="251">
        <f>ROUND(I149*H149,2)</f>
        <v>0</v>
      </c>
      <c r="K149" s="247" t="s">
        <v>1</v>
      </c>
      <c r="L149" s="45"/>
      <c r="M149" s="252" t="s">
        <v>1</v>
      </c>
      <c r="N149" s="253" t="s">
        <v>43</v>
      </c>
      <c r="O149" s="92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6" t="s">
        <v>173</v>
      </c>
      <c r="AT149" s="256" t="s">
        <v>168</v>
      </c>
      <c r="AU149" s="256" t="s">
        <v>86</v>
      </c>
      <c r="AY149" s="18" t="s">
        <v>166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8" t="s">
        <v>86</v>
      </c>
      <c r="BK149" s="257">
        <f>ROUND(I149*H149,2)</f>
        <v>0</v>
      </c>
      <c r="BL149" s="18" t="s">
        <v>173</v>
      </c>
      <c r="BM149" s="256" t="s">
        <v>2020</v>
      </c>
    </row>
    <row r="150" spans="1:65" s="2" customFormat="1" ht="16.5" customHeight="1">
      <c r="A150" s="39"/>
      <c r="B150" s="40"/>
      <c r="C150" s="245" t="s">
        <v>288</v>
      </c>
      <c r="D150" s="245" t="s">
        <v>168</v>
      </c>
      <c r="E150" s="246" t="s">
        <v>2021</v>
      </c>
      <c r="F150" s="247" t="s">
        <v>2022</v>
      </c>
      <c r="G150" s="248" t="s">
        <v>1588</v>
      </c>
      <c r="H150" s="249">
        <v>1</v>
      </c>
      <c r="I150" s="250"/>
      <c r="J150" s="251">
        <f>ROUND(I150*H150,2)</f>
        <v>0</v>
      </c>
      <c r="K150" s="247" t="s">
        <v>1</v>
      </c>
      <c r="L150" s="45"/>
      <c r="M150" s="316" t="s">
        <v>1</v>
      </c>
      <c r="N150" s="317" t="s">
        <v>43</v>
      </c>
      <c r="O150" s="318"/>
      <c r="P150" s="319">
        <f>O150*H150</f>
        <v>0</v>
      </c>
      <c r="Q150" s="319">
        <v>0</v>
      </c>
      <c r="R150" s="319">
        <f>Q150*H150</f>
        <v>0</v>
      </c>
      <c r="S150" s="319">
        <v>0</v>
      </c>
      <c r="T150" s="32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6" t="s">
        <v>173</v>
      </c>
      <c r="AT150" s="256" t="s">
        <v>168</v>
      </c>
      <c r="AU150" s="256" t="s">
        <v>86</v>
      </c>
      <c r="AY150" s="18" t="s">
        <v>166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8" t="s">
        <v>86</v>
      </c>
      <c r="BK150" s="257">
        <f>ROUND(I150*H150,2)</f>
        <v>0</v>
      </c>
      <c r="BL150" s="18" t="s">
        <v>173</v>
      </c>
      <c r="BM150" s="256" t="s">
        <v>2023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194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5:K15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88</v>
      </c>
    </row>
    <row r="4" spans="2:46" s="1" customFormat="1" ht="24.95" customHeight="1">
      <c r="B4" s="21"/>
      <c r="D4" s="152" t="s">
        <v>119</v>
      </c>
      <c r="I4" s="148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8"/>
      <c r="L5" s="21"/>
    </row>
    <row r="6" spans="2:12" s="1" customFormat="1" ht="12" customHeight="1">
      <c r="B6" s="21"/>
      <c r="D6" s="154" t="s">
        <v>16</v>
      </c>
      <c r="I6" s="148"/>
      <c r="L6" s="21"/>
    </row>
    <row r="7" spans="2:12" s="1" customFormat="1" ht="16.5" customHeight="1">
      <c r="B7" s="21"/>
      <c r="E7" s="155" t="str">
        <f>'Rekapitulace stavby'!K6</f>
        <v>Rozšíření expozice Velorexu v Městském muzeu Česká Třebová</v>
      </c>
      <c r="F7" s="154"/>
      <c r="G7" s="154"/>
      <c r="H7" s="154"/>
      <c r="I7" s="148"/>
      <c r="L7" s="21"/>
    </row>
    <row r="8" spans="2:12" ht="12">
      <c r="B8" s="21"/>
      <c r="D8" s="154" t="s">
        <v>120</v>
      </c>
      <c r="L8" s="21"/>
    </row>
    <row r="9" spans="2:12" s="1" customFormat="1" ht="16.5" customHeight="1">
      <c r="B9" s="21"/>
      <c r="E9" s="155" t="s">
        <v>1502</v>
      </c>
      <c r="F9" s="1"/>
      <c r="G9" s="1"/>
      <c r="H9" s="1"/>
      <c r="I9" s="148"/>
      <c r="L9" s="21"/>
    </row>
    <row r="10" spans="2:12" s="1" customFormat="1" ht="12" customHeight="1">
      <c r="B10" s="21"/>
      <c r="D10" s="154" t="s">
        <v>1503</v>
      </c>
      <c r="I10" s="148"/>
      <c r="L10" s="21"/>
    </row>
    <row r="11" spans="1:31" s="2" customFormat="1" ht="16.5" customHeight="1">
      <c r="A11" s="39"/>
      <c r="B11" s="45"/>
      <c r="C11" s="39"/>
      <c r="D11" s="39"/>
      <c r="E11" s="171" t="s">
        <v>1884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4" t="s">
        <v>1885</v>
      </c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7" t="s">
        <v>2024</v>
      </c>
      <c r="F13" s="39"/>
      <c r="G13" s="39"/>
      <c r="H13" s="39"/>
      <c r="I13" s="15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156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4" t="s">
        <v>18</v>
      </c>
      <c r="E15" s="39"/>
      <c r="F15" s="142" t="s">
        <v>99</v>
      </c>
      <c r="G15" s="39"/>
      <c r="H15" s="39"/>
      <c r="I15" s="158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20</v>
      </c>
      <c r="E16" s="39"/>
      <c r="F16" s="142" t="s">
        <v>21</v>
      </c>
      <c r="G16" s="39"/>
      <c r="H16" s="39"/>
      <c r="I16" s="158" t="s">
        <v>22</v>
      </c>
      <c r="J16" s="159" t="str">
        <f>'Rekapitulace stavby'!AN8</f>
        <v>20. 7. 2020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156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4" t="s">
        <v>24</v>
      </c>
      <c r="E18" s="39"/>
      <c r="F18" s="39"/>
      <c r="G18" s="39"/>
      <c r="H18" s="39"/>
      <c r="I18" s="158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8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56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4" t="s">
        <v>28</v>
      </c>
      <c r="E21" s="39"/>
      <c r="F21" s="39"/>
      <c r="G21" s="39"/>
      <c r="H21" s="39"/>
      <c r="I21" s="158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8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56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4" t="s">
        <v>30</v>
      </c>
      <c r="E24" s="39"/>
      <c r="F24" s="39"/>
      <c r="G24" s="39"/>
      <c r="H24" s="39"/>
      <c r="I24" s="158" t="s">
        <v>25</v>
      </c>
      <c r="J24" s="142" t="s">
        <v>1628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1629</v>
      </c>
      <c r="F25" s="39"/>
      <c r="G25" s="39"/>
      <c r="H25" s="39"/>
      <c r="I25" s="158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5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4" t="s">
        <v>35</v>
      </c>
      <c r="E27" s="39"/>
      <c r="F27" s="39"/>
      <c r="G27" s="39"/>
      <c r="H27" s="39"/>
      <c r="I27" s="158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Pavel Rinn</v>
      </c>
      <c r="F28" s="39"/>
      <c r="G28" s="39"/>
      <c r="H28" s="39"/>
      <c r="I28" s="158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156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4" t="s">
        <v>37</v>
      </c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60"/>
      <c r="B31" s="161"/>
      <c r="C31" s="160"/>
      <c r="D31" s="160"/>
      <c r="E31" s="162" t="s">
        <v>1</v>
      </c>
      <c r="F31" s="162"/>
      <c r="G31" s="162"/>
      <c r="H31" s="162"/>
      <c r="I31" s="163"/>
      <c r="J31" s="160"/>
      <c r="K31" s="160"/>
      <c r="L31" s="164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156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7" t="s">
        <v>38</v>
      </c>
      <c r="E34" s="39"/>
      <c r="F34" s="39"/>
      <c r="G34" s="39"/>
      <c r="H34" s="39"/>
      <c r="I34" s="156"/>
      <c r="J34" s="168">
        <f>ROUND(J127,2)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5"/>
      <c r="E35" s="165"/>
      <c r="F35" s="165"/>
      <c r="G35" s="165"/>
      <c r="H35" s="165"/>
      <c r="I35" s="166"/>
      <c r="J35" s="165"/>
      <c r="K35" s="165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9" t="s">
        <v>40</v>
      </c>
      <c r="G36" s="39"/>
      <c r="H36" s="39"/>
      <c r="I36" s="170" t="s">
        <v>39</v>
      </c>
      <c r="J36" s="169" t="s">
        <v>41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71" t="s">
        <v>42</v>
      </c>
      <c r="E37" s="154" t="s">
        <v>43</v>
      </c>
      <c r="F37" s="172">
        <f>ROUND((SUM(BE127:BE138)),2)</f>
        <v>0</v>
      </c>
      <c r="G37" s="39"/>
      <c r="H37" s="39"/>
      <c r="I37" s="173">
        <v>0.21</v>
      </c>
      <c r="J37" s="172">
        <f>ROUND(((SUM(BE127:BE138))*I37),2)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4" t="s">
        <v>44</v>
      </c>
      <c r="F38" s="172">
        <f>ROUND((SUM(BF127:BF138)),2)</f>
        <v>0</v>
      </c>
      <c r="G38" s="39"/>
      <c r="H38" s="39"/>
      <c r="I38" s="173">
        <v>0.15</v>
      </c>
      <c r="J38" s="172">
        <f>ROUND(((SUM(BF127:BF138))*I38),2)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72">
        <f>ROUND((SUM(BG127:BG138)),2)</f>
        <v>0</v>
      </c>
      <c r="G39" s="39"/>
      <c r="H39" s="39"/>
      <c r="I39" s="173">
        <v>0.21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4" t="s">
        <v>46</v>
      </c>
      <c r="F40" s="172">
        <f>ROUND((SUM(BH127:BH138)),2)</f>
        <v>0</v>
      </c>
      <c r="G40" s="39"/>
      <c r="H40" s="39"/>
      <c r="I40" s="173">
        <v>0.15</v>
      </c>
      <c r="J40" s="172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4" t="s">
        <v>47</v>
      </c>
      <c r="F41" s="172">
        <f>ROUND((SUM(BI127:BI138)),2)</f>
        <v>0</v>
      </c>
      <c r="G41" s="39"/>
      <c r="H41" s="39"/>
      <c r="I41" s="173">
        <v>0</v>
      </c>
      <c r="J41" s="172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4"/>
      <c r="D43" s="175" t="s">
        <v>48</v>
      </c>
      <c r="E43" s="176"/>
      <c r="F43" s="176"/>
      <c r="G43" s="177" t="s">
        <v>49</v>
      </c>
      <c r="H43" s="178" t="s">
        <v>50</v>
      </c>
      <c r="I43" s="179"/>
      <c r="J43" s="180">
        <f>SUM(J34:J41)</f>
        <v>0</v>
      </c>
      <c r="K43" s="181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156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1" customFormat="1" ht="14.4" customHeight="1">
      <c r="B49" s="21"/>
      <c r="I49" s="148"/>
      <c r="L49" s="21"/>
    </row>
    <row r="50" spans="2:12" s="2" customFormat="1" ht="14.4" customHeight="1">
      <c r="B50" s="64"/>
      <c r="D50" s="182" t="s">
        <v>51</v>
      </c>
      <c r="E50" s="183"/>
      <c r="F50" s="183"/>
      <c r="G50" s="182" t="s">
        <v>52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53</v>
      </c>
      <c r="E61" s="186"/>
      <c r="F61" s="187" t="s">
        <v>54</v>
      </c>
      <c r="G61" s="185" t="s">
        <v>53</v>
      </c>
      <c r="H61" s="186"/>
      <c r="I61" s="188"/>
      <c r="J61" s="189" t="s">
        <v>54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55</v>
      </c>
      <c r="E65" s="190"/>
      <c r="F65" s="190"/>
      <c r="G65" s="182" t="s">
        <v>56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53</v>
      </c>
      <c r="E76" s="186"/>
      <c r="F76" s="187" t="s">
        <v>54</v>
      </c>
      <c r="G76" s="185" t="s">
        <v>53</v>
      </c>
      <c r="H76" s="186"/>
      <c r="I76" s="188"/>
      <c r="J76" s="189" t="s">
        <v>54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122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8" t="str">
        <f>E7</f>
        <v>Rozšíření expozice Velorexu v Městském muzeu Česká Třebová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120</v>
      </c>
      <c r="D86" s="23"/>
      <c r="E86" s="23"/>
      <c r="F86" s="23"/>
      <c r="G86" s="23"/>
      <c r="H86" s="23"/>
      <c r="I86" s="148"/>
      <c r="J86" s="23"/>
      <c r="K86" s="23"/>
      <c r="L86" s="21"/>
    </row>
    <row r="87" spans="2:12" s="1" customFormat="1" ht="16.5" customHeight="1">
      <c r="B87" s="22"/>
      <c r="C87" s="23"/>
      <c r="D87" s="23"/>
      <c r="E87" s="198" t="s">
        <v>1502</v>
      </c>
      <c r="F87" s="23"/>
      <c r="G87" s="23"/>
      <c r="H87" s="23"/>
      <c r="I87" s="148"/>
      <c r="J87" s="23"/>
      <c r="K87" s="23"/>
      <c r="L87" s="21"/>
    </row>
    <row r="88" spans="2:12" s="1" customFormat="1" ht="12" customHeight="1">
      <c r="B88" s="22"/>
      <c r="C88" s="33" t="s">
        <v>1503</v>
      </c>
      <c r="D88" s="23"/>
      <c r="E88" s="23"/>
      <c r="F88" s="23"/>
      <c r="G88" s="23"/>
      <c r="H88" s="23"/>
      <c r="I88" s="148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21" t="s">
        <v>1884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1885</v>
      </c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D2.3.3 - Kamerový systém</v>
      </c>
      <c r="F91" s="41"/>
      <c r="G91" s="41"/>
      <c r="H91" s="41"/>
      <c r="I91" s="156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>Česká Třebová</v>
      </c>
      <c r="G93" s="41"/>
      <c r="H93" s="41"/>
      <c r="I93" s="158" t="s">
        <v>22</v>
      </c>
      <c r="J93" s="80" t="str">
        <f>IF(J16="","",J16)</f>
        <v>20. 7. 2020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156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25.65" customHeight="1">
      <c r="A95" s="39"/>
      <c r="B95" s="40"/>
      <c r="C95" s="33" t="s">
        <v>24</v>
      </c>
      <c r="D95" s="41"/>
      <c r="E95" s="41"/>
      <c r="F95" s="28" t="str">
        <f>E19</f>
        <v>Město Česká Třebová</v>
      </c>
      <c r="G95" s="41"/>
      <c r="H95" s="41"/>
      <c r="I95" s="158" t="s">
        <v>30</v>
      </c>
      <c r="J95" s="37" t="str">
        <f>E25</f>
        <v>Ing.Libor Sauer, Svitavy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158" t="s">
        <v>35</v>
      </c>
      <c r="J96" s="37" t="str">
        <f>E28</f>
        <v>Pavel Rinn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99" t="s">
        <v>123</v>
      </c>
      <c r="D98" s="200"/>
      <c r="E98" s="200"/>
      <c r="F98" s="200"/>
      <c r="G98" s="200"/>
      <c r="H98" s="200"/>
      <c r="I98" s="201"/>
      <c r="J98" s="202" t="s">
        <v>124</v>
      </c>
      <c r="K98" s="200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156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203" t="s">
        <v>125</v>
      </c>
      <c r="D100" s="41"/>
      <c r="E100" s="41"/>
      <c r="F100" s="41"/>
      <c r="G100" s="41"/>
      <c r="H100" s="41"/>
      <c r="I100" s="156"/>
      <c r="J100" s="111">
        <f>J127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126</v>
      </c>
    </row>
    <row r="101" spans="1:31" s="9" customFormat="1" ht="24.95" customHeight="1">
      <c r="A101" s="9"/>
      <c r="B101" s="204"/>
      <c r="C101" s="205"/>
      <c r="D101" s="206" t="s">
        <v>149</v>
      </c>
      <c r="E101" s="207"/>
      <c r="F101" s="207"/>
      <c r="G101" s="207"/>
      <c r="H101" s="207"/>
      <c r="I101" s="208"/>
      <c r="J101" s="209">
        <f>J128</f>
        <v>0</v>
      </c>
      <c r="K101" s="205"/>
      <c r="L101" s="21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1"/>
      <c r="C102" s="134"/>
      <c r="D102" s="212" t="s">
        <v>1888</v>
      </c>
      <c r="E102" s="213"/>
      <c r="F102" s="213"/>
      <c r="G102" s="213"/>
      <c r="H102" s="213"/>
      <c r="I102" s="214"/>
      <c r="J102" s="215">
        <f>J129</f>
        <v>0</v>
      </c>
      <c r="K102" s="134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4"/>
      <c r="D103" s="212" t="s">
        <v>1887</v>
      </c>
      <c r="E103" s="213"/>
      <c r="F103" s="213"/>
      <c r="G103" s="213"/>
      <c r="H103" s="213"/>
      <c r="I103" s="214"/>
      <c r="J103" s="215">
        <f>J134</f>
        <v>0</v>
      </c>
      <c r="K103" s="134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156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194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197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151</v>
      </c>
      <c r="D110" s="41"/>
      <c r="E110" s="41"/>
      <c r="F110" s="41"/>
      <c r="G110" s="41"/>
      <c r="H110" s="41"/>
      <c r="I110" s="15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15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15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98" t="str">
        <f>E7</f>
        <v>Rozšíření expozice Velorexu v Městském muzeu Česká Třebová</v>
      </c>
      <c r="F113" s="33"/>
      <c r="G113" s="33"/>
      <c r="H113" s="33"/>
      <c r="I113" s="15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120</v>
      </c>
      <c r="D114" s="23"/>
      <c r="E114" s="23"/>
      <c r="F114" s="23"/>
      <c r="G114" s="23"/>
      <c r="H114" s="23"/>
      <c r="I114" s="148"/>
      <c r="J114" s="23"/>
      <c r="K114" s="23"/>
      <c r="L114" s="21"/>
    </row>
    <row r="115" spans="2:12" s="1" customFormat="1" ht="16.5" customHeight="1">
      <c r="B115" s="22"/>
      <c r="C115" s="23"/>
      <c r="D115" s="23"/>
      <c r="E115" s="198" t="s">
        <v>1502</v>
      </c>
      <c r="F115" s="23"/>
      <c r="G115" s="23"/>
      <c r="H115" s="23"/>
      <c r="I115" s="148"/>
      <c r="J115" s="23"/>
      <c r="K115" s="23"/>
      <c r="L115" s="21"/>
    </row>
    <row r="116" spans="2:12" s="1" customFormat="1" ht="12" customHeight="1">
      <c r="B116" s="22"/>
      <c r="C116" s="33" t="s">
        <v>1503</v>
      </c>
      <c r="D116" s="23"/>
      <c r="E116" s="23"/>
      <c r="F116" s="23"/>
      <c r="G116" s="23"/>
      <c r="H116" s="23"/>
      <c r="I116" s="148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321" t="s">
        <v>1884</v>
      </c>
      <c r="F117" s="41"/>
      <c r="G117" s="41"/>
      <c r="H117" s="41"/>
      <c r="I117" s="15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1885</v>
      </c>
      <c r="D118" s="41"/>
      <c r="E118" s="41"/>
      <c r="F118" s="41"/>
      <c r="G118" s="41"/>
      <c r="H118" s="41"/>
      <c r="I118" s="15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E13</f>
        <v>D2.3.3 - Kamerový systém</v>
      </c>
      <c r="F119" s="41"/>
      <c r="G119" s="41"/>
      <c r="H119" s="41"/>
      <c r="I119" s="15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F16</f>
        <v>Česká Třebová</v>
      </c>
      <c r="G121" s="41"/>
      <c r="H121" s="41"/>
      <c r="I121" s="158" t="s">
        <v>22</v>
      </c>
      <c r="J121" s="80" t="str">
        <f>IF(J16="","",J16)</f>
        <v>20. 7. 2020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6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24</v>
      </c>
      <c r="D123" s="41"/>
      <c r="E123" s="41"/>
      <c r="F123" s="28" t="str">
        <f>E19</f>
        <v>Město Česká Třebová</v>
      </c>
      <c r="G123" s="41"/>
      <c r="H123" s="41"/>
      <c r="I123" s="158" t="s">
        <v>30</v>
      </c>
      <c r="J123" s="37" t="str">
        <f>E25</f>
        <v>Ing.Libor Sauer, Svitavy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IF(E22="","",E22)</f>
        <v>Vyplň údaj</v>
      </c>
      <c r="G124" s="41"/>
      <c r="H124" s="41"/>
      <c r="I124" s="158" t="s">
        <v>35</v>
      </c>
      <c r="J124" s="37" t="str">
        <f>E28</f>
        <v>Pavel Rinn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156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7"/>
      <c r="B126" s="218"/>
      <c r="C126" s="219" t="s">
        <v>152</v>
      </c>
      <c r="D126" s="220" t="s">
        <v>63</v>
      </c>
      <c r="E126" s="220" t="s">
        <v>59</v>
      </c>
      <c r="F126" s="220" t="s">
        <v>60</v>
      </c>
      <c r="G126" s="220" t="s">
        <v>153</v>
      </c>
      <c r="H126" s="220" t="s">
        <v>154</v>
      </c>
      <c r="I126" s="221" t="s">
        <v>155</v>
      </c>
      <c r="J126" s="220" t="s">
        <v>124</v>
      </c>
      <c r="K126" s="222" t="s">
        <v>156</v>
      </c>
      <c r="L126" s="223"/>
      <c r="M126" s="101" t="s">
        <v>1</v>
      </c>
      <c r="N126" s="102" t="s">
        <v>42</v>
      </c>
      <c r="O126" s="102" t="s">
        <v>157</v>
      </c>
      <c r="P126" s="102" t="s">
        <v>158</v>
      </c>
      <c r="Q126" s="102" t="s">
        <v>159</v>
      </c>
      <c r="R126" s="102" t="s">
        <v>160</v>
      </c>
      <c r="S126" s="102" t="s">
        <v>161</v>
      </c>
      <c r="T126" s="103" t="s">
        <v>162</v>
      </c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</row>
    <row r="127" spans="1:63" s="2" customFormat="1" ht="22.8" customHeight="1">
      <c r="A127" s="39"/>
      <c r="B127" s="40"/>
      <c r="C127" s="108" t="s">
        <v>163</v>
      </c>
      <c r="D127" s="41"/>
      <c r="E127" s="41"/>
      <c r="F127" s="41"/>
      <c r="G127" s="41"/>
      <c r="H127" s="41"/>
      <c r="I127" s="156"/>
      <c r="J127" s="224">
        <f>BK127</f>
        <v>0</v>
      </c>
      <c r="K127" s="41"/>
      <c r="L127" s="45"/>
      <c r="M127" s="104"/>
      <c r="N127" s="225"/>
      <c r="O127" s="105"/>
      <c r="P127" s="226">
        <f>P128</f>
        <v>0</v>
      </c>
      <c r="Q127" s="105"/>
      <c r="R127" s="226">
        <f>R128</f>
        <v>0</v>
      </c>
      <c r="S127" s="105"/>
      <c r="T127" s="227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77</v>
      </c>
      <c r="AU127" s="18" t="s">
        <v>126</v>
      </c>
      <c r="BK127" s="228">
        <f>BK128</f>
        <v>0</v>
      </c>
    </row>
    <row r="128" spans="1:63" s="12" customFormat="1" ht="25.9" customHeight="1">
      <c r="A128" s="12"/>
      <c r="B128" s="229"/>
      <c r="C128" s="230"/>
      <c r="D128" s="231" t="s">
        <v>77</v>
      </c>
      <c r="E128" s="232" t="s">
        <v>254</v>
      </c>
      <c r="F128" s="232" t="s">
        <v>1495</v>
      </c>
      <c r="G128" s="230"/>
      <c r="H128" s="230"/>
      <c r="I128" s="233"/>
      <c r="J128" s="234">
        <f>BK128</f>
        <v>0</v>
      </c>
      <c r="K128" s="230"/>
      <c r="L128" s="235"/>
      <c r="M128" s="236"/>
      <c r="N128" s="237"/>
      <c r="O128" s="237"/>
      <c r="P128" s="238">
        <f>P129+P134</f>
        <v>0</v>
      </c>
      <c r="Q128" s="237"/>
      <c r="R128" s="238">
        <f>R129+R134</f>
        <v>0</v>
      </c>
      <c r="S128" s="237"/>
      <c r="T128" s="239">
        <f>T129+T134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105</v>
      </c>
      <c r="AT128" s="241" t="s">
        <v>77</v>
      </c>
      <c r="AU128" s="241" t="s">
        <v>78</v>
      </c>
      <c r="AY128" s="240" t="s">
        <v>166</v>
      </c>
      <c r="BK128" s="242">
        <f>BK129+BK134</f>
        <v>0</v>
      </c>
    </row>
    <row r="129" spans="1:63" s="12" customFormat="1" ht="22.8" customHeight="1">
      <c r="A129" s="12"/>
      <c r="B129" s="229"/>
      <c r="C129" s="230"/>
      <c r="D129" s="231" t="s">
        <v>77</v>
      </c>
      <c r="E129" s="243" t="s">
        <v>1937</v>
      </c>
      <c r="F129" s="243" t="s">
        <v>1938</v>
      </c>
      <c r="G129" s="230"/>
      <c r="H129" s="230"/>
      <c r="I129" s="233"/>
      <c r="J129" s="244">
        <f>BK129</f>
        <v>0</v>
      </c>
      <c r="K129" s="230"/>
      <c r="L129" s="235"/>
      <c r="M129" s="236"/>
      <c r="N129" s="237"/>
      <c r="O129" s="237"/>
      <c r="P129" s="238">
        <f>SUM(P130:P133)</f>
        <v>0</v>
      </c>
      <c r="Q129" s="237"/>
      <c r="R129" s="238">
        <f>SUM(R130:R133)</f>
        <v>0</v>
      </c>
      <c r="S129" s="237"/>
      <c r="T129" s="239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88</v>
      </c>
      <c r="AT129" s="241" t="s">
        <v>77</v>
      </c>
      <c r="AU129" s="241" t="s">
        <v>86</v>
      </c>
      <c r="AY129" s="240" t="s">
        <v>166</v>
      </c>
      <c r="BK129" s="242">
        <f>SUM(BK130:BK133)</f>
        <v>0</v>
      </c>
    </row>
    <row r="130" spans="1:65" s="2" customFormat="1" ht="16.5" customHeight="1">
      <c r="A130" s="39"/>
      <c r="B130" s="40"/>
      <c r="C130" s="245" t="s">
        <v>86</v>
      </c>
      <c r="D130" s="245" t="s">
        <v>168</v>
      </c>
      <c r="E130" s="246" t="s">
        <v>1954</v>
      </c>
      <c r="F130" s="247" t="s">
        <v>1955</v>
      </c>
      <c r="G130" s="248" t="s">
        <v>668</v>
      </c>
      <c r="H130" s="249">
        <v>1</v>
      </c>
      <c r="I130" s="250"/>
      <c r="J130" s="251">
        <f>ROUND(I130*H130,2)</f>
        <v>0</v>
      </c>
      <c r="K130" s="247" t="s">
        <v>1</v>
      </c>
      <c r="L130" s="45"/>
      <c r="M130" s="252" t="s">
        <v>1</v>
      </c>
      <c r="N130" s="253" t="s">
        <v>43</v>
      </c>
      <c r="O130" s="92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6" t="s">
        <v>173</v>
      </c>
      <c r="AT130" s="256" t="s">
        <v>168</v>
      </c>
      <c r="AU130" s="256" t="s">
        <v>88</v>
      </c>
      <c r="AY130" s="18" t="s">
        <v>166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8" t="s">
        <v>86</v>
      </c>
      <c r="BK130" s="257">
        <f>ROUND(I130*H130,2)</f>
        <v>0</v>
      </c>
      <c r="BL130" s="18" t="s">
        <v>173</v>
      </c>
      <c r="BM130" s="256" t="s">
        <v>2025</v>
      </c>
    </row>
    <row r="131" spans="1:65" s="2" customFormat="1" ht="16.5" customHeight="1">
      <c r="A131" s="39"/>
      <c r="B131" s="40"/>
      <c r="C131" s="245" t="s">
        <v>88</v>
      </c>
      <c r="D131" s="245" t="s">
        <v>168</v>
      </c>
      <c r="E131" s="246" t="s">
        <v>2026</v>
      </c>
      <c r="F131" s="247" t="s">
        <v>2027</v>
      </c>
      <c r="G131" s="248" t="s">
        <v>668</v>
      </c>
      <c r="H131" s="249">
        <v>1</v>
      </c>
      <c r="I131" s="250"/>
      <c r="J131" s="251">
        <f>ROUND(I131*H131,2)</f>
        <v>0</v>
      </c>
      <c r="K131" s="247" t="s">
        <v>1</v>
      </c>
      <c r="L131" s="45"/>
      <c r="M131" s="252" t="s">
        <v>1</v>
      </c>
      <c r="N131" s="253" t="s">
        <v>43</v>
      </c>
      <c r="O131" s="92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6" t="s">
        <v>173</v>
      </c>
      <c r="AT131" s="256" t="s">
        <v>168</v>
      </c>
      <c r="AU131" s="256" t="s">
        <v>88</v>
      </c>
      <c r="AY131" s="18" t="s">
        <v>166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8" t="s">
        <v>86</v>
      </c>
      <c r="BK131" s="257">
        <f>ROUND(I131*H131,2)</f>
        <v>0</v>
      </c>
      <c r="BL131" s="18" t="s">
        <v>173</v>
      </c>
      <c r="BM131" s="256" t="s">
        <v>2028</v>
      </c>
    </row>
    <row r="132" spans="1:65" s="2" customFormat="1" ht="16.5" customHeight="1">
      <c r="A132" s="39"/>
      <c r="B132" s="40"/>
      <c r="C132" s="245" t="s">
        <v>105</v>
      </c>
      <c r="D132" s="245" t="s">
        <v>168</v>
      </c>
      <c r="E132" s="246" t="s">
        <v>2029</v>
      </c>
      <c r="F132" s="247" t="s">
        <v>2030</v>
      </c>
      <c r="G132" s="248" t="s">
        <v>668</v>
      </c>
      <c r="H132" s="249">
        <v>1</v>
      </c>
      <c r="I132" s="250"/>
      <c r="J132" s="251">
        <f>ROUND(I132*H132,2)</f>
        <v>0</v>
      </c>
      <c r="K132" s="247" t="s">
        <v>1</v>
      </c>
      <c r="L132" s="45"/>
      <c r="M132" s="252" t="s">
        <v>1</v>
      </c>
      <c r="N132" s="253" t="s">
        <v>43</v>
      </c>
      <c r="O132" s="92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6" t="s">
        <v>173</v>
      </c>
      <c r="AT132" s="256" t="s">
        <v>168</v>
      </c>
      <c r="AU132" s="256" t="s">
        <v>88</v>
      </c>
      <c r="AY132" s="18" t="s">
        <v>166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8" t="s">
        <v>86</v>
      </c>
      <c r="BK132" s="257">
        <f>ROUND(I132*H132,2)</f>
        <v>0</v>
      </c>
      <c r="BL132" s="18" t="s">
        <v>173</v>
      </c>
      <c r="BM132" s="256" t="s">
        <v>2031</v>
      </c>
    </row>
    <row r="133" spans="1:65" s="2" customFormat="1" ht="16.5" customHeight="1">
      <c r="A133" s="39"/>
      <c r="B133" s="40"/>
      <c r="C133" s="245" t="s">
        <v>173</v>
      </c>
      <c r="D133" s="245" t="s">
        <v>168</v>
      </c>
      <c r="E133" s="246" t="s">
        <v>2032</v>
      </c>
      <c r="F133" s="247" t="s">
        <v>2033</v>
      </c>
      <c r="G133" s="248" t="s">
        <v>668</v>
      </c>
      <c r="H133" s="249">
        <v>1</v>
      </c>
      <c r="I133" s="250"/>
      <c r="J133" s="251">
        <f>ROUND(I133*H133,2)</f>
        <v>0</v>
      </c>
      <c r="K133" s="247" t="s">
        <v>1</v>
      </c>
      <c r="L133" s="45"/>
      <c r="M133" s="252" t="s">
        <v>1</v>
      </c>
      <c r="N133" s="253" t="s">
        <v>43</v>
      </c>
      <c r="O133" s="92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6" t="s">
        <v>173</v>
      </c>
      <c r="AT133" s="256" t="s">
        <v>168</v>
      </c>
      <c r="AU133" s="256" t="s">
        <v>88</v>
      </c>
      <c r="AY133" s="18" t="s">
        <v>166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8" t="s">
        <v>86</v>
      </c>
      <c r="BK133" s="257">
        <f>ROUND(I133*H133,2)</f>
        <v>0</v>
      </c>
      <c r="BL133" s="18" t="s">
        <v>173</v>
      </c>
      <c r="BM133" s="256" t="s">
        <v>2034</v>
      </c>
    </row>
    <row r="134" spans="1:63" s="12" customFormat="1" ht="22.8" customHeight="1">
      <c r="A134" s="12"/>
      <c r="B134" s="229"/>
      <c r="C134" s="230"/>
      <c r="D134" s="231" t="s">
        <v>77</v>
      </c>
      <c r="E134" s="243" t="s">
        <v>1889</v>
      </c>
      <c r="F134" s="243" t="s">
        <v>1890</v>
      </c>
      <c r="G134" s="230"/>
      <c r="H134" s="230"/>
      <c r="I134" s="233"/>
      <c r="J134" s="244">
        <f>BK134</f>
        <v>0</v>
      </c>
      <c r="K134" s="230"/>
      <c r="L134" s="235"/>
      <c r="M134" s="236"/>
      <c r="N134" s="237"/>
      <c r="O134" s="237"/>
      <c r="P134" s="238">
        <f>SUM(P135:P138)</f>
        <v>0</v>
      </c>
      <c r="Q134" s="237"/>
      <c r="R134" s="238">
        <f>SUM(R135:R138)</f>
        <v>0</v>
      </c>
      <c r="S134" s="237"/>
      <c r="T134" s="239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105</v>
      </c>
      <c r="AT134" s="241" t="s">
        <v>77</v>
      </c>
      <c r="AU134" s="241" t="s">
        <v>86</v>
      </c>
      <c r="AY134" s="240" t="s">
        <v>166</v>
      </c>
      <c r="BK134" s="242">
        <f>SUM(BK135:BK138)</f>
        <v>0</v>
      </c>
    </row>
    <row r="135" spans="1:65" s="2" customFormat="1" ht="44.25" customHeight="1">
      <c r="A135" s="39"/>
      <c r="B135" s="40"/>
      <c r="C135" s="291" t="s">
        <v>192</v>
      </c>
      <c r="D135" s="291" t="s">
        <v>254</v>
      </c>
      <c r="E135" s="292" t="s">
        <v>2035</v>
      </c>
      <c r="F135" s="293" t="s">
        <v>2036</v>
      </c>
      <c r="G135" s="294" t="s">
        <v>1588</v>
      </c>
      <c r="H135" s="295">
        <v>2</v>
      </c>
      <c r="I135" s="296"/>
      <c r="J135" s="297">
        <f>ROUND(I135*H135,2)</f>
        <v>0</v>
      </c>
      <c r="K135" s="293" t="s">
        <v>1</v>
      </c>
      <c r="L135" s="298"/>
      <c r="M135" s="299" t="s">
        <v>1</v>
      </c>
      <c r="N135" s="300" t="s">
        <v>43</v>
      </c>
      <c r="O135" s="92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6" t="s">
        <v>220</v>
      </c>
      <c r="AT135" s="256" t="s">
        <v>254</v>
      </c>
      <c r="AU135" s="256" t="s">
        <v>88</v>
      </c>
      <c r="AY135" s="18" t="s">
        <v>166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8" t="s">
        <v>86</v>
      </c>
      <c r="BK135" s="257">
        <f>ROUND(I135*H135,2)</f>
        <v>0</v>
      </c>
      <c r="BL135" s="18" t="s">
        <v>173</v>
      </c>
      <c r="BM135" s="256" t="s">
        <v>2037</v>
      </c>
    </row>
    <row r="136" spans="1:65" s="2" customFormat="1" ht="16.5" customHeight="1">
      <c r="A136" s="39"/>
      <c r="B136" s="40"/>
      <c r="C136" s="291" t="s">
        <v>197</v>
      </c>
      <c r="D136" s="291" t="s">
        <v>254</v>
      </c>
      <c r="E136" s="292" t="s">
        <v>2038</v>
      </c>
      <c r="F136" s="293" t="s">
        <v>2039</v>
      </c>
      <c r="G136" s="294" t="s">
        <v>1588</v>
      </c>
      <c r="H136" s="295">
        <v>2</v>
      </c>
      <c r="I136" s="296"/>
      <c r="J136" s="297">
        <f>ROUND(I136*H136,2)</f>
        <v>0</v>
      </c>
      <c r="K136" s="293" t="s">
        <v>1</v>
      </c>
      <c r="L136" s="298"/>
      <c r="M136" s="299" t="s">
        <v>1</v>
      </c>
      <c r="N136" s="300" t="s">
        <v>43</v>
      </c>
      <c r="O136" s="92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6" t="s">
        <v>220</v>
      </c>
      <c r="AT136" s="256" t="s">
        <v>254</v>
      </c>
      <c r="AU136" s="256" t="s">
        <v>88</v>
      </c>
      <c r="AY136" s="18" t="s">
        <v>166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8" t="s">
        <v>86</v>
      </c>
      <c r="BK136" s="257">
        <f>ROUND(I136*H136,2)</f>
        <v>0</v>
      </c>
      <c r="BL136" s="18" t="s">
        <v>173</v>
      </c>
      <c r="BM136" s="256" t="s">
        <v>2040</v>
      </c>
    </row>
    <row r="137" spans="1:65" s="2" customFormat="1" ht="16.5" customHeight="1">
      <c r="A137" s="39"/>
      <c r="B137" s="40"/>
      <c r="C137" s="291" t="s">
        <v>215</v>
      </c>
      <c r="D137" s="291" t="s">
        <v>254</v>
      </c>
      <c r="E137" s="292" t="s">
        <v>2041</v>
      </c>
      <c r="F137" s="293" t="s">
        <v>2042</v>
      </c>
      <c r="G137" s="294" t="s">
        <v>1588</v>
      </c>
      <c r="H137" s="295">
        <v>1</v>
      </c>
      <c r="I137" s="296"/>
      <c r="J137" s="297">
        <f>ROUND(I137*H137,2)</f>
        <v>0</v>
      </c>
      <c r="K137" s="293" t="s">
        <v>1</v>
      </c>
      <c r="L137" s="298"/>
      <c r="M137" s="299" t="s">
        <v>1</v>
      </c>
      <c r="N137" s="300" t="s">
        <v>43</v>
      </c>
      <c r="O137" s="92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6" t="s">
        <v>220</v>
      </c>
      <c r="AT137" s="256" t="s">
        <v>254</v>
      </c>
      <c r="AU137" s="256" t="s">
        <v>88</v>
      </c>
      <c r="AY137" s="18" t="s">
        <v>166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8" t="s">
        <v>86</v>
      </c>
      <c r="BK137" s="257">
        <f>ROUND(I137*H137,2)</f>
        <v>0</v>
      </c>
      <c r="BL137" s="18" t="s">
        <v>173</v>
      </c>
      <c r="BM137" s="256" t="s">
        <v>2043</v>
      </c>
    </row>
    <row r="138" spans="1:65" s="2" customFormat="1" ht="16.5" customHeight="1">
      <c r="A138" s="39"/>
      <c r="B138" s="40"/>
      <c r="C138" s="291" t="s">
        <v>220</v>
      </c>
      <c r="D138" s="291" t="s">
        <v>254</v>
      </c>
      <c r="E138" s="292" t="s">
        <v>2044</v>
      </c>
      <c r="F138" s="293" t="s">
        <v>2045</v>
      </c>
      <c r="G138" s="294" t="s">
        <v>668</v>
      </c>
      <c r="H138" s="295">
        <v>1</v>
      </c>
      <c r="I138" s="296"/>
      <c r="J138" s="297">
        <f>ROUND(I138*H138,2)</f>
        <v>0</v>
      </c>
      <c r="K138" s="293" t="s">
        <v>1</v>
      </c>
      <c r="L138" s="298"/>
      <c r="M138" s="322" t="s">
        <v>1</v>
      </c>
      <c r="N138" s="323" t="s">
        <v>43</v>
      </c>
      <c r="O138" s="318"/>
      <c r="P138" s="319">
        <f>O138*H138</f>
        <v>0</v>
      </c>
      <c r="Q138" s="319">
        <v>0</v>
      </c>
      <c r="R138" s="319">
        <f>Q138*H138</f>
        <v>0</v>
      </c>
      <c r="S138" s="319">
        <v>0</v>
      </c>
      <c r="T138" s="32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6" t="s">
        <v>220</v>
      </c>
      <c r="AT138" s="256" t="s">
        <v>254</v>
      </c>
      <c r="AU138" s="256" t="s">
        <v>88</v>
      </c>
      <c r="AY138" s="18" t="s">
        <v>166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8" t="s">
        <v>86</v>
      </c>
      <c r="BK138" s="257">
        <f>ROUND(I138*H138,2)</f>
        <v>0</v>
      </c>
      <c r="BL138" s="18" t="s">
        <v>173</v>
      </c>
      <c r="BM138" s="256" t="s">
        <v>2046</v>
      </c>
    </row>
    <row r="139" spans="1:31" s="2" customFormat="1" ht="6.95" customHeight="1">
      <c r="A139" s="39"/>
      <c r="B139" s="67"/>
      <c r="C139" s="68"/>
      <c r="D139" s="68"/>
      <c r="E139" s="68"/>
      <c r="F139" s="68"/>
      <c r="G139" s="68"/>
      <c r="H139" s="68"/>
      <c r="I139" s="194"/>
      <c r="J139" s="68"/>
      <c r="K139" s="68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password="CC35" sheet="1" objects="1" scenarios="1" formatColumns="0" formatRows="0" autoFilter="0"/>
  <autoFilter ref="C126:K13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88</v>
      </c>
    </row>
    <row r="4" spans="2:46" s="1" customFormat="1" ht="24.95" customHeight="1">
      <c r="B4" s="21"/>
      <c r="D4" s="152" t="s">
        <v>119</v>
      </c>
      <c r="I4" s="148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8"/>
      <c r="L5" s="21"/>
    </row>
    <row r="6" spans="2:12" s="1" customFormat="1" ht="12" customHeight="1">
      <c r="B6" s="21"/>
      <c r="D6" s="154" t="s">
        <v>16</v>
      </c>
      <c r="I6" s="148"/>
      <c r="L6" s="21"/>
    </row>
    <row r="7" spans="2:12" s="1" customFormat="1" ht="16.5" customHeight="1">
      <c r="B7" s="21"/>
      <c r="E7" s="155" t="str">
        <f>'Rekapitulace stavby'!K6</f>
        <v>Rozšíření expozice Velorexu v Městském muzeu Česká Třebová</v>
      </c>
      <c r="F7" s="154"/>
      <c r="G7" s="154"/>
      <c r="H7" s="154"/>
      <c r="I7" s="148"/>
      <c r="L7" s="21"/>
    </row>
    <row r="8" spans="2:12" s="1" customFormat="1" ht="12" customHeight="1">
      <c r="B8" s="21"/>
      <c r="D8" s="154" t="s">
        <v>120</v>
      </c>
      <c r="I8" s="148"/>
      <c r="L8" s="21"/>
    </row>
    <row r="9" spans="1:31" s="2" customFormat="1" ht="16.5" customHeight="1">
      <c r="A9" s="39"/>
      <c r="B9" s="45"/>
      <c r="C9" s="39"/>
      <c r="D9" s="39"/>
      <c r="E9" s="155" t="s">
        <v>1502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1503</v>
      </c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7" t="s">
        <v>2047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18</v>
      </c>
      <c r="E13" s="39"/>
      <c r="F13" s="142" t="s">
        <v>1</v>
      </c>
      <c r="G13" s="39"/>
      <c r="H13" s="39"/>
      <c r="I13" s="158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20</v>
      </c>
      <c r="E14" s="39"/>
      <c r="F14" s="142" t="s">
        <v>21</v>
      </c>
      <c r="G14" s="39"/>
      <c r="H14" s="39"/>
      <c r="I14" s="158" t="s">
        <v>22</v>
      </c>
      <c r="J14" s="159" t="str">
        <f>'Rekapitulace stavby'!AN8</f>
        <v>20. 7. 2020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6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24</v>
      </c>
      <c r="E16" s="39"/>
      <c r="F16" s="39"/>
      <c r="G16" s="39"/>
      <c r="H16" s="39"/>
      <c r="I16" s="158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8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6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28</v>
      </c>
      <c r="E19" s="39"/>
      <c r="F19" s="39"/>
      <c r="G19" s="39"/>
      <c r="H19" s="39"/>
      <c r="I19" s="158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8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6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30</v>
      </c>
      <c r="E22" s="39"/>
      <c r="F22" s="39"/>
      <c r="G22" s="39"/>
      <c r="H22" s="39"/>
      <c r="I22" s="158" t="s">
        <v>25</v>
      </c>
      <c r="J22" s="142" t="str">
        <f>IF('Rekapitulace stavby'!AN16="","",'Rekapitulace stavby'!AN16)</f>
        <v>15036499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K I P spol. s r. o.</v>
      </c>
      <c r="F23" s="39"/>
      <c r="G23" s="39"/>
      <c r="H23" s="39"/>
      <c r="I23" s="158" t="s">
        <v>27</v>
      </c>
      <c r="J23" s="142" t="str">
        <f>IF('Rekapitulace stavby'!AN17="","",'Rekapitulace stavby'!AN17)</f>
        <v>CZ15036499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6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35</v>
      </c>
      <c r="E25" s="39"/>
      <c r="F25" s="39"/>
      <c r="G25" s="39"/>
      <c r="H25" s="39"/>
      <c r="I25" s="158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Pavel Rinn</v>
      </c>
      <c r="F26" s="39"/>
      <c r="G26" s="39"/>
      <c r="H26" s="39"/>
      <c r="I26" s="158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6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37</v>
      </c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7" t="s">
        <v>38</v>
      </c>
      <c r="E32" s="39"/>
      <c r="F32" s="39"/>
      <c r="G32" s="39"/>
      <c r="H32" s="39"/>
      <c r="I32" s="156"/>
      <c r="J32" s="168">
        <f>ROUND(J137,2)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9" t="s">
        <v>40</v>
      </c>
      <c r="G34" s="39"/>
      <c r="H34" s="39"/>
      <c r="I34" s="170" t="s">
        <v>39</v>
      </c>
      <c r="J34" s="169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1" t="s">
        <v>42</v>
      </c>
      <c r="E35" s="154" t="s">
        <v>43</v>
      </c>
      <c r="F35" s="172">
        <f>ROUND((SUM(BE137:BE396)),2)</f>
        <v>0</v>
      </c>
      <c r="G35" s="39"/>
      <c r="H35" s="39"/>
      <c r="I35" s="173">
        <v>0.21</v>
      </c>
      <c r="J35" s="172">
        <f>ROUND(((SUM(BE137:BE396))*I35),2)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44</v>
      </c>
      <c r="F36" s="172">
        <f>ROUND((SUM(BF137:BF396)),2)</f>
        <v>0</v>
      </c>
      <c r="G36" s="39"/>
      <c r="H36" s="39"/>
      <c r="I36" s="173">
        <v>0.15</v>
      </c>
      <c r="J36" s="172">
        <f>ROUND(((SUM(BF137:BF396))*I36),2)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45</v>
      </c>
      <c r="F37" s="172">
        <f>ROUND((SUM(BG137:BG396)),2)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46</v>
      </c>
      <c r="F38" s="172">
        <f>ROUND((SUM(BH137:BH396)),2)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47</v>
      </c>
      <c r="F39" s="172">
        <f>ROUND((SUM(BI137:BI396)),2)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4"/>
      <c r="D41" s="175" t="s">
        <v>48</v>
      </c>
      <c r="E41" s="176"/>
      <c r="F41" s="176"/>
      <c r="G41" s="177" t="s">
        <v>49</v>
      </c>
      <c r="H41" s="178" t="s">
        <v>50</v>
      </c>
      <c r="I41" s="179"/>
      <c r="J41" s="180">
        <f>SUM(J32:J39)</f>
        <v>0</v>
      </c>
      <c r="K41" s="181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1" customFormat="1" ht="14.4" customHeight="1">
      <c r="B49" s="21"/>
      <c r="I49" s="148"/>
      <c r="L49" s="21"/>
    </row>
    <row r="50" spans="2:12" s="2" customFormat="1" ht="14.4" customHeight="1">
      <c r="B50" s="64"/>
      <c r="D50" s="182" t="s">
        <v>51</v>
      </c>
      <c r="E50" s="183"/>
      <c r="F50" s="183"/>
      <c r="G50" s="182" t="s">
        <v>52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53</v>
      </c>
      <c r="E61" s="186"/>
      <c r="F61" s="187" t="s">
        <v>54</v>
      </c>
      <c r="G61" s="185" t="s">
        <v>53</v>
      </c>
      <c r="H61" s="186"/>
      <c r="I61" s="188"/>
      <c r="J61" s="189" t="s">
        <v>54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55</v>
      </c>
      <c r="E65" s="190"/>
      <c r="F65" s="190"/>
      <c r="G65" s="182" t="s">
        <v>56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53</v>
      </c>
      <c r="E76" s="186"/>
      <c r="F76" s="187" t="s">
        <v>54</v>
      </c>
      <c r="G76" s="185" t="s">
        <v>53</v>
      </c>
      <c r="H76" s="186"/>
      <c r="I76" s="188"/>
      <c r="J76" s="189" t="s">
        <v>54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122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8" t="str">
        <f>E7</f>
        <v>Rozšíření expozice Velorexu v Městském muzeu Česká Třebová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120</v>
      </c>
      <c r="D86" s="23"/>
      <c r="E86" s="23"/>
      <c r="F86" s="23"/>
      <c r="G86" s="23"/>
      <c r="H86" s="23"/>
      <c r="I86" s="148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8" t="s">
        <v>1502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1503</v>
      </c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D2.4 - Elektroinstalace - silnoproudé rozvody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Česká Třebová</v>
      </c>
      <c r="G91" s="41"/>
      <c r="H91" s="41"/>
      <c r="I91" s="158" t="s">
        <v>22</v>
      </c>
      <c r="J91" s="80" t="str">
        <f>IF(J14="","",J14)</f>
        <v>20. 7. 2020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Česká Třebová</v>
      </c>
      <c r="G93" s="41"/>
      <c r="H93" s="41"/>
      <c r="I93" s="158" t="s">
        <v>30</v>
      </c>
      <c r="J93" s="37" t="str">
        <f>E23</f>
        <v>K I P spol. s r. 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158" t="s">
        <v>35</v>
      </c>
      <c r="J94" s="37" t="str">
        <f>E26</f>
        <v>Pavel Rinn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9" t="s">
        <v>123</v>
      </c>
      <c r="D96" s="200"/>
      <c r="E96" s="200"/>
      <c r="F96" s="200"/>
      <c r="G96" s="200"/>
      <c r="H96" s="200"/>
      <c r="I96" s="201"/>
      <c r="J96" s="202" t="s">
        <v>124</v>
      </c>
      <c r="K96" s="200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3" t="s">
        <v>125</v>
      </c>
      <c r="D98" s="41"/>
      <c r="E98" s="41"/>
      <c r="F98" s="41"/>
      <c r="G98" s="41"/>
      <c r="H98" s="41"/>
      <c r="I98" s="156"/>
      <c r="J98" s="111">
        <f>J137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126</v>
      </c>
    </row>
    <row r="99" spans="1:31" s="9" customFormat="1" ht="24.95" customHeight="1">
      <c r="A99" s="9"/>
      <c r="B99" s="204"/>
      <c r="C99" s="205"/>
      <c r="D99" s="206" t="s">
        <v>2048</v>
      </c>
      <c r="E99" s="207"/>
      <c r="F99" s="207"/>
      <c r="G99" s="207"/>
      <c r="H99" s="207"/>
      <c r="I99" s="208"/>
      <c r="J99" s="209">
        <f>J138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4"/>
      <c r="C100" s="205"/>
      <c r="D100" s="206" t="s">
        <v>2049</v>
      </c>
      <c r="E100" s="207"/>
      <c r="F100" s="207"/>
      <c r="G100" s="207"/>
      <c r="H100" s="207"/>
      <c r="I100" s="208"/>
      <c r="J100" s="209">
        <f>J146</f>
        <v>0</v>
      </c>
      <c r="K100" s="205"/>
      <c r="L100" s="21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4"/>
      <c r="C101" s="205"/>
      <c r="D101" s="206" t="s">
        <v>2050</v>
      </c>
      <c r="E101" s="207"/>
      <c r="F101" s="207"/>
      <c r="G101" s="207"/>
      <c r="H101" s="207"/>
      <c r="I101" s="208"/>
      <c r="J101" s="209">
        <f>J162</f>
        <v>0</v>
      </c>
      <c r="K101" s="205"/>
      <c r="L101" s="21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4"/>
      <c r="C102" s="205"/>
      <c r="D102" s="206" t="s">
        <v>2051</v>
      </c>
      <c r="E102" s="207"/>
      <c r="F102" s="207"/>
      <c r="G102" s="207"/>
      <c r="H102" s="207"/>
      <c r="I102" s="208"/>
      <c r="J102" s="209">
        <f>J173</f>
        <v>0</v>
      </c>
      <c r="K102" s="205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4"/>
      <c r="C103" s="205"/>
      <c r="D103" s="206" t="s">
        <v>2052</v>
      </c>
      <c r="E103" s="207"/>
      <c r="F103" s="207"/>
      <c r="G103" s="207"/>
      <c r="H103" s="207"/>
      <c r="I103" s="208"/>
      <c r="J103" s="209">
        <f>J192</f>
        <v>0</v>
      </c>
      <c r="K103" s="205"/>
      <c r="L103" s="21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4"/>
      <c r="C104" s="205"/>
      <c r="D104" s="206" t="s">
        <v>2053</v>
      </c>
      <c r="E104" s="207"/>
      <c r="F104" s="207"/>
      <c r="G104" s="207"/>
      <c r="H104" s="207"/>
      <c r="I104" s="208"/>
      <c r="J104" s="209">
        <f>J223</f>
        <v>0</v>
      </c>
      <c r="K104" s="205"/>
      <c r="L104" s="21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4"/>
      <c r="C105" s="205"/>
      <c r="D105" s="206" t="s">
        <v>2054</v>
      </c>
      <c r="E105" s="207"/>
      <c r="F105" s="207"/>
      <c r="G105" s="207"/>
      <c r="H105" s="207"/>
      <c r="I105" s="208"/>
      <c r="J105" s="209">
        <f>J235</f>
        <v>0</v>
      </c>
      <c r="K105" s="205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4"/>
      <c r="C106" s="205"/>
      <c r="D106" s="206" t="s">
        <v>2055</v>
      </c>
      <c r="E106" s="207"/>
      <c r="F106" s="207"/>
      <c r="G106" s="207"/>
      <c r="H106" s="207"/>
      <c r="I106" s="208"/>
      <c r="J106" s="209">
        <f>J253</f>
        <v>0</v>
      </c>
      <c r="K106" s="205"/>
      <c r="L106" s="21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4"/>
      <c r="C107" s="205"/>
      <c r="D107" s="206" t="s">
        <v>2056</v>
      </c>
      <c r="E107" s="207"/>
      <c r="F107" s="207"/>
      <c r="G107" s="207"/>
      <c r="H107" s="207"/>
      <c r="I107" s="208"/>
      <c r="J107" s="209">
        <f>J280</f>
        <v>0</v>
      </c>
      <c r="K107" s="205"/>
      <c r="L107" s="21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4"/>
      <c r="C108" s="205"/>
      <c r="D108" s="206" t="s">
        <v>2057</v>
      </c>
      <c r="E108" s="207"/>
      <c r="F108" s="207"/>
      <c r="G108" s="207"/>
      <c r="H108" s="207"/>
      <c r="I108" s="208"/>
      <c r="J108" s="209">
        <f>J293</f>
        <v>0</v>
      </c>
      <c r="K108" s="205"/>
      <c r="L108" s="21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4"/>
      <c r="C109" s="205"/>
      <c r="D109" s="206" t="s">
        <v>2058</v>
      </c>
      <c r="E109" s="207"/>
      <c r="F109" s="207"/>
      <c r="G109" s="207"/>
      <c r="H109" s="207"/>
      <c r="I109" s="208"/>
      <c r="J109" s="209">
        <f>J308</f>
        <v>0</v>
      </c>
      <c r="K109" s="205"/>
      <c r="L109" s="21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204"/>
      <c r="C110" s="205"/>
      <c r="D110" s="206" t="s">
        <v>2059</v>
      </c>
      <c r="E110" s="207"/>
      <c r="F110" s="207"/>
      <c r="G110" s="207"/>
      <c r="H110" s="207"/>
      <c r="I110" s="208"/>
      <c r="J110" s="209">
        <f>J315</f>
        <v>0</v>
      </c>
      <c r="K110" s="205"/>
      <c r="L110" s="21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204"/>
      <c r="C111" s="205"/>
      <c r="D111" s="206" t="s">
        <v>2060</v>
      </c>
      <c r="E111" s="207"/>
      <c r="F111" s="207"/>
      <c r="G111" s="207"/>
      <c r="H111" s="207"/>
      <c r="I111" s="208"/>
      <c r="J111" s="209">
        <f>J326</f>
        <v>0</v>
      </c>
      <c r="K111" s="205"/>
      <c r="L111" s="210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204"/>
      <c r="C112" s="205"/>
      <c r="D112" s="206" t="s">
        <v>2061</v>
      </c>
      <c r="E112" s="207"/>
      <c r="F112" s="207"/>
      <c r="G112" s="207"/>
      <c r="H112" s="207"/>
      <c r="I112" s="208"/>
      <c r="J112" s="209">
        <f>J339</f>
        <v>0</v>
      </c>
      <c r="K112" s="205"/>
      <c r="L112" s="210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204"/>
      <c r="C113" s="205"/>
      <c r="D113" s="206" t="s">
        <v>2062</v>
      </c>
      <c r="E113" s="207"/>
      <c r="F113" s="207"/>
      <c r="G113" s="207"/>
      <c r="H113" s="207"/>
      <c r="I113" s="208"/>
      <c r="J113" s="209">
        <f>J354</f>
        <v>0</v>
      </c>
      <c r="K113" s="205"/>
      <c r="L113" s="210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204"/>
      <c r="C114" s="205"/>
      <c r="D114" s="206" t="s">
        <v>2063</v>
      </c>
      <c r="E114" s="207"/>
      <c r="F114" s="207"/>
      <c r="G114" s="207"/>
      <c r="H114" s="207"/>
      <c r="I114" s="208"/>
      <c r="J114" s="209">
        <f>J367</f>
        <v>0</v>
      </c>
      <c r="K114" s="205"/>
      <c r="L114" s="210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>
      <c r="A115" s="9"/>
      <c r="B115" s="204"/>
      <c r="C115" s="205"/>
      <c r="D115" s="206" t="s">
        <v>2064</v>
      </c>
      <c r="E115" s="207"/>
      <c r="F115" s="207"/>
      <c r="G115" s="207"/>
      <c r="H115" s="207"/>
      <c r="I115" s="208"/>
      <c r="J115" s="209">
        <f>J383</f>
        <v>0</v>
      </c>
      <c r="K115" s="205"/>
      <c r="L115" s="210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15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194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197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151</v>
      </c>
      <c r="D122" s="41"/>
      <c r="E122" s="41"/>
      <c r="F122" s="41"/>
      <c r="G122" s="41"/>
      <c r="H122" s="41"/>
      <c r="I122" s="156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56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15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98" t="str">
        <f>E7</f>
        <v>Rozšíření expozice Velorexu v Městském muzeu Česká Třebová</v>
      </c>
      <c r="F125" s="33"/>
      <c r="G125" s="33"/>
      <c r="H125" s="33"/>
      <c r="I125" s="156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2:12" s="1" customFormat="1" ht="12" customHeight="1">
      <c r="B126" s="22"/>
      <c r="C126" s="33" t="s">
        <v>120</v>
      </c>
      <c r="D126" s="23"/>
      <c r="E126" s="23"/>
      <c r="F126" s="23"/>
      <c r="G126" s="23"/>
      <c r="H126" s="23"/>
      <c r="I126" s="148"/>
      <c r="J126" s="23"/>
      <c r="K126" s="23"/>
      <c r="L126" s="21"/>
    </row>
    <row r="127" spans="1:31" s="2" customFormat="1" ht="16.5" customHeight="1">
      <c r="A127" s="39"/>
      <c r="B127" s="40"/>
      <c r="C127" s="41"/>
      <c r="D127" s="41"/>
      <c r="E127" s="198" t="s">
        <v>1502</v>
      </c>
      <c r="F127" s="41"/>
      <c r="G127" s="41"/>
      <c r="H127" s="41"/>
      <c r="I127" s="156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1503</v>
      </c>
      <c r="D128" s="41"/>
      <c r="E128" s="41"/>
      <c r="F128" s="41"/>
      <c r="G128" s="41"/>
      <c r="H128" s="41"/>
      <c r="I128" s="156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E11</f>
        <v>D2.4 - Elektroinstalace - silnoproudé rozvody</v>
      </c>
      <c r="F129" s="41"/>
      <c r="G129" s="41"/>
      <c r="H129" s="41"/>
      <c r="I129" s="156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156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20</v>
      </c>
      <c r="D131" s="41"/>
      <c r="E131" s="41"/>
      <c r="F131" s="28" t="str">
        <f>F14</f>
        <v>Česká Třebová</v>
      </c>
      <c r="G131" s="41"/>
      <c r="H131" s="41"/>
      <c r="I131" s="158" t="s">
        <v>22</v>
      </c>
      <c r="J131" s="80" t="str">
        <f>IF(J14="","",J14)</f>
        <v>20. 7. 2020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156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24</v>
      </c>
      <c r="D133" s="41"/>
      <c r="E133" s="41"/>
      <c r="F133" s="28" t="str">
        <f>E17</f>
        <v>Město Česká Třebová</v>
      </c>
      <c r="G133" s="41"/>
      <c r="H133" s="41"/>
      <c r="I133" s="158" t="s">
        <v>30</v>
      </c>
      <c r="J133" s="37" t="str">
        <f>E23</f>
        <v>K I P spol. s r. 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28</v>
      </c>
      <c r="D134" s="41"/>
      <c r="E134" s="41"/>
      <c r="F134" s="28" t="str">
        <f>IF(E20="","",E20)</f>
        <v>Vyplň údaj</v>
      </c>
      <c r="G134" s="41"/>
      <c r="H134" s="41"/>
      <c r="I134" s="158" t="s">
        <v>35</v>
      </c>
      <c r="J134" s="37" t="str">
        <f>E26</f>
        <v>Pavel Rinn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156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217"/>
      <c r="B136" s="218"/>
      <c r="C136" s="219" t="s">
        <v>152</v>
      </c>
      <c r="D136" s="220" t="s">
        <v>63</v>
      </c>
      <c r="E136" s="220" t="s">
        <v>59</v>
      </c>
      <c r="F136" s="220" t="s">
        <v>60</v>
      </c>
      <c r="G136" s="220" t="s">
        <v>153</v>
      </c>
      <c r="H136" s="220" t="s">
        <v>154</v>
      </c>
      <c r="I136" s="221" t="s">
        <v>155</v>
      </c>
      <c r="J136" s="220" t="s">
        <v>124</v>
      </c>
      <c r="K136" s="222" t="s">
        <v>156</v>
      </c>
      <c r="L136" s="223"/>
      <c r="M136" s="101" t="s">
        <v>1</v>
      </c>
      <c r="N136" s="102" t="s">
        <v>42</v>
      </c>
      <c r="O136" s="102" t="s">
        <v>157</v>
      </c>
      <c r="P136" s="102" t="s">
        <v>158</v>
      </c>
      <c r="Q136" s="102" t="s">
        <v>159</v>
      </c>
      <c r="R136" s="102" t="s">
        <v>160</v>
      </c>
      <c r="S136" s="102" t="s">
        <v>161</v>
      </c>
      <c r="T136" s="103" t="s">
        <v>162</v>
      </c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</row>
    <row r="137" spans="1:63" s="2" customFormat="1" ht="22.8" customHeight="1">
      <c r="A137" s="39"/>
      <c r="B137" s="40"/>
      <c r="C137" s="108" t="s">
        <v>163</v>
      </c>
      <c r="D137" s="41"/>
      <c r="E137" s="41"/>
      <c r="F137" s="41"/>
      <c r="G137" s="41"/>
      <c r="H137" s="41"/>
      <c r="I137" s="156"/>
      <c r="J137" s="224">
        <f>BK137</f>
        <v>0</v>
      </c>
      <c r="K137" s="41"/>
      <c r="L137" s="45"/>
      <c r="M137" s="104"/>
      <c r="N137" s="225"/>
      <c r="O137" s="105"/>
      <c r="P137" s="226">
        <f>P138+P146+P162+P173+P192+P223+P235+P253+P280+P293+P308+P315+P326+P339+P354+P367+P383</f>
        <v>0</v>
      </c>
      <c r="Q137" s="105"/>
      <c r="R137" s="226">
        <f>R138+R146+R162+R173+R192+R223+R235+R253+R280+R293+R308+R315+R326+R339+R354+R367+R383</f>
        <v>0</v>
      </c>
      <c r="S137" s="105"/>
      <c r="T137" s="227">
        <f>T138+T146+T162+T173+T192+T223+T235+T253+T280+T293+T308+T315+T326+T339+T354+T367+T383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77</v>
      </c>
      <c r="AU137" s="18" t="s">
        <v>126</v>
      </c>
      <c r="BK137" s="228">
        <f>BK138+BK146+BK162+BK173+BK192+BK223+BK235+BK253+BK280+BK293+BK308+BK315+BK326+BK339+BK354+BK367+BK383</f>
        <v>0</v>
      </c>
    </row>
    <row r="138" spans="1:63" s="12" customFormat="1" ht="25.9" customHeight="1">
      <c r="A138" s="12"/>
      <c r="B138" s="229"/>
      <c r="C138" s="230"/>
      <c r="D138" s="231" t="s">
        <v>77</v>
      </c>
      <c r="E138" s="232" t="s">
        <v>2065</v>
      </c>
      <c r="F138" s="232" t="s">
        <v>2066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SUM(P139:P145)</f>
        <v>0</v>
      </c>
      <c r="Q138" s="237"/>
      <c r="R138" s="238">
        <f>SUM(R139:R145)</f>
        <v>0</v>
      </c>
      <c r="S138" s="237"/>
      <c r="T138" s="239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86</v>
      </c>
      <c r="AT138" s="241" t="s">
        <v>77</v>
      </c>
      <c r="AU138" s="241" t="s">
        <v>78</v>
      </c>
      <c r="AY138" s="240" t="s">
        <v>166</v>
      </c>
      <c r="BK138" s="242">
        <f>SUM(BK139:BK145)</f>
        <v>0</v>
      </c>
    </row>
    <row r="139" spans="1:65" s="2" customFormat="1" ht="21.75" customHeight="1">
      <c r="A139" s="39"/>
      <c r="B139" s="40"/>
      <c r="C139" s="245" t="s">
        <v>86</v>
      </c>
      <c r="D139" s="245" t="s">
        <v>168</v>
      </c>
      <c r="E139" s="246" t="s">
        <v>2067</v>
      </c>
      <c r="F139" s="247" t="s">
        <v>2068</v>
      </c>
      <c r="G139" s="248" t="s">
        <v>1588</v>
      </c>
      <c r="H139" s="249">
        <v>1</v>
      </c>
      <c r="I139" s="250"/>
      <c r="J139" s="251">
        <f>ROUND(I139*H139,2)</f>
        <v>0</v>
      </c>
      <c r="K139" s="247" t="s">
        <v>1</v>
      </c>
      <c r="L139" s="45"/>
      <c r="M139" s="252" t="s">
        <v>1</v>
      </c>
      <c r="N139" s="253" t="s">
        <v>43</v>
      </c>
      <c r="O139" s="92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6" t="s">
        <v>585</v>
      </c>
      <c r="AT139" s="256" t="s">
        <v>168</v>
      </c>
      <c r="AU139" s="256" t="s">
        <v>86</v>
      </c>
      <c r="AY139" s="18" t="s">
        <v>166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8" t="s">
        <v>86</v>
      </c>
      <c r="BK139" s="257">
        <f>ROUND(I139*H139,2)</f>
        <v>0</v>
      </c>
      <c r="BL139" s="18" t="s">
        <v>585</v>
      </c>
      <c r="BM139" s="256" t="s">
        <v>88</v>
      </c>
    </row>
    <row r="140" spans="1:65" s="2" customFormat="1" ht="16.5" customHeight="1">
      <c r="A140" s="39"/>
      <c r="B140" s="40"/>
      <c r="C140" s="245" t="s">
        <v>88</v>
      </c>
      <c r="D140" s="245" t="s">
        <v>168</v>
      </c>
      <c r="E140" s="246" t="s">
        <v>2069</v>
      </c>
      <c r="F140" s="247" t="s">
        <v>2070</v>
      </c>
      <c r="G140" s="248" t="s">
        <v>171</v>
      </c>
      <c r="H140" s="249">
        <v>65</v>
      </c>
      <c r="I140" s="250"/>
      <c r="J140" s="251">
        <f>ROUND(I140*H140,2)</f>
        <v>0</v>
      </c>
      <c r="K140" s="247" t="s">
        <v>1</v>
      </c>
      <c r="L140" s="45"/>
      <c r="M140" s="252" t="s">
        <v>1</v>
      </c>
      <c r="N140" s="253" t="s">
        <v>43</v>
      </c>
      <c r="O140" s="92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6" t="s">
        <v>585</v>
      </c>
      <c r="AT140" s="256" t="s">
        <v>168</v>
      </c>
      <c r="AU140" s="256" t="s">
        <v>86</v>
      </c>
      <c r="AY140" s="18" t="s">
        <v>166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8" t="s">
        <v>86</v>
      </c>
      <c r="BK140" s="257">
        <f>ROUND(I140*H140,2)</f>
        <v>0</v>
      </c>
      <c r="BL140" s="18" t="s">
        <v>585</v>
      </c>
      <c r="BM140" s="256" t="s">
        <v>173</v>
      </c>
    </row>
    <row r="141" spans="1:65" s="2" customFormat="1" ht="21.75" customHeight="1">
      <c r="A141" s="39"/>
      <c r="B141" s="40"/>
      <c r="C141" s="245" t="s">
        <v>105</v>
      </c>
      <c r="D141" s="245" t="s">
        <v>168</v>
      </c>
      <c r="E141" s="246" t="s">
        <v>2071</v>
      </c>
      <c r="F141" s="247" t="s">
        <v>2072</v>
      </c>
      <c r="G141" s="248" t="s">
        <v>171</v>
      </c>
      <c r="H141" s="249">
        <v>65</v>
      </c>
      <c r="I141" s="250"/>
      <c r="J141" s="251">
        <f>ROUND(I141*H141,2)</f>
        <v>0</v>
      </c>
      <c r="K141" s="247" t="s">
        <v>1</v>
      </c>
      <c r="L141" s="45"/>
      <c r="M141" s="252" t="s">
        <v>1</v>
      </c>
      <c r="N141" s="253" t="s">
        <v>43</v>
      </c>
      <c r="O141" s="92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6" t="s">
        <v>585</v>
      </c>
      <c r="AT141" s="256" t="s">
        <v>168</v>
      </c>
      <c r="AU141" s="256" t="s">
        <v>86</v>
      </c>
      <c r="AY141" s="18" t="s">
        <v>166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8" t="s">
        <v>86</v>
      </c>
      <c r="BK141" s="257">
        <f>ROUND(I141*H141,2)</f>
        <v>0</v>
      </c>
      <c r="BL141" s="18" t="s">
        <v>585</v>
      </c>
      <c r="BM141" s="256" t="s">
        <v>197</v>
      </c>
    </row>
    <row r="142" spans="1:65" s="2" customFormat="1" ht="21.75" customHeight="1">
      <c r="A142" s="39"/>
      <c r="B142" s="40"/>
      <c r="C142" s="245" t="s">
        <v>173</v>
      </c>
      <c r="D142" s="245" t="s">
        <v>168</v>
      </c>
      <c r="E142" s="246" t="s">
        <v>2073</v>
      </c>
      <c r="F142" s="247" t="s">
        <v>2074</v>
      </c>
      <c r="G142" s="248" t="s">
        <v>171</v>
      </c>
      <c r="H142" s="249">
        <v>3</v>
      </c>
      <c r="I142" s="250"/>
      <c r="J142" s="251">
        <f>ROUND(I142*H142,2)</f>
        <v>0</v>
      </c>
      <c r="K142" s="247" t="s">
        <v>1</v>
      </c>
      <c r="L142" s="45"/>
      <c r="M142" s="252" t="s">
        <v>1</v>
      </c>
      <c r="N142" s="253" t="s">
        <v>43</v>
      </c>
      <c r="O142" s="92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6" t="s">
        <v>585</v>
      </c>
      <c r="AT142" s="256" t="s">
        <v>168</v>
      </c>
      <c r="AU142" s="256" t="s">
        <v>86</v>
      </c>
      <c r="AY142" s="18" t="s">
        <v>166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8" t="s">
        <v>86</v>
      </c>
      <c r="BK142" s="257">
        <f>ROUND(I142*H142,2)</f>
        <v>0</v>
      </c>
      <c r="BL142" s="18" t="s">
        <v>585</v>
      </c>
      <c r="BM142" s="256" t="s">
        <v>220</v>
      </c>
    </row>
    <row r="143" spans="1:65" s="2" customFormat="1" ht="21.75" customHeight="1">
      <c r="A143" s="39"/>
      <c r="B143" s="40"/>
      <c r="C143" s="245" t="s">
        <v>192</v>
      </c>
      <c r="D143" s="245" t="s">
        <v>168</v>
      </c>
      <c r="E143" s="246" t="s">
        <v>2075</v>
      </c>
      <c r="F143" s="247" t="s">
        <v>2076</v>
      </c>
      <c r="G143" s="248" t="s">
        <v>1588</v>
      </c>
      <c r="H143" s="249">
        <v>1</v>
      </c>
      <c r="I143" s="250"/>
      <c r="J143" s="251">
        <f>ROUND(I143*H143,2)</f>
        <v>0</v>
      </c>
      <c r="K143" s="247" t="s">
        <v>1</v>
      </c>
      <c r="L143" s="45"/>
      <c r="M143" s="252" t="s">
        <v>1</v>
      </c>
      <c r="N143" s="253" t="s">
        <v>43</v>
      </c>
      <c r="O143" s="92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6" t="s">
        <v>585</v>
      </c>
      <c r="AT143" s="256" t="s">
        <v>168</v>
      </c>
      <c r="AU143" s="256" t="s">
        <v>86</v>
      </c>
      <c r="AY143" s="18" t="s">
        <v>166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8" t="s">
        <v>86</v>
      </c>
      <c r="BK143" s="257">
        <f>ROUND(I143*H143,2)</f>
        <v>0</v>
      </c>
      <c r="BL143" s="18" t="s">
        <v>585</v>
      </c>
      <c r="BM143" s="256" t="s">
        <v>229</v>
      </c>
    </row>
    <row r="144" spans="1:65" s="2" customFormat="1" ht="44.25" customHeight="1">
      <c r="A144" s="39"/>
      <c r="B144" s="40"/>
      <c r="C144" s="245" t="s">
        <v>197</v>
      </c>
      <c r="D144" s="245" t="s">
        <v>168</v>
      </c>
      <c r="E144" s="246" t="s">
        <v>2077</v>
      </c>
      <c r="F144" s="247" t="s">
        <v>2078</v>
      </c>
      <c r="G144" s="248" t="s">
        <v>1588</v>
      </c>
      <c r="H144" s="249">
        <v>1</v>
      </c>
      <c r="I144" s="250"/>
      <c r="J144" s="251">
        <f>ROUND(I144*H144,2)</f>
        <v>0</v>
      </c>
      <c r="K144" s="247" t="s">
        <v>1</v>
      </c>
      <c r="L144" s="45"/>
      <c r="M144" s="252" t="s">
        <v>1</v>
      </c>
      <c r="N144" s="253" t="s">
        <v>43</v>
      </c>
      <c r="O144" s="92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6" t="s">
        <v>585</v>
      </c>
      <c r="AT144" s="256" t="s">
        <v>168</v>
      </c>
      <c r="AU144" s="256" t="s">
        <v>86</v>
      </c>
      <c r="AY144" s="18" t="s">
        <v>166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8" t="s">
        <v>86</v>
      </c>
      <c r="BK144" s="257">
        <f>ROUND(I144*H144,2)</f>
        <v>0</v>
      </c>
      <c r="BL144" s="18" t="s">
        <v>585</v>
      </c>
      <c r="BM144" s="256" t="s">
        <v>239</v>
      </c>
    </row>
    <row r="145" spans="1:47" s="2" customFormat="1" ht="12">
      <c r="A145" s="39"/>
      <c r="B145" s="40"/>
      <c r="C145" s="41"/>
      <c r="D145" s="260" t="s">
        <v>464</v>
      </c>
      <c r="E145" s="41"/>
      <c r="F145" s="312" t="s">
        <v>2079</v>
      </c>
      <c r="G145" s="41"/>
      <c r="H145" s="41"/>
      <c r="I145" s="156"/>
      <c r="J145" s="41"/>
      <c r="K145" s="41"/>
      <c r="L145" s="45"/>
      <c r="M145" s="313"/>
      <c r="N145" s="31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464</v>
      </c>
      <c r="AU145" s="18" t="s">
        <v>86</v>
      </c>
    </row>
    <row r="146" spans="1:63" s="12" customFormat="1" ht="25.9" customHeight="1">
      <c r="A146" s="12"/>
      <c r="B146" s="229"/>
      <c r="C146" s="230"/>
      <c r="D146" s="231" t="s">
        <v>77</v>
      </c>
      <c r="E146" s="232" t="s">
        <v>2080</v>
      </c>
      <c r="F146" s="232" t="s">
        <v>2081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SUM(P147:P161)</f>
        <v>0</v>
      </c>
      <c r="Q146" s="237"/>
      <c r="R146" s="238">
        <f>SUM(R147:R161)</f>
        <v>0</v>
      </c>
      <c r="S146" s="237"/>
      <c r="T146" s="239">
        <f>SUM(T147:T161)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86</v>
      </c>
      <c r="AT146" s="241" t="s">
        <v>77</v>
      </c>
      <c r="AU146" s="241" t="s">
        <v>78</v>
      </c>
      <c r="AY146" s="240" t="s">
        <v>166</v>
      </c>
      <c r="BK146" s="242">
        <f>SUM(BK147:BK161)</f>
        <v>0</v>
      </c>
    </row>
    <row r="147" spans="1:65" s="2" customFormat="1" ht="16.5" customHeight="1">
      <c r="A147" s="39"/>
      <c r="B147" s="40"/>
      <c r="C147" s="245" t="s">
        <v>215</v>
      </c>
      <c r="D147" s="245" t="s">
        <v>168</v>
      </c>
      <c r="E147" s="246" t="s">
        <v>2082</v>
      </c>
      <c r="F147" s="247" t="s">
        <v>2083</v>
      </c>
      <c r="G147" s="248" t="s">
        <v>2084</v>
      </c>
      <c r="H147" s="249">
        <v>3</v>
      </c>
      <c r="I147" s="250"/>
      <c r="J147" s="251">
        <f>ROUND(I147*H147,2)</f>
        <v>0</v>
      </c>
      <c r="K147" s="247" t="s">
        <v>1</v>
      </c>
      <c r="L147" s="45"/>
      <c r="M147" s="252" t="s">
        <v>1</v>
      </c>
      <c r="N147" s="253" t="s">
        <v>43</v>
      </c>
      <c r="O147" s="92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6" t="s">
        <v>585</v>
      </c>
      <c r="AT147" s="256" t="s">
        <v>168</v>
      </c>
      <c r="AU147" s="256" t="s">
        <v>86</v>
      </c>
      <c r="AY147" s="18" t="s">
        <v>166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8" t="s">
        <v>86</v>
      </c>
      <c r="BK147" s="257">
        <f>ROUND(I147*H147,2)</f>
        <v>0</v>
      </c>
      <c r="BL147" s="18" t="s">
        <v>585</v>
      </c>
      <c r="BM147" s="256" t="s">
        <v>250</v>
      </c>
    </row>
    <row r="148" spans="1:65" s="2" customFormat="1" ht="16.5" customHeight="1">
      <c r="A148" s="39"/>
      <c r="B148" s="40"/>
      <c r="C148" s="245" t="s">
        <v>220</v>
      </c>
      <c r="D148" s="245" t="s">
        <v>168</v>
      </c>
      <c r="E148" s="246" t="s">
        <v>2085</v>
      </c>
      <c r="F148" s="247" t="s">
        <v>2086</v>
      </c>
      <c r="G148" s="248" t="s">
        <v>185</v>
      </c>
      <c r="H148" s="249">
        <v>23</v>
      </c>
      <c r="I148" s="250"/>
      <c r="J148" s="251">
        <f>ROUND(I148*H148,2)</f>
        <v>0</v>
      </c>
      <c r="K148" s="247" t="s">
        <v>1</v>
      </c>
      <c r="L148" s="45"/>
      <c r="M148" s="252" t="s">
        <v>1</v>
      </c>
      <c r="N148" s="253" t="s">
        <v>43</v>
      </c>
      <c r="O148" s="92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585</v>
      </c>
      <c r="AT148" s="256" t="s">
        <v>168</v>
      </c>
      <c r="AU148" s="256" t="s">
        <v>86</v>
      </c>
      <c r="AY148" s="18" t="s">
        <v>166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86</v>
      </c>
      <c r="BK148" s="257">
        <f>ROUND(I148*H148,2)</f>
        <v>0</v>
      </c>
      <c r="BL148" s="18" t="s">
        <v>585</v>
      </c>
      <c r="BM148" s="256" t="s">
        <v>260</v>
      </c>
    </row>
    <row r="149" spans="1:65" s="2" customFormat="1" ht="21.75" customHeight="1">
      <c r="A149" s="39"/>
      <c r="B149" s="40"/>
      <c r="C149" s="245" t="s">
        <v>225</v>
      </c>
      <c r="D149" s="245" t="s">
        <v>168</v>
      </c>
      <c r="E149" s="246" t="s">
        <v>2087</v>
      </c>
      <c r="F149" s="247" t="s">
        <v>2088</v>
      </c>
      <c r="G149" s="248" t="s">
        <v>185</v>
      </c>
      <c r="H149" s="249">
        <v>23</v>
      </c>
      <c r="I149" s="250"/>
      <c r="J149" s="251">
        <f>ROUND(I149*H149,2)</f>
        <v>0</v>
      </c>
      <c r="K149" s="247" t="s">
        <v>1</v>
      </c>
      <c r="L149" s="45"/>
      <c r="M149" s="252" t="s">
        <v>1</v>
      </c>
      <c r="N149" s="253" t="s">
        <v>43</v>
      </c>
      <c r="O149" s="92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6" t="s">
        <v>585</v>
      </c>
      <c r="AT149" s="256" t="s">
        <v>168</v>
      </c>
      <c r="AU149" s="256" t="s">
        <v>86</v>
      </c>
      <c r="AY149" s="18" t="s">
        <v>166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8" t="s">
        <v>86</v>
      </c>
      <c r="BK149" s="257">
        <f>ROUND(I149*H149,2)</f>
        <v>0</v>
      </c>
      <c r="BL149" s="18" t="s">
        <v>585</v>
      </c>
      <c r="BM149" s="256" t="s">
        <v>269</v>
      </c>
    </row>
    <row r="150" spans="1:65" s="2" customFormat="1" ht="16.5" customHeight="1">
      <c r="A150" s="39"/>
      <c r="B150" s="40"/>
      <c r="C150" s="245" t="s">
        <v>229</v>
      </c>
      <c r="D150" s="245" t="s">
        <v>168</v>
      </c>
      <c r="E150" s="246" t="s">
        <v>2089</v>
      </c>
      <c r="F150" s="247" t="s">
        <v>2090</v>
      </c>
      <c r="G150" s="248" t="s">
        <v>171</v>
      </c>
      <c r="H150" s="249">
        <v>24</v>
      </c>
      <c r="I150" s="250"/>
      <c r="J150" s="251">
        <f>ROUND(I150*H150,2)</f>
        <v>0</v>
      </c>
      <c r="K150" s="247" t="s">
        <v>1</v>
      </c>
      <c r="L150" s="45"/>
      <c r="M150" s="252" t="s">
        <v>1</v>
      </c>
      <c r="N150" s="253" t="s">
        <v>43</v>
      </c>
      <c r="O150" s="92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6" t="s">
        <v>585</v>
      </c>
      <c r="AT150" s="256" t="s">
        <v>168</v>
      </c>
      <c r="AU150" s="256" t="s">
        <v>86</v>
      </c>
      <c r="AY150" s="18" t="s">
        <v>166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8" t="s">
        <v>86</v>
      </c>
      <c r="BK150" s="257">
        <f>ROUND(I150*H150,2)</f>
        <v>0</v>
      </c>
      <c r="BL150" s="18" t="s">
        <v>585</v>
      </c>
      <c r="BM150" s="256" t="s">
        <v>279</v>
      </c>
    </row>
    <row r="151" spans="1:65" s="2" customFormat="1" ht="16.5" customHeight="1">
      <c r="A151" s="39"/>
      <c r="B151" s="40"/>
      <c r="C151" s="245" t="s">
        <v>235</v>
      </c>
      <c r="D151" s="245" t="s">
        <v>168</v>
      </c>
      <c r="E151" s="246" t="s">
        <v>2091</v>
      </c>
      <c r="F151" s="247" t="s">
        <v>2092</v>
      </c>
      <c r="G151" s="248" t="s">
        <v>171</v>
      </c>
      <c r="H151" s="249">
        <v>24</v>
      </c>
      <c r="I151" s="250"/>
      <c r="J151" s="251">
        <f>ROUND(I151*H151,2)</f>
        <v>0</v>
      </c>
      <c r="K151" s="247" t="s">
        <v>1</v>
      </c>
      <c r="L151" s="45"/>
      <c r="M151" s="252" t="s">
        <v>1</v>
      </c>
      <c r="N151" s="253" t="s">
        <v>43</v>
      </c>
      <c r="O151" s="92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6" t="s">
        <v>585</v>
      </c>
      <c r="AT151" s="256" t="s">
        <v>168</v>
      </c>
      <c r="AU151" s="256" t="s">
        <v>86</v>
      </c>
      <c r="AY151" s="18" t="s">
        <v>166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8" t="s">
        <v>86</v>
      </c>
      <c r="BK151" s="257">
        <f>ROUND(I151*H151,2)</f>
        <v>0</v>
      </c>
      <c r="BL151" s="18" t="s">
        <v>585</v>
      </c>
      <c r="BM151" s="256" t="s">
        <v>288</v>
      </c>
    </row>
    <row r="152" spans="1:65" s="2" customFormat="1" ht="16.5" customHeight="1">
      <c r="A152" s="39"/>
      <c r="B152" s="40"/>
      <c r="C152" s="245" t="s">
        <v>239</v>
      </c>
      <c r="D152" s="245" t="s">
        <v>168</v>
      </c>
      <c r="E152" s="246" t="s">
        <v>2093</v>
      </c>
      <c r="F152" s="247" t="s">
        <v>2094</v>
      </c>
      <c r="G152" s="248" t="s">
        <v>171</v>
      </c>
      <c r="H152" s="249">
        <v>24</v>
      </c>
      <c r="I152" s="250"/>
      <c r="J152" s="251">
        <f>ROUND(I152*H152,2)</f>
        <v>0</v>
      </c>
      <c r="K152" s="247" t="s">
        <v>1</v>
      </c>
      <c r="L152" s="45"/>
      <c r="M152" s="252" t="s">
        <v>1</v>
      </c>
      <c r="N152" s="253" t="s">
        <v>43</v>
      </c>
      <c r="O152" s="92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6" t="s">
        <v>585</v>
      </c>
      <c r="AT152" s="256" t="s">
        <v>168</v>
      </c>
      <c r="AU152" s="256" t="s">
        <v>86</v>
      </c>
      <c r="AY152" s="18" t="s">
        <v>166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8" t="s">
        <v>86</v>
      </c>
      <c r="BK152" s="257">
        <f>ROUND(I152*H152,2)</f>
        <v>0</v>
      </c>
      <c r="BL152" s="18" t="s">
        <v>585</v>
      </c>
      <c r="BM152" s="256" t="s">
        <v>310</v>
      </c>
    </row>
    <row r="153" spans="1:65" s="2" customFormat="1" ht="21.75" customHeight="1">
      <c r="A153" s="39"/>
      <c r="B153" s="40"/>
      <c r="C153" s="245" t="s">
        <v>245</v>
      </c>
      <c r="D153" s="245" t="s">
        <v>168</v>
      </c>
      <c r="E153" s="246" t="s">
        <v>2095</v>
      </c>
      <c r="F153" s="247" t="s">
        <v>2096</v>
      </c>
      <c r="G153" s="248" t="s">
        <v>171</v>
      </c>
      <c r="H153" s="249">
        <v>24</v>
      </c>
      <c r="I153" s="250"/>
      <c r="J153" s="251">
        <f>ROUND(I153*H153,2)</f>
        <v>0</v>
      </c>
      <c r="K153" s="247" t="s">
        <v>1</v>
      </c>
      <c r="L153" s="45"/>
      <c r="M153" s="252" t="s">
        <v>1</v>
      </c>
      <c r="N153" s="253" t="s">
        <v>43</v>
      </c>
      <c r="O153" s="92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6" t="s">
        <v>585</v>
      </c>
      <c r="AT153" s="256" t="s">
        <v>168</v>
      </c>
      <c r="AU153" s="256" t="s">
        <v>86</v>
      </c>
      <c r="AY153" s="18" t="s">
        <v>166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8" t="s">
        <v>86</v>
      </c>
      <c r="BK153" s="257">
        <f>ROUND(I153*H153,2)</f>
        <v>0</v>
      </c>
      <c r="BL153" s="18" t="s">
        <v>585</v>
      </c>
      <c r="BM153" s="256" t="s">
        <v>331</v>
      </c>
    </row>
    <row r="154" spans="1:65" s="2" customFormat="1" ht="16.5" customHeight="1">
      <c r="A154" s="39"/>
      <c r="B154" s="40"/>
      <c r="C154" s="245" t="s">
        <v>250</v>
      </c>
      <c r="D154" s="245" t="s">
        <v>168</v>
      </c>
      <c r="E154" s="246" t="s">
        <v>2097</v>
      </c>
      <c r="F154" s="247" t="s">
        <v>2098</v>
      </c>
      <c r="G154" s="248" t="s">
        <v>171</v>
      </c>
      <c r="H154" s="249">
        <v>24</v>
      </c>
      <c r="I154" s="250"/>
      <c r="J154" s="251">
        <f>ROUND(I154*H154,2)</f>
        <v>0</v>
      </c>
      <c r="K154" s="247" t="s">
        <v>1</v>
      </c>
      <c r="L154" s="45"/>
      <c r="M154" s="252" t="s">
        <v>1</v>
      </c>
      <c r="N154" s="253" t="s">
        <v>43</v>
      </c>
      <c r="O154" s="92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6" t="s">
        <v>585</v>
      </c>
      <c r="AT154" s="256" t="s">
        <v>168</v>
      </c>
      <c r="AU154" s="256" t="s">
        <v>86</v>
      </c>
      <c r="AY154" s="18" t="s">
        <v>166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8" t="s">
        <v>86</v>
      </c>
      <c r="BK154" s="257">
        <f>ROUND(I154*H154,2)</f>
        <v>0</v>
      </c>
      <c r="BL154" s="18" t="s">
        <v>585</v>
      </c>
      <c r="BM154" s="256" t="s">
        <v>351</v>
      </c>
    </row>
    <row r="155" spans="1:65" s="2" customFormat="1" ht="16.5" customHeight="1">
      <c r="A155" s="39"/>
      <c r="B155" s="40"/>
      <c r="C155" s="245" t="s">
        <v>8</v>
      </c>
      <c r="D155" s="245" t="s">
        <v>168</v>
      </c>
      <c r="E155" s="246" t="s">
        <v>2099</v>
      </c>
      <c r="F155" s="247" t="s">
        <v>2100</v>
      </c>
      <c r="G155" s="248" t="s">
        <v>171</v>
      </c>
      <c r="H155" s="249">
        <v>24</v>
      </c>
      <c r="I155" s="250"/>
      <c r="J155" s="251">
        <f>ROUND(I155*H155,2)</f>
        <v>0</v>
      </c>
      <c r="K155" s="247" t="s">
        <v>1</v>
      </c>
      <c r="L155" s="45"/>
      <c r="M155" s="252" t="s">
        <v>1</v>
      </c>
      <c r="N155" s="253" t="s">
        <v>43</v>
      </c>
      <c r="O155" s="92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6" t="s">
        <v>585</v>
      </c>
      <c r="AT155" s="256" t="s">
        <v>168</v>
      </c>
      <c r="AU155" s="256" t="s">
        <v>86</v>
      </c>
      <c r="AY155" s="18" t="s">
        <v>166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8" t="s">
        <v>86</v>
      </c>
      <c r="BK155" s="257">
        <f>ROUND(I155*H155,2)</f>
        <v>0</v>
      </c>
      <c r="BL155" s="18" t="s">
        <v>585</v>
      </c>
      <c r="BM155" s="256" t="s">
        <v>367</v>
      </c>
    </row>
    <row r="156" spans="1:65" s="2" customFormat="1" ht="21.75" customHeight="1">
      <c r="A156" s="39"/>
      <c r="B156" s="40"/>
      <c r="C156" s="245" t="s">
        <v>260</v>
      </c>
      <c r="D156" s="245" t="s">
        <v>168</v>
      </c>
      <c r="E156" s="246" t="s">
        <v>2101</v>
      </c>
      <c r="F156" s="247" t="s">
        <v>2102</v>
      </c>
      <c r="G156" s="248" t="s">
        <v>171</v>
      </c>
      <c r="H156" s="249">
        <v>8</v>
      </c>
      <c r="I156" s="250"/>
      <c r="J156" s="251">
        <f>ROUND(I156*H156,2)</f>
        <v>0</v>
      </c>
      <c r="K156" s="247" t="s">
        <v>1</v>
      </c>
      <c r="L156" s="45"/>
      <c r="M156" s="252" t="s">
        <v>1</v>
      </c>
      <c r="N156" s="253" t="s">
        <v>43</v>
      </c>
      <c r="O156" s="92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6" t="s">
        <v>585</v>
      </c>
      <c r="AT156" s="256" t="s">
        <v>168</v>
      </c>
      <c r="AU156" s="256" t="s">
        <v>86</v>
      </c>
      <c r="AY156" s="18" t="s">
        <v>166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8" t="s">
        <v>86</v>
      </c>
      <c r="BK156" s="257">
        <f>ROUND(I156*H156,2)</f>
        <v>0</v>
      </c>
      <c r="BL156" s="18" t="s">
        <v>585</v>
      </c>
      <c r="BM156" s="256" t="s">
        <v>378</v>
      </c>
    </row>
    <row r="157" spans="1:65" s="2" customFormat="1" ht="16.5" customHeight="1">
      <c r="A157" s="39"/>
      <c r="B157" s="40"/>
      <c r="C157" s="245" t="s">
        <v>264</v>
      </c>
      <c r="D157" s="245" t="s">
        <v>168</v>
      </c>
      <c r="E157" s="246" t="s">
        <v>2097</v>
      </c>
      <c r="F157" s="247" t="s">
        <v>2098</v>
      </c>
      <c r="G157" s="248" t="s">
        <v>171</v>
      </c>
      <c r="H157" s="249">
        <v>8</v>
      </c>
      <c r="I157" s="250"/>
      <c r="J157" s="251">
        <f>ROUND(I157*H157,2)</f>
        <v>0</v>
      </c>
      <c r="K157" s="247" t="s">
        <v>1</v>
      </c>
      <c r="L157" s="45"/>
      <c r="M157" s="252" t="s">
        <v>1</v>
      </c>
      <c r="N157" s="253" t="s">
        <v>43</v>
      </c>
      <c r="O157" s="92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6" t="s">
        <v>585</v>
      </c>
      <c r="AT157" s="256" t="s">
        <v>168</v>
      </c>
      <c r="AU157" s="256" t="s">
        <v>86</v>
      </c>
      <c r="AY157" s="18" t="s">
        <v>166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8" t="s">
        <v>86</v>
      </c>
      <c r="BK157" s="257">
        <f>ROUND(I157*H157,2)</f>
        <v>0</v>
      </c>
      <c r="BL157" s="18" t="s">
        <v>585</v>
      </c>
      <c r="BM157" s="256" t="s">
        <v>390</v>
      </c>
    </row>
    <row r="158" spans="1:65" s="2" customFormat="1" ht="16.5" customHeight="1">
      <c r="A158" s="39"/>
      <c r="B158" s="40"/>
      <c r="C158" s="245" t="s">
        <v>269</v>
      </c>
      <c r="D158" s="245" t="s">
        <v>168</v>
      </c>
      <c r="E158" s="246" t="s">
        <v>2103</v>
      </c>
      <c r="F158" s="247" t="s">
        <v>2104</v>
      </c>
      <c r="G158" s="248" t="s">
        <v>185</v>
      </c>
      <c r="H158" s="249">
        <v>4</v>
      </c>
      <c r="I158" s="250"/>
      <c r="J158" s="251">
        <f>ROUND(I158*H158,2)</f>
        <v>0</v>
      </c>
      <c r="K158" s="247" t="s">
        <v>1</v>
      </c>
      <c r="L158" s="45"/>
      <c r="M158" s="252" t="s">
        <v>1</v>
      </c>
      <c r="N158" s="253" t="s">
        <v>43</v>
      </c>
      <c r="O158" s="92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6" t="s">
        <v>585</v>
      </c>
      <c r="AT158" s="256" t="s">
        <v>168</v>
      </c>
      <c r="AU158" s="256" t="s">
        <v>86</v>
      </c>
      <c r="AY158" s="18" t="s">
        <v>166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8" t="s">
        <v>86</v>
      </c>
      <c r="BK158" s="257">
        <f>ROUND(I158*H158,2)</f>
        <v>0</v>
      </c>
      <c r="BL158" s="18" t="s">
        <v>585</v>
      </c>
      <c r="BM158" s="256" t="s">
        <v>405</v>
      </c>
    </row>
    <row r="159" spans="1:65" s="2" customFormat="1" ht="16.5" customHeight="1">
      <c r="A159" s="39"/>
      <c r="B159" s="40"/>
      <c r="C159" s="245" t="s">
        <v>274</v>
      </c>
      <c r="D159" s="245" t="s">
        <v>168</v>
      </c>
      <c r="E159" s="246" t="s">
        <v>2105</v>
      </c>
      <c r="F159" s="247" t="s">
        <v>2106</v>
      </c>
      <c r="G159" s="248" t="s">
        <v>242</v>
      </c>
      <c r="H159" s="249">
        <v>16</v>
      </c>
      <c r="I159" s="250"/>
      <c r="J159" s="251">
        <f>ROUND(I159*H159,2)</f>
        <v>0</v>
      </c>
      <c r="K159" s="247" t="s">
        <v>1</v>
      </c>
      <c r="L159" s="45"/>
      <c r="M159" s="252" t="s">
        <v>1</v>
      </c>
      <c r="N159" s="253" t="s">
        <v>43</v>
      </c>
      <c r="O159" s="92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6" t="s">
        <v>585</v>
      </c>
      <c r="AT159" s="256" t="s">
        <v>168</v>
      </c>
      <c r="AU159" s="256" t="s">
        <v>86</v>
      </c>
      <c r="AY159" s="18" t="s">
        <v>166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8" t="s">
        <v>86</v>
      </c>
      <c r="BK159" s="257">
        <f>ROUND(I159*H159,2)</f>
        <v>0</v>
      </c>
      <c r="BL159" s="18" t="s">
        <v>585</v>
      </c>
      <c r="BM159" s="256" t="s">
        <v>414</v>
      </c>
    </row>
    <row r="160" spans="1:65" s="2" customFormat="1" ht="21.75" customHeight="1">
      <c r="A160" s="39"/>
      <c r="B160" s="40"/>
      <c r="C160" s="245" t="s">
        <v>279</v>
      </c>
      <c r="D160" s="245" t="s">
        <v>168</v>
      </c>
      <c r="E160" s="246" t="s">
        <v>2107</v>
      </c>
      <c r="F160" s="247" t="s">
        <v>2108</v>
      </c>
      <c r="G160" s="248" t="s">
        <v>171</v>
      </c>
      <c r="H160" s="249">
        <v>56</v>
      </c>
      <c r="I160" s="250"/>
      <c r="J160" s="251">
        <f>ROUND(I160*H160,2)</f>
        <v>0</v>
      </c>
      <c r="K160" s="247" t="s">
        <v>1</v>
      </c>
      <c r="L160" s="45"/>
      <c r="M160" s="252" t="s">
        <v>1</v>
      </c>
      <c r="N160" s="253" t="s">
        <v>43</v>
      </c>
      <c r="O160" s="92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6" t="s">
        <v>585</v>
      </c>
      <c r="AT160" s="256" t="s">
        <v>168</v>
      </c>
      <c r="AU160" s="256" t="s">
        <v>86</v>
      </c>
      <c r="AY160" s="18" t="s">
        <v>166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8" t="s">
        <v>86</v>
      </c>
      <c r="BK160" s="257">
        <f>ROUND(I160*H160,2)</f>
        <v>0</v>
      </c>
      <c r="BL160" s="18" t="s">
        <v>585</v>
      </c>
      <c r="BM160" s="256" t="s">
        <v>425</v>
      </c>
    </row>
    <row r="161" spans="1:65" s="2" customFormat="1" ht="16.5" customHeight="1">
      <c r="A161" s="39"/>
      <c r="B161" s="40"/>
      <c r="C161" s="245" t="s">
        <v>7</v>
      </c>
      <c r="D161" s="245" t="s">
        <v>168</v>
      </c>
      <c r="E161" s="246" t="s">
        <v>2109</v>
      </c>
      <c r="F161" s="247" t="s">
        <v>2110</v>
      </c>
      <c r="G161" s="248" t="s">
        <v>171</v>
      </c>
      <c r="H161" s="249">
        <v>56</v>
      </c>
      <c r="I161" s="250"/>
      <c r="J161" s="251">
        <f>ROUND(I161*H161,2)</f>
        <v>0</v>
      </c>
      <c r="K161" s="247" t="s">
        <v>1</v>
      </c>
      <c r="L161" s="45"/>
      <c r="M161" s="252" t="s">
        <v>1</v>
      </c>
      <c r="N161" s="253" t="s">
        <v>43</v>
      </c>
      <c r="O161" s="92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6" t="s">
        <v>585</v>
      </c>
      <c r="AT161" s="256" t="s">
        <v>168</v>
      </c>
      <c r="AU161" s="256" t="s">
        <v>86</v>
      </c>
      <c r="AY161" s="18" t="s">
        <v>166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8" t="s">
        <v>86</v>
      </c>
      <c r="BK161" s="257">
        <f>ROUND(I161*H161,2)</f>
        <v>0</v>
      </c>
      <c r="BL161" s="18" t="s">
        <v>585</v>
      </c>
      <c r="BM161" s="256" t="s">
        <v>435</v>
      </c>
    </row>
    <row r="162" spans="1:63" s="12" customFormat="1" ht="25.9" customHeight="1">
      <c r="A162" s="12"/>
      <c r="B162" s="229"/>
      <c r="C162" s="230"/>
      <c r="D162" s="231" t="s">
        <v>77</v>
      </c>
      <c r="E162" s="232" t="s">
        <v>2111</v>
      </c>
      <c r="F162" s="232" t="s">
        <v>2112</v>
      </c>
      <c r="G162" s="230"/>
      <c r="H162" s="230"/>
      <c r="I162" s="233"/>
      <c r="J162" s="234">
        <f>BK162</f>
        <v>0</v>
      </c>
      <c r="K162" s="230"/>
      <c r="L162" s="235"/>
      <c r="M162" s="236"/>
      <c r="N162" s="237"/>
      <c r="O162" s="237"/>
      <c r="P162" s="238">
        <f>SUM(P163:P172)</f>
        <v>0</v>
      </c>
      <c r="Q162" s="237"/>
      <c r="R162" s="238">
        <f>SUM(R163:R172)</f>
        <v>0</v>
      </c>
      <c r="S162" s="237"/>
      <c r="T162" s="239">
        <f>SUM(T163:T172)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0" t="s">
        <v>86</v>
      </c>
      <c r="AT162" s="241" t="s">
        <v>77</v>
      </c>
      <c r="AU162" s="241" t="s">
        <v>78</v>
      </c>
      <c r="AY162" s="240" t="s">
        <v>166</v>
      </c>
      <c r="BK162" s="242">
        <f>SUM(BK163:BK172)</f>
        <v>0</v>
      </c>
    </row>
    <row r="163" spans="1:65" s="2" customFormat="1" ht="16.5" customHeight="1">
      <c r="A163" s="39"/>
      <c r="B163" s="40"/>
      <c r="C163" s="291" t="s">
        <v>288</v>
      </c>
      <c r="D163" s="291" t="s">
        <v>254</v>
      </c>
      <c r="E163" s="292" t="s">
        <v>2113</v>
      </c>
      <c r="F163" s="293" t="s">
        <v>2114</v>
      </c>
      <c r="G163" s="294" t="s">
        <v>171</v>
      </c>
      <c r="H163" s="295">
        <v>65</v>
      </c>
      <c r="I163" s="296"/>
      <c r="J163" s="297">
        <f>ROUND(I163*H163,2)</f>
        <v>0</v>
      </c>
      <c r="K163" s="293" t="s">
        <v>1</v>
      </c>
      <c r="L163" s="298"/>
      <c r="M163" s="299" t="s">
        <v>1</v>
      </c>
      <c r="N163" s="300" t="s">
        <v>43</v>
      </c>
      <c r="O163" s="92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6" t="s">
        <v>1893</v>
      </c>
      <c r="AT163" s="256" t="s">
        <v>254</v>
      </c>
      <c r="AU163" s="256" t="s">
        <v>86</v>
      </c>
      <c r="AY163" s="18" t="s">
        <v>166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8" t="s">
        <v>86</v>
      </c>
      <c r="BK163" s="257">
        <f>ROUND(I163*H163,2)</f>
        <v>0</v>
      </c>
      <c r="BL163" s="18" t="s">
        <v>585</v>
      </c>
      <c r="BM163" s="256" t="s">
        <v>444</v>
      </c>
    </row>
    <row r="164" spans="1:65" s="2" customFormat="1" ht="21.75" customHeight="1">
      <c r="A164" s="39"/>
      <c r="B164" s="40"/>
      <c r="C164" s="291" t="s">
        <v>293</v>
      </c>
      <c r="D164" s="291" t="s">
        <v>254</v>
      </c>
      <c r="E164" s="292" t="s">
        <v>2115</v>
      </c>
      <c r="F164" s="293" t="s">
        <v>2116</v>
      </c>
      <c r="G164" s="294" t="s">
        <v>171</v>
      </c>
      <c r="H164" s="295">
        <v>65</v>
      </c>
      <c r="I164" s="296"/>
      <c r="J164" s="297">
        <f>ROUND(I164*H164,2)</f>
        <v>0</v>
      </c>
      <c r="K164" s="293" t="s">
        <v>1</v>
      </c>
      <c r="L164" s="298"/>
      <c r="M164" s="299" t="s">
        <v>1</v>
      </c>
      <c r="N164" s="300" t="s">
        <v>43</v>
      </c>
      <c r="O164" s="92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6" t="s">
        <v>1893</v>
      </c>
      <c r="AT164" s="256" t="s">
        <v>254</v>
      </c>
      <c r="AU164" s="256" t="s">
        <v>86</v>
      </c>
      <c r="AY164" s="18" t="s">
        <v>166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8" t="s">
        <v>86</v>
      </c>
      <c r="BK164" s="257">
        <f>ROUND(I164*H164,2)</f>
        <v>0</v>
      </c>
      <c r="BL164" s="18" t="s">
        <v>585</v>
      </c>
      <c r="BM164" s="256" t="s">
        <v>460</v>
      </c>
    </row>
    <row r="165" spans="1:65" s="2" customFormat="1" ht="16.5" customHeight="1">
      <c r="A165" s="39"/>
      <c r="B165" s="40"/>
      <c r="C165" s="291" t="s">
        <v>310</v>
      </c>
      <c r="D165" s="291" t="s">
        <v>254</v>
      </c>
      <c r="E165" s="292" t="s">
        <v>2117</v>
      </c>
      <c r="F165" s="293" t="s">
        <v>2118</v>
      </c>
      <c r="G165" s="294" t="s">
        <v>171</v>
      </c>
      <c r="H165" s="295">
        <v>3</v>
      </c>
      <c r="I165" s="296"/>
      <c r="J165" s="297">
        <f>ROUND(I165*H165,2)</f>
        <v>0</v>
      </c>
      <c r="K165" s="293" t="s">
        <v>1</v>
      </c>
      <c r="L165" s="298"/>
      <c r="M165" s="299" t="s">
        <v>1</v>
      </c>
      <c r="N165" s="300" t="s">
        <v>43</v>
      </c>
      <c r="O165" s="92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6" t="s">
        <v>1893</v>
      </c>
      <c r="AT165" s="256" t="s">
        <v>254</v>
      </c>
      <c r="AU165" s="256" t="s">
        <v>86</v>
      </c>
      <c r="AY165" s="18" t="s">
        <v>166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8" t="s">
        <v>86</v>
      </c>
      <c r="BK165" s="257">
        <f>ROUND(I165*H165,2)</f>
        <v>0</v>
      </c>
      <c r="BL165" s="18" t="s">
        <v>585</v>
      </c>
      <c r="BM165" s="256" t="s">
        <v>471</v>
      </c>
    </row>
    <row r="166" spans="1:65" s="2" customFormat="1" ht="21.75" customHeight="1">
      <c r="A166" s="39"/>
      <c r="B166" s="40"/>
      <c r="C166" s="291" t="s">
        <v>315</v>
      </c>
      <c r="D166" s="291" t="s">
        <v>254</v>
      </c>
      <c r="E166" s="292" t="s">
        <v>2119</v>
      </c>
      <c r="F166" s="293" t="s">
        <v>2120</v>
      </c>
      <c r="G166" s="294" t="s">
        <v>1588</v>
      </c>
      <c r="H166" s="295">
        <v>1</v>
      </c>
      <c r="I166" s="296"/>
      <c r="J166" s="297">
        <f>ROUND(I166*H166,2)</f>
        <v>0</v>
      </c>
      <c r="K166" s="293" t="s">
        <v>1</v>
      </c>
      <c r="L166" s="298"/>
      <c r="M166" s="299" t="s">
        <v>1</v>
      </c>
      <c r="N166" s="300" t="s">
        <v>43</v>
      </c>
      <c r="O166" s="92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6" t="s">
        <v>1893</v>
      </c>
      <c r="AT166" s="256" t="s">
        <v>254</v>
      </c>
      <c r="AU166" s="256" t="s">
        <v>86</v>
      </c>
      <c r="AY166" s="18" t="s">
        <v>166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8" t="s">
        <v>86</v>
      </c>
      <c r="BK166" s="257">
        <f>ROUND(I166*H166,2)</f>
        <v>0</v>
      </c>
      <c r="BL166" s="18" t="s">
        <v>585</v>
      </c>
      <c r="BM166" s="256" t="s">
        <v>492</v>
      </c>
    </row>
    <row r="167" spans="1:65" s="2" customFormat="1" ht="44.25" customHeight="1">
      <c r="A167" s="39"/>
      <c r="B167" s="40"/>
      <c r="C167" s="291" t="s">
        <v>331</v>
      </c>
      <c r="D167" s="291" t="s">
        <v>254</v>
      </c>
      <c r="E167" s="292" t="s">
        <v>2121</v>
      </c>
      <c r="F167" s="293" t="s">
        <v>2078</v>
      </c>
      <c r="G167" s="294" t="s">
        <v>1588</v>
      </c>
      <c r="H167" s="295">
        <v>1</v>
      </c>
      <c r="I167" s="296"/>
      <c r="J167" s="297">
        <f>ROUND(I167*H167,2)</f>
        <v>0</v>
      </c>
      <c r="K167" s="293" t="s">
        <v>1</v>
      </c>
      <c r="L167" s="298"/>
      <c r="M167" s="299" t="s">
        <v>1</v>
      </c>
      <c r="N167" s="300" t="s">
        <v>43</v>
      </c>
      <c r="O167" s="92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6" t="s">
        <v>1893</v>
      </c>
      <c r="AT167" s="256" t="s">
        <v>254</v>
      </c>
      <c r="AU167" s="256" t="s">
        <v>86</v>
      </c>
      <c r="AY167" s="18" t="s">
        <v>166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8" t="s">
        <v>86</v>
      </c>
      <c r="BK167" s="257">
        <f>ROUND(I167*H167,2)</f>
        <v>0</v>
      </c>
      <c r="BL167" s="18" t="s">
        <v>585</v>
      </c>
      <c r="BM167" s="256" t="s">
        <v>510</v>
      </c>
    </row>
    <row r="168" spans="1:47" s="2" customFormat="1" ht="12">
      <c r="A168" s="39"/>
      <c r="B168" s="40"/>
      <c r="C168" s="41"/>
      <c r="D168" s="260" t="s">
        <v>464</v>
      </c>
      <c r="E168" s="41"/>
      <c r="F168" s="312" t="s">
        <v>2079</v>
      </c>
      <c r="G168" s="41"/>
      <c r="H168" s="41"/>
      <c r="I168" s="156"/>
      <c r="J168" s="41"/>
      <c r="K168" s="41"/>
      <c r="L168" s="45"/>
      <c r="M168" s="313"/>
      <c r="N168" s="314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464</v>
      </c>
      <c r="AU168" s="18" t="s">
        <v>86</v>
      </c>
    </row>
    <row r="169" spans="1:65" s="2" customFormat="1" ht="16.5" customHeight="1">
      <c r="A169" s="39"/>
      <c r="B169" s="40"/>
      <c r="C169" s="291" t="s">
        <v>346</v>
      </c>
      <c r="D169" s="291" t="s">
        <v>254</v>
      </c>
      <c r="E169" s="292" t="s">
        <v>2122</v>
      </c>
      <c r="F169" s="293" t="s">
        <v>2110</v>
      </c>
      <c r="G169" s="294" t="s">
        <v>171</v>
      </c>
      <c r="H169" s="295">
        <v>56</v>
      </c>
      <c r="I169" s="296"/>
      <c r="J169" s="297">
        <f>ROUND(I169*H169,2)</f>
        <v>0</v>
      </c>
      <c r="K169" s="293" t="s">
        <v>1</v>
      </c>
      <c r="L169" s="298"/>
      <c r="M169" s="299" t="s">
        <v>1</v>
      </c>
      <c r="N169" s="300" t="s">
        <v>43</v>
      </c>
      <c r="O169" s="92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6" t="s">
        <v>1893</v>
      </c>
      <c r="AT169" s="256" t="s">
        <v>254</v>
      </c>
      <c r="AU169" s="256" t="s">
        <v>86</v>
      </c>
      <c r="AY169" s="18" t="s">
        <v>166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8" t="s">
        <v>86</v>
      </c>
      <c r="BK169" s="257">
        <f>ROUND(I169*H169,2)</f>
        <v>0</v>
      </c>
      <c r="BL169" s="18" t="s">
        <v>585</v>
      </c>
      <c r="BM169" s="256" t="s">
        <v>520</v>
      </c>
    </row>
    <row r="170" spans="1:65" s="2" customFormat="1" ht="16.5" customHeight="1">
      <c r="A170" s="39"/>
      <c r="B170" s="40"/>
      <c r="C170" s="291" t="s">
        <v>351</v>
      </c>
      <c r="D170" s="291" t="s">
        <v>254</v>
      </c>
      <c r="E170" s="292" t="s">
        <v>2123</v>
      </c>
      <c r="F170" s="293" t="s">
        <v>2124</v>
      </c>
      <c r="G170" s="294" t="s">
        <v>179</v>
      </c>
      <c r="H170" s="295">
        <v>3</v>
      </c>
      <c r="I170" s="296"/>
      <c r="J170" s="297">
        <f>ROUND(I170*H170,2)</f>
        <v>0</v>
      </c>
      <c r="K170" s="293" t="s">
        <v>1</v>
      </c>
      <c r="L170" s="298"/>
      <c r="M170" s="299" t="s">
        <v>1</v>
      </c>
      <c r="N170" s="300" t="s">
        <v>43</v>
      </c>
      <c r="O170" s="92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6" t="s">
        <v>1893</v>
      </c>
      <c r="AT170" s="256" t="s">
        <v>254</v>
      </c>
      <c r="AU170" s="256" t="s">
        <v>86</v>
      </c>
      <c r="AY170" s="18" t="s">
        <v>166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8" t="s">
        <v>86</v>
      </c>
      <c r="BK170" s="257">
        <f>ROUND(I170*H170,2)</f>
        <v>0</v>
      </c>
      <c r="BL170" s="18" t="s">
        <v>585</v>
      </c>
      <c r="BM170" s="256" t="s">
        <v>543</v>
      </c>
    </row>
    <row r="171" spans="1:65" s="2" customFormat="1" ht="16.5" customHeight="1">
      <c r="A171" s="39"/>
      <c r="B171" s="40"/>
      <c r="C171" s="291" t="s">
        <v>356</v>
      </c>
      <c r="D171" s="291" t="s">
        <v>254</v>
      </c>
      <c r="E171" s="292" t="s">
        <v>2125</v>
      </c>
      <c r="F171" s="293" t="s">
        <v>2126</v>
      </c>
      <c r="G171" s="294" t="s">
        <v>179</v>
      </c>
      <c r="H171" s="295">
        <v>3.5</v>
      </c>
      <c r="I171" s="296"/>
      <c r="J171" s="297">
        <f>ROUND(I171*H171,2)</f>
        <v>0</v>
      </c>
      <c r="K171" s="293" t="s">
        <v>1</v>
      </c>
      <c r="L171" s="298"/>
      <c r="M171" s="299" t="s">
        <v>1</v>
      </c>
      <c r="N171" s="300" t="s">
        <v>43</v>
      </c>
      <c r="O171" s="92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6" t="s">
        <v>1893</v>
      </c>
      <c r="AT171" s="256" t="s">
        <v>254</v>
      </c>
      <c r="AU171" s="256" t="s">
        <v>86</v>
      </c>
      <c r="AY171" s="18" t="s">
        <v>166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8" t="s">
        <v>86</v>
      </c>
      <c r="BK171" s="257">
        <f>ROUND(I171*H171,2)</f>
        <v>0</v>
      </c>
      <c r="BL171" s="18" t="s">
        <v>585</v>
      </c>
      <c r="BM171" s="256" t="s">
        <v>552</v>
      </c>
    </row>
    <row r="172" spans="1:65" s="2" customFormat="1" ht="16.5" customHeight="1">
      <c r="A172" s="39"/>
      <c r="B172" s="40"/>
      <c r="C172" s="291" t="s">
        <v>367</v>
      </c>
      <c r="D172" s="291" t="s">
        <v>254</v>
      </c>
      <c r="E172" s="292" t="s">
        <v>2127</v>
      </c>
      <c r="F172" s="293" t="s">
        <v>2128</v>
      </c>
      <c r="G172" s="294" t="s">
        <v>179</v>
      </c>
      <c r="H172" s="295">
        <v>2.5</v>
      </c>
      <c r="I172" s="296"/>
      <c r="J172" s="297">
        <f>ROUND(I172*H172,2)</f>
        <v>0</v>
      </c>
      <c r="K172" s="293" t="s">
        <v>1</v>
      </c>
      <c r="L172" s="298"/>
      <c r="M172" s="299" t="s">
        <v>1</v>
      </c>
      <c r="N172" s="300" t="s">
        <v>43</v>
      </c>
      <c r="O172" s="92"/>
      <c r="P172" s="254">
        <f>O172*H172</f>
        <v>0</v>
      </c>
      <c r="Q172" s="254">
        <v>0</v>
      </c>
      <c r="R172" s="254">
        <f>Q172*H172</f>
        <v>0</v>
      </c>
      <c r="S172" s="254">
        <v>0</v>
      </c>
      <c r="T172" s="25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6" t="s">
        <v>1893</v>
      </c>
      <c r="AT172" s="256" t="s">
        <v>254</v>
      </c>
      <c r="AU172" s="256" t="s">
        <v>86</v>
      </c>
      <c r="AY172" s="18" t="s">
        <v>166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8" t="s">
        <v>86</v>
      </c>
      <c r="BK172" s="257">
        <f>ROUND(I172*H172,2)</f>
        <v>0</v>
      </c>
      <c r="BL172" s="18" t="s">
        <v>585</v>
      </c>
      <c r="BM172" s="256" t="s">
        <v>567</v>
      </c>
    </row>
    <row r="173" spans="1:63" s="12" customFormat="1" ht="25.9" customHeight="1">
      <c r="A173" s="12"/>
      <c r="B173" s="229"/>
      <c r="C173" s="230"/>
      <c r="D173" s="231" t="s">
        <v>77</v>
      </c>
      <c r="E173" s="232" t="s">
        <v>2129</v>
      </c>
      <c r="F173" s="232" t="s">
        <v>2130</v>
      </c>
      <c r="G173" s="230"/>
      <c r="H173" s="230"/>
      <c r="I173" s="233"/>
      <c r="J173" s="234">
        <f>BK173</f>
        <v>0</v>
      </c>
      <c r="K173" s="230"/>
      <c r="L173" s="235"/>
      <c r="M173" s="236"/>
      <c r="N173" s="237"/>
      <c r="O173" s="237"/>
      <c r="P173" s="238">
        <f>SUM(P174:P191)</f>
        <v>0</v>
      </c>
      <c r="Q173" s="237"/>
      <c r="R173" s="238">
        <f>SUM(R174:R191)</f>
        <v>0</v>
      </c>
      <c r="S173" s="237"/>
      <c r="T173" s="239">
        <f>SUM(T174:T191)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0" t="s">
        <v>86</v>
      </c>
      <c r="AT173" s="241" t="s">
        <v>77</v>
      </c>
      <c r="AU173" s="241" t="s">
        <v>78</v>
      </c>
      <c r="AY173" s="240" t="s">
        <v>166</v>
      </c>
      <c r="BK173" s="242">
        <f>SUM(BK174:BK191)</f>
        <v>0</v>
      </c>
    </row>
    <row r="174" spans="1:65" s="2" customFormat="1" ht="16.5" customHeight="1">
      <c r="A174" s="39"/>
      <c r="B174" s="40"/>
      <c r="C174" s="245" t="s">
        <v>373</v>
      </c>
      <c r="D174" s="245" t="s">
        <v>168</v>
      </c>
      <c r="E174" s="246" t="s">
        <v>2131</v>
      </c>
      <c r="F174" s="247" t="s">
        <v>2132</v>
      </c>
      <c r="G174" s="248" t="s">
        <v>2084</v>
      </c>
      <c r="H174" s="249">
        <v>4</v>
      </c>
      <c r="I174" s="250"/>
      <c r="J174" s="251">
        <f>ROUND(I174*H174,2)</f>
        <v>0</v>
      </c>
      <c r="K174" s="247" t="s">
        <v>1</v>
      </c>
      <c r="L174" s="45"/>
      <c r="M174" s="252" t="s">
        <v>1</v>
      </c>
      <c r="N174" s="253" t="s">
        <v>43</v>
      </c>
      <c r="O174" s="92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6" t="s">
        <v>585</v>
      </c>
      <c r="AT174" s="256" t="s">
        <v>168</v>
      </c>
      <c r="AU174" s="256" t="s">
        <v>86</v>
      </c>
      <c r="AY174" s="18" t="s">
        <v>166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8" t="s">
        <v>86</v>
      </c>
      <c r="BK174" s="257">
        <f>ROUND(I174*H174,2)</f>
        <v>0</v>
      </c>
      <c r="BL174" s="18" t="s">
        <v>585</v>
      </c>
      <c r="BM174" s="256" t="s">
        <v>576</v>
      </c>
    </row>
    <row r="175" spans="1:65" s="2" customFormat="1" ht="16.5" customHeight="1">
      <c r="A175" s="39"/>
      <c r="B175" s="40"/>
      <c r="C175" s="245" t="s">
        <v>378</v>
      </c>
      <c r="D175" s="245" t="s">
        <v>168</v>
      </c>
      <c r="E175" s="246" t="s">
        <v>2133</v>
      </c>
      <c r="F175" s="247" t="s">
        <v>2134</v>
      </c>
      <c r="G175" s="248" t="s">
        <v>171</v>
      </c>
      <c r="H175" s="249">
        <v>2</v>
      </c>
      <c r="I175" s="250"/>
      <c r="J175" s="251">
        <f>ROUND(I175*H175,2)</f>
        <v>0</v>
      </c>
      <c r="K175" s="247" t="s">
        <v>1</v>
      </c>
      <c r="L175" s="45"/>
      <c r="M175" s="252" t="s">
        <v>1</v>
      </c>
      <c r="N175" s="253" t="s">
        <v>43</v>
      </c>
      <c r="O175" s="92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6" t="s">
        <v>585</v>
      </c>
      <c r="AT175" s="256" t="s">
        <v>168</v>
      </c>
      <c r="AU175" s="256" t="s">
        <v>86</v>
      </c>
      <c r="AY175" s="18" t="s">
        <v>166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8" t="s">
        <v>86</v>
      </c>
      <c r="BK175" s="257">
        <f>ROUND(I175*H175,2)</f>
        <v>0</v>
      </c>
      <c r="BL175" s="18" t="s">
        <v>585</v>
      </c>
      <c r="BM175" s="256" t="s">
        <v>585</v>
      </c>
    </row>
    <row r="176" spans="1:65" s="2" customFormat="1" ht="21.75" customHeight="1">
      <c r="A176" s="39"/>
      <c r="B176" s="40"/>
      <c r="C176" s="245" t="s">
        <v>385</v>
      </c>
      <c r="D176" s="245" t="s">
        <v>168</v>
      </c>
      <c r="E176" s="246" t="s">
        <v>2071</v>
      </c>
      <c r="F176" s="247" t="s">
        <v>2072</v>
      </c>
      <c r="G176" s="248" t="s">
        <v>171</v>
      </c>
      <c r="H176" s="249">
        <v>2</v>
      </c>
      <c r="I176" s="250"/>
      <c r="J176" s="251">
        <f>ROUND(I176*H176,2)</f>
        <v>0</v>
      </c>
      <c r="K176" s="247" t="s">
        <v>1</v>
      </c>
      <c r="L176" s="45"/>
      <c r="M176" s="252" t="s">
        <v>1</v>
      </c>
      <c r="N176" s="253" t="s">
        <v>43</v>
      </c>
      <c r="O176" s="92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6" t="s">
        <v>585</v>
      </c>
      <c r="AT176" s="256" t="s">
        <v>168</v>
      </c>
      <c r="AU176" s="256" t="s">
        <v>86</v>
      </c>
      <c r="AY176" s="18" t="s">
        <v>166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8" t="s">
        <v>86</v>
      </c>
      <c r="BK176" s="257">
        <f>ROUND(I176*H176,2)</f>
        <v>0</v>
      </c>
      <c r="BL176" s="18" t="s">
        <v>585</v>
      </c>
      <c r="BM176" s="256" t="s">
        <v>593</v>
      </c>
    </row>
    <row r="177" spans="1:65" s="2" customFormat="1" ht="16.5" customHeight="1">
      <c r="A177" s="39"/>
      <c r="B177" s="40"/>
      <c r="C177" s="245" t="s">
        <v>390</v>
      </c>
      <c r="D177" s="245" t="s">
        <v>168</v>
      </c>
      <c r="E177" s="246" t="s">
        <v>2135</v>
      </c>
      <c r="F177" s="247" t="s">
        <v>2136</v>
      </c>
      <c r="G177" s="248" t="s">
        <v>171</v>
      </c>
      <c r="H177" s="249">
        <v>60</v>
      </c>
      <c r="I177" s="250"/>
      <c r="J177" s="251">
        <f>ROUND(I177*H177,2)</f>
        <v>0</v>
      </c>
      <c r="K177" s="247" t="s">
        <v>1</v>
      </c>
      <c r="L177" s="45"/>
      <c r="M177" s="252" t="s">
        <v>1</v>
      </c>
      <c r="N177" s="253" t="s">
        <v>43</v>
      </c>
      <c r="O177" s="92"/>
      <c r="P177" s="254">
        <f>O177*H177</f>
        <v>0</v>
      </c>
      <c r="Q177" s="254">
        <v>0</v>
      </c>
      <c r="R177" s="254">
        <f>Q177*H177</f>
        <v>0</v>
      </c>
      <c r="S177" s="254">
        <v>0</v>
      </c>
      <c r="T177" s="25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6" t="s">
        <v>585</v>
      </c>
      <c r="AT177" s="256" t="s">
        <v>168</v>
      </c>
      <c r="AU177" s="256" t="s">
        <v>86</v>
      </c>
      <c r="AY177" s="18" t="s">
        <v>166</v>
      </c>
      <c r="BE177" s="257">
        <f>IF(N177="základní",J177,0)</f>
        <v>0</v>
      </c>
      <c r="BF177" s="257">
        <f>IF(N177="snížená",J177,0)</f>
        <v>0</v>
      </c>
      <c r="BG177" s="257">
        <f>IF(N177="zákl. přenesená",J177,0)</f>
        <v>0</v>
      </c>
      <c r="BH177" s="257">
        <f>IF(N177="sníž. přenesená",J177,0)</f>
        <v>0</v>
      </c>
      <c r="BI177" s="257">
        <f>IF(N177="nulová",J177,0)</f>
        <v>0</v>
      </c>
      <c r="BJ177" s="18" t="s">
        <v>86</v>
      </c>
      <c r="BK177" s="257">
        <f>ROUND(I177*H177,2)</f>
        <v>0</v>
      </c>
      <c r="BL177" s="18" t="s">
        <v>585</v>
      </c>
      <c r="BM177" s="256" t="s">
        <v>601</v>
      </c>
    </row>
    <row r="178" spans="1:65" s="2" customFormat="1" ht="16.5" customHeight="1">
      <c r="A178" s="39"/>
      <c r="B178" s="40"/>
      <c r="C178" s="245" t="s">
        <v>401</v>
      </c>
      <c r="D178" s="245" t="s">
        <v>168</v>
      </c>
      <c r="E178" s="246" t="s">
        <v>2137</v>
      </c>
      <c r="F178" s="247" t="s">
        <v>2138</v>
      </c>
      <c r="G178" s="248" t="s">
        <v>1588</v>
      </c>
      <c r="H178" s="249">
        <v>1</v>
      </c>
      <c r="I178" s="250"/>
      <c r="J178" s="251">
        <f>ROUND(I178*H178,2)</f>
        <v>0</v>
      </c>
      <c r="K178" s="247" t="s">
        <v>1</v>
      </c>
      <c r="L178" s="45"/>
      <c r="M178" s="252" t="s">
        <v>1</v>
      </c>
      <c r="N178" s="253" t="s">
        <v>43</v>
      </c>
      <c r="O178" s="92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6" t="s">
        <v>585</v>
      </c>
      <c r="AT178" s="256" t="s">
        <v>168</v>
      </c>
      <c r="AU178" s="256" t="s">
        <v>86</v>
      </c>
      <c r="AY178" s="18" t="s">
        <v>166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8" t="s">
        <v>86</v>
      </c>
      <c r="BK178" s="257">
        <f>ROUND(I178*H178,2)</f>
        <v>0</v>
      </c>
      <c r="BL178" s="18" t="s">
        <v>585</v>
      </c>
      <c r="BM178" s="256" t="s">
        <v>611</v>
      </c>
    </row>
    <row r="179" spans="1:47" s="2" customFormat="1" ht="12">
      <c r="A179" s="39"/>
      <c r="B179" s="40"/>
      <c r="C179" s="41"/>
      <c r="D179" s="260" t="s">
        <v>464</v>
      </c>
      <c r="E179" s="41"/>
      <c r="F179" s="312" t="s">
        <v>2139</v>
      </c>
      <c r="G179" s="41"/>
      <c r="H179" s="41"/>
      <c r="I179" s="156"/>
      <c r="J179" s="41"/>
      <c r="K179" s="41"/>
      <c r="L179" s="45"/>
      <c r="M179" s="313"/>
      <c r="N179" s="31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464</v>
      </c>
      <c r="AU179" s="18" t="s">
        <v>86</v>
      </c>
    </row>
    <row r="180" spans="1:65" s="2" customFormat="1" ht="21.75" customHeight="1">
      <c r="A180" s="39"/>
      <c r="B180" s="40"/>
      <c r="C180" s="245" t="s">
        <v>405</v>
      </c>
      <c r="D180" s="245" t="s">
        <v>168</v>
      </c>
      <c r="E180" s="246" t="s">
        <v>2140</v>
      </c>
      <c r="F180" s="247" t="s">
        <v>2141</v>
      </c>
      <c r="G180" s="248" t="s">
        <v>1588</v>
      </c>
      <c r="H180" s="249">
        <v>1</v>
      </c>
      <c r="I180" s="250"/>
      <c r="J180" s="251">
        <f>ROUND(I180*H180,2)</f>
        <v>0</v>
      </c>
      <c r="K180" s="247" t="s">
        <v>1</v>
      </c>
      <c r="L180" s="45"/>
      <c r="M180" s="252" t="s">
        <v>1</v>
      </c>
      <c r="N180" s="253" t="s">
        <v>43</v>
      </c>
      <c r="O180" s="92"/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25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6" t="s">
        <v>585</v>
      </c>
      <c r="AT180" s="256" t="s">
        <v>168</v>
      </c>
      <c r="AU180" s="256" t="s">
        <v>86</v>
      </c>
      <c r="AY180" s="18" t="s">
        <v>166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8" t="s">
        <v>86</v>
      </c>
      <c r="BK180" s="257">
        <f>ROUND(I180*H180,2)</f>
        <v>0</v>
      </c>
      <c r="BL180" s="18" t="s">
        <v>585</v>
      </c>
      <c r="BM180" s="256" t="s">
        <v>2142</v>
      </c>
    </row>
    <row r="181" spans="1:47" s="2" customFormat="1" ht="12">
      <c r="A181" s="39"/>
      <c r="B181" s="40"/>
      <c r="C181" s="41"/>
      <c r="D181" s="260" t="s">
        <v>464</v>
      </c>
      <c r="E181" s="41"/>
      <c r="F181" s="312" t="s">
        <v>2139</v>
      </c>
      <c r="G181" s="41"/>
      <c r="H181" s="41"/>
      <c r="I181" s="156"/>
      <c r="J181" s="41"/>
      <c r="K181" s="41"/>
      <c r="L181" s="45"/>
      <c r="M181" s="313"/>
      <c r="N181" s="31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464</v>
      </c>
      <c r="AU181" s="18" t="s">
        <v>86</v>
      </c>
    </row>
    <row r="182" spans="1:65" s="2" customFormat="1" ht="16.5" customHeight="1">
      <c r="A182" s="39"/>
      <c r="B182" s="40"/>
      <c r="C182" s="245" t="s">
        <v>409</v>
      </c>
      <c r="D182" s="245" t="s">
        <v>168</v>
      </c>
      <c r="E182" s="246" t="s">
        <v>2143</v>
      </c>
      <c r="F182" s="247" t="s">
        <v>2144</v>
      </c>
      <c r="G182" s="248" t="s">
        <v>171</v>
      </c>
      <c r="H182" s="249">
        <v>45</v>
      </c>
      <c r="I182" s="250"/>
      <c r="J182" s="251">
        <f>ROUND(I182*H182,2)</f>
        <v>0</v>
      </c>
      <c r="K182" s="247" t="s">
        <v>1</v>
      </c>
      <c r="L182" s="45"/>
      <c r="M182" s="252" t="s">
        <v>1</v>
      </c>
      <c r="N182" s="253" t="s">
        <v>43</v>
      </c>
      <c r="O182" s="92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6" t="s">
        <v>585</v>
      </c>
      <c r="AT182" s="256" t="s">
        <v>168</v>
      </c>
      <c r="AU182" s="256" t="s">
        <v>86</v>
      </c>
      <c r="AY182" s="18" t="s">
        <v>166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8" t="s">
        <v>86</v>
      </c>
      <c r="BK182" s="257">
        <f>ROUND(I182*H182,2)</f>
        <v>0</v>
      </c>
      <c r="BL182" s="18" t="s">
        <v>585</v>
      </c>
      <c r="BM182" s="256" t="s">
        <v>625</v>
      </c>
    </row>
    <row r="183" spans="1:65" s="2" customFormat="1" ht="16.5" customHeight="1">
      <c r="A183" s="39"/>
      <c r="B183" s="40"/>
      <c r="C183" s="245" t="s">
        <v>414</v>
      </c>
      <c r="D183" s="245" t="s">
        <v>168</v>
      </c>
      <c r="E183" s="246" t="s">
        <v>2145</v>
      </c>
      <c r="F183" s="247" t="s">
        <v>2146</v>
      </c>
      <c r="G183" s="248" t="s">
        <v>171</v>
      </c>
      <c r="H183" s="249">
        <v>6</v>
      </c>
      <c r="I183" s="250"/>
      <c r="J183" s="251">
        <f>ROUND(I183*H183,2)</f>
        <v>0</v>
      </c>
      <c r="K183" s="247" t="s">
        <v>1</v>
      </c>
      <c r="L183" s="45"/>
      <c r="M183" s="252" t="s">
        <v>1</v>
      </c>
      <c r="N183" s="253" t="s">
        <v>43</v>
      </c>
      <c r="O183" s="92"/>
      <c r="P183" s="254">
        <f>O183*H183</f>
        <v>0</v>
      </c>
      <c r="Q183" s="254">
        <v>0</v>
      </c>
      <c r="R183" s="254">
        <f>Q183*H183</f>
        <v>0</v>
      </c>
      <c r="S183" s="254">
        <v>0</v>
      </c>
      <c r="T183" s="25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6" t="s">
        <v>585</v>
      </c>
      <c r="AT183" s="256" t="s">
        <v>168</v>
      </c>
      <c r="AU183" s="256" t="s">
        <v>86</v>
      </c>
      <c r="AY183" s="18" t="s">
        <v>166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8" t="s">
        <v>86</v>
      </c>
      <c r="BK183" s="257">
        <f>ROUND(I183*H183,2)</f>
        <v>0</v>
      </c>
      <c r="BL183" s="18" t="s">
        <v>585</v>
      </c>
      <c r="BM183" s="256" t="s">
        <v>636</v>
      </c>
    </row>
    <row r="184" spans="1:65" s="2" customFormat="1" ht="21.75" customHeight="1">
      <c r="A184" s="39"/>
      <c r="B184" s="40"/>
      <c r="C184" s="245" t="s">
        <v>418</v>
      </c>
      <c r="D184" s="245" t="s">
        <v>168</v>
      </c>
      <c r="E184" s="246" t="s">
        <v>2147</v>
      </c>
      <c r="F184" s="247" t="s">
        <v>2148</v>
      </c>
      <c r="G184" s="248" t="s">
        <v>1588</v>
      </c>
      <c r="H184" s="249">
        <v>1</v>
      </c>
      <c r="I184" s="250"/>
      <c r="J184" s="251">
        <f>ROUND(I184*H184,2)</f>
        <v>0</v>
      </c>
      <c r="K184" s="247" t="s">
        <v>1</v>
      </c>
      <c r="L184" s="45"/>
      <c r="M184" s="252" t="s">
        <v>1</v>
      </c>
      <c r="N184" s="253" t="s">
        <v>43</v>
      </c>
      <c r="O184" s="92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6" t="s">
        <v>585</v>
      </c>
      <c r="AT184" s="256" t="s">
        <v>168</v>
      </c>
      <c r="AU184" s="256" t="s">
        <v>86</v>
      </c>
      <c r="AY184" s="18" t="s">
        <v>166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8" t="s">
        <v>86</v>
      </c>
      <c r="BK184" s="257">
        <f>ROUND(I184*H184,2)</f>
        <v>0</v>
      </c>
      <c r="BL184" s="18" t="s">
        <v>585</v>
      </c>
      <c r="BM184" s="256" t="s">
        <v>648</v>
      </c>
    </row>
    <row r="185" spans="1:65" s="2" customFormat="1" ht="16.5" customHeight="1">
      <c r="A185" s="39"/>
      <c r="B185" s="40"/>
      <c r="C185" s="245" t="s">
        <v>425</v>
      </c>
      <c r="D185" s="245" t="s">
        <v>168</v>
      </c>
      <c r="E185" s="246" t="s">
        <v>2149</v>
      </c>
      <c r="F185" s="247" t="s">
        <v>2150</v>
      </c>
      <c r="G185" s="248" t="s">
        <v>1588</v>
      </c>
      <c r="H185" s="249">
        <v>1</v>
      </c>
      <c r="I185" s="250"/>
      <c r="J185" s="251">
        <f>ROUND(I185*H185,2)</f>
        <v>0</v>
      </c>
      <c r="K185" s="247" t="s">
        <v>1</v>
      </c>
      <c r="L185" s="45"/>
      <c r="M185" s="252" t="s">
        <v>1</v>
      </c>
      <c r="N185" s="253" t="s">
        <v>43</v>
      </c>
      <c r="O185" s="92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6" t="s">
        <v>585</v>
      </c>
      <c r="AT185" s="256" t="s">
        <v>168</v>
      </c>
      <c r="AU185" s="256" t="s">
        <v>86</v>
      </c>
      <c r="AY185" s="18" t="s">
        <v>166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8" t="s">
        <v>86</v>
      </c>
      <c r="BK185" s="257">
        <f>ROUND(I185*H185,2)</f>
        <v>0</v>
      </c>
      <c r="BL185" s="18" t="s">
        <v>585</v>
      </c>
      <c r="BM185" s="256" t="s">
        <v>656</v>
      </c>
    </row>
    <row r="186" spans="1:65" s="2" customFormat="1" ht="21.75" customHeight="1">
      <c r="A186" s="39"/>
      <c r="B186" s="40"/>
      <c r="C186" s="245" t="s">
        <v>430</v>
      </c>
      <c r="D186" s="245" t="s">
        <v>168</v>
      </c>
      <c r="E186" s="246" t="s">
        <v>2151</v>
      </c>
      <c r="F186" s="247" t="s">
        <v>2152</v>
      </c>
      <c r="G186" s="248" t="s">
        <v>1588</v>
      </c>
      <c r="H186" s="249">
        <v>1</v>
      </c>
      <c r="I186" s="250"/>
      <c r="J186" s="251">
        <f>ROUND(I186*H186,2)</f>
        <v>0</v>
      </c>
      <c r="K186" s="247" t="s">
        <v>1</v>
      </c>
      <c r="L186" s="45"/>
      <c r="M186" s="252" t="s">
        <v>1</v>
      </c>
      <c r="N186" s="253" t="s">
        <v>43</v>
      </c>
      <c r="O186" s="92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6" t="s">
        <v>585</v>
      </c>
      <c r="AT186" s="256" t="s">
        <v>168</v>
      </c>
      <c r="AU186" s="256" t="s">
        <v>86</v>
      </c>
      <c r="AY186" s="18" t="s">
        <v>166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8" t="s">
        <v>86</v>
      </c>
      <c r="BK186" s="257">
        <f>ROUND(I186*H186,2)</f>
        <v>0</v>
      </c>
      <c r="BL186" s="18" t="s">
        <v>585</v>
      </c>
      <c r="BM186" s="256" t="s">
        <v>665</v>
      </c>
    </row>
    <row r="187" spans="1:65" s="2" customFormat="1" ht="21.75" customHeight="1">
      <c r="A187" s="39"/>
      <c r="B187" s="40"/>
      <c r="C187" s="245" t="s">
        <v>435</v>
      </c>
      <c r="D187" s="245" t="s">
        <v>168</v>
      </c>
      <c r="E187" s="246" t="s">
        <v>2153</v>
      </c>
      <c r="F187" s="247" t="s">
        <v>2154</v>
      </c>
      <c r="G187" s="248" t="s">
        <v>1588</v>
      </c>
      <c r="H187" s="249">
        <v>17</v>
      </c>
      <c r="I187" s="250"/>
      <c r="J187" s="251">
        <f>ROUND(I187*H187,2)</f>
        <v>0</v>
      </c>
      <c r="K187" s="247" t="s">
        <v>1</v>
      </c>
      <c r="L187" s="45"/>
      <c r="M187" s="252" t="s">
        <v>1</v>
      </c>
      <c r="N187" s="253" t="s">
        <v>43</v>
      </c>
      <c r="O187" s="92"/>
      <c r="P187" s="254">
        <f>O187*H187</f>
        <v>0</v>
      </c>
      <c r="Q187" s="254">
        <v>0</v>
      </c>
      <c r="R187" s="254">
        <f>Q187*H187</f>
        <v>0</v>
      </c>
      <c r="S187" s="254">
        <v>0</v>
      </c>
      <c r="T187" s="25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6" t="s">
        <v>585</v>
      </c>
      <c r="AT187" s="256" t="s">
        <v>168</v>
      </c>
      <c r="AU187" s="256" t="s">
        <v>86</v>
      </c>
      <c r="AY187" s="18" t="s">
        <v>166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8" t="s">
        <v>86</v>
      </c>
      <c r="BK187" s="257">
        <f>ROUND(I187*H187,2)</f>
        <v>0</v>
      </c>
      <c r="BL187" s="18" t="s">
        <v>585</v>
      </c>
      <c r="BM187" s="256" t="s">
        <v>676</v>
      </c>
    </row>
    <row r="188" spans="1:65" s="2" customFormat="1" ht="21.75" customHeight="1">
      <c r="A188" s="39"/>
      <c r="B188" s="40"/>
      <c r="C188" s="245" t="s">
        <v>440</v>
      </c>
      <c r="D188" s="245" t="s">
        <v>168</v>
      </c>
      <c r="E188" s="246" t="s">
        <v>2155</v>
      </c>
      <c r="F188" s="247" t="s">
        <v>2156</v>
      </c>
      <c r="G188" s="248" t="s">
        <v>1588</v>
      </c>
      <c r="H188" s="249">
        <v>1</v>
      </c>
      <c r="I188" s="250"/>
      <c r="J188" s="251">
        <f>ROUND(I188*H188,2)</f>
        <v>0</v>
      </c>
      <c r="K188" s="247" t="s">
        <v>1</v>
      </c>
      <c r="L188" s="45"/>
      <c r="M188" s="252" t="s">
        <v>1</v>
      </c>
      <c r="N188" s="253" t="s">
        <v>43</v>
      </c>
      <c r="O188" s="92"/>
      <c r="P188" s="254">
        <f>O188*H188</f>
        <v>0</v>
      </c>
      <c r="Q188" s="254">
        <v>0</v>
      </c>
      <c r="R188" s="254">
        <f>Q188*H188</f>
        <v>0</v>
      </c>
      <c r="S188" s="254">
        <v>0</v>
      </c>
      <c r="T188" s="25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6" t="s">
        <v>585</v>
      </c>
      <c r="AT188" s="256" t="s">
        <v>168</v>
      </c>
      <c r="AU188" s="256" t="s">
        <v>86</v>
      </c>
      <c r="AY188" s="18" t="s">
        <v>166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8" t="s">
        <v>86</v>
      </c>
      <c r="BK188" s="257">
        <f>ROUND(I188*H188,2)</f>
        <v>0</v>
      </c>
      <c r="BL188" s="18" t="s">
        <v>585</v>
      </c>
      <c r="BM188" s="256" t="s">
        <v>686</v>
      </c>
    </row>
    <row r="189" spans="1:65" s="2" customFormat="1" ht="16.5" customHeight="1">
      <c r="A189" s="39"/>
      <c r="B189" s="40"/>
      <c r="C189" s="245" t="s">
        <v>444</v>
      </c>
      <c r="D189" s="245" t="s">
        <v>168</v>
      </c>
      <c r="E189" s="246" t="s">
        <v>2157</v>
      </c>
      <c r="F189" s="247" t="s">
        <v>2158</v>
      </c>
      <c r="G189" s="248" t="s">
        <v>1588</v>
      </c>
      <c r="H189" s="249">
        <v>1</v>
      </c>
      <c r="I189" s="250"/>
      <c r="J189" s="251">
        <f>ROUND(I189*H189,2)</f>
        <v>0</v>
      </c>
      <c r="K189" s="247" t="s">
        <v>1</v>
      </c>
      <c r="L189" s="45"/>
      <c r="M189" s="252" t="s">
        <v>1</v>
      </c>
      <c r="N189" s="253" t="s">
        <v>43</v>
      </c>
      <c r="O189" s="92"/>
      <c r="P189" s="254">
        <f>O189*H189</f>
        <v>0</v>
      </c>
      <c r="Q189" s="254">
        <v>0</v>
      </c>
      <c r="R189" s="254">
        <f>Q189*H189</f>
        <v>0</v>
      </c>
      <c r="S189" s="254">
        <v>0</v>
      </c>
      <c r="T189" s="25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6" t="s">
        <v>585</v>
      </c>
      <c r="AT189" s="256" t="s">
        <v>168</v>
      </c>
      <c r="AU189" s="256" t="s">
        <v>86</v>
      </c>
      <c r="AY189" s="18" t="s">
        <v>166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8" t="s">
        <v>86</v>
      </c>
      <c r="BK189" s="257">
        <f>ROUND(I189*H189,2)</f>
        <v>0</v>
      </c>
      <c r="BL189" s="18" t="s">
        <v>585</v>
      </c>
      <c r="BM189" s="256" t="s">
        <v>697</v>
      </c>
    </row>
    <row r="190" spans="1:65" s="2" customFormat="1" ht="16.5" customHeight="1">
      <c r="A190" s="39"/>
      <c r="B190" s="40"/>
      <c r="C190" s="245" t="s">
        <v>450</v>
      </c>
      <c r="D190" s="245" t="s">
        <v>168</v>
      </c>
      <c r="E190" s="246" t="s">
        <v>2159</v>
      </c>
      <c r="F190" s="247" t="s">
        <v>2160</v>
      </c>
      <c r="G190" s="248" t="s">
        <v>1588</v>
      </c>
      <c r="H190" s="249">
        <v>1</v>
      </c>
      <c r="I190" s="250"/>
      <c r="J190" s="251">
        <f>ROUND(I190*H190,2)</f>
        <v>0</v>
      </c>
      <c r="K190" s="247" t="s">
        <v>1</v>
      </c>
      <c r="L190" s="45"/>
      <c r="M190" s="252" t="s">
        <v>1</v>
      </c>
      <c r="N190" s="253" t="s">
        <v>43</v>
      </c>
      <c r="O190" s="92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6" t="s">
        <v>585</v>
      </c>
      <c r="AT190" s="256" t="s">
        <v>168</v>
      </c>
      <c r="AU190" s="256" t="s">
        <v>86</v>
      </c>
      <c r="AY190" s="18" t="s">
        <v>166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8" t="s">
        <v>86</v>
      </c>
      <c r="BK190" s="257">
        <f>ROUND(I190*H190,2)</f>
        <v>0</v>
      </c>
      <c r="BL190" s="18" t="s">
        <v>585</v>
      </c>
      <c r="BM190" s="256" t="s">
        <v>707</v>
      </c>
    </row>
    <row r="191" spans="1:65" s="2" customFormat="1" ht="21.75" customHeight="1">
      <c r="A191" s="39"/>
      <c r="B191" s="40"/>
      <c r="C191" s="245" t="s">
        <v>460</v>
      </c>
      <c r="D191" s="245" t="s">
        <v>168</v>
      </c>
      <c r="E191" s="246" t="s">
        <v>2161</v>
      </c>
      <c r="F191" s="247" t="s">
        <v>2162</v>
      </c>
      <c r="G191" s="248" t="s">
        <v>1588</v>
      </c>
      <c r="H191" s="249">
        <v>1</v>
      </c>
      <c r="I191" s="250"/>
      <c r="J191" s="251">
        <f>ROUND(I191*H191,2)</f>
        <v>0</v>
      </c>
      <c r="K191" s="247" t="s">
        <v>1</v>
      </c>
      <c r="L191" s="45"/>
      <c r="M191" s="252" t="s">
        <v>1</v>
      </c>
      <c r="N191" s="253" t="s">
        <v>43</v>
      </c>
      <c r="O191" s="92"/>
      <c r="P191" s="254">
        <f>O191*H191</f>
        <v>0</v>
      </c>
      <c r="Q191" s="254">
        <v>0</v>
      </c>
      <c r="R191" s="254">
        <f>Q191*H191</f>
        <v>0</v>
      </c>
      <c r="S191" s="254">
        <v>0</v>
      </c>
      <c r="T191" s="25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6" t="s">
        <v>585</v>
      </c>
      <c r="AT191" s="256" t="s">
        <v>168</v>
      </c>
      <c r="AU191" s="256" t="s">
        <v>86</v>
      </c>
      <c r="AY191" s="18" t="s">
        <v>166</v>
      </c>
      <c r="BE191" s="257">
        <f>IF(N191="základní",J191,0)</f>
        <v>0</v>
      </c>
      <c r="BF191" s="257">
        <f>IF(N191="snížená",J191,0)</f>
        <v>0</v>
      </c>
      <c r="BG191" s="257">
        <f>IF(N191="zákl. přenesená",J191,0)</f>
        <v>0</v>
      </c>
      <c r="BH191" s="257">
        <f>IF(N191="sníž. přenesená",J191,0)</f>
        <v>0</v>
      </c>
      <c r="BI191" s="257">
        <f>IF(N191="nulová",J191,0)</f>
        <v>0</v>
      </c>
      <c r="BJ191" s="18" t="s">
        <v>86</v>
      </c>
      <c r="BK191" s="257">
        <f>ROUND(I191*H191,2)</f>
        <v>0</v>
      </c>
      <c r="BL191" s="18" t="s">
        <v>585</v>
      </c>
      <c r="BM191" s="256" t="s">
        <v>716</v>
      </c>
    </row>
    <row r="192" spans="1:63" s="12" customFormat="1" ht="25.9" customHeight="1">
      <c r="A192" s="12"/>
      <c r="B192" s="229"/>
      <c r="C192" s="230"/>
      <c r="D192" s="231" t="s">
        <v>77</v>
      </c>
      <c r="E192" s="232" t="s">
        <v>2163</v>
      </c>
      <c r="F192" s="232" t="s">
        <v>2164</v>
      </c>
      <c r="G192" s="230"/>
      <c r="H192" s="230"/>
      <c r="I192" s="233"/>
      <c r="J192" s="234">
        <f>BK192</f>
        <v>0</v>
      </c>
      <c r="K192" s="230"/>
      <c r="L192" s="235"/>
      <c r="M192" s="236"/>
      <c r="N192" s="237"/>
      <c r="O192" s="237"/>
      <c r="P192" s="238">
        <f>SUM(P193:P222)</f>
        <v>0</v>
      </c>
      <c r="Q192" s="237"/>
      <c r="R192" s="238">
        <f>SUM(R193:R222)</f>
        <v>0</v>
      </c>
      <c r="S192" s="237"/>
      <c r="T192" s="239">
        <f>SUM(T193:T222)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40" t="s">
        <v>86</v>
      </c>
      <c r="AT192" s="241" t="s">
        <v>77</v>
      </c>
      <c r="AU192" s="241" t="s">
        <v>78</v>
      </c>
      <c r="AY192" s="240" t="s">
        <v>166</v>
      </c>
      <c r="BK192" s="242">
        <f>SUM(BK193:BK222)</f>
        <v>0</v>
      </c>
    </row>
    <row r="193" spans="1:65" s="2" customFormat="1" ht="16.5" customHeight="1">
      <c r="A193" s="39"/>
      <c r="B193" s="40"/>
      <c r="C193" s="245" t="s">
        <v>466</v>
      </c>
      <c r="D193" s="245" t="s">
        <v>168</v>
      </c>
      <c r="E193" s="246" t="s">
        <v>2165</v>
      </c>
      <c r="F193" s="247" t="s">
        <v>2166</v>
      </c>
      <c r="G193" s="248" t="s">
        <v>1588</v>
      </c>
      <c r="H193" s="249">
        <v>16</v>
      </c>
      <c r="I193" s="250"/>
      <c r="J193" s="251">
        <f>ROUND(I193*H193,2)</f>
        <v>0</v>
      </c>
      <c r="K193" s="247" t="s">
        <v>1</v>
      </c>
      <c r="L193" s="45"/>
      <c r="M193" s="252" t="s">
        <v>1</v>
      </c>
      <c r="N193" s="253" t="s">
        <v>43</v>
      </c>
      <c r="O193" s="92"/>
      <c r="P193" s="254">
        <f>O193*H193</f>
        <v>0</v>
      </c>
      <c r="Q193" s="254">
        <v>0</v>
      </c>
      <c r="R193" s="254">
        <f>Q193*H193</f>
        <v>0</v>
      </c>
      <c r="S193" s="254">
        <v>0</v>
      </c>
      <c r="T193" s="25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6" t="s">
        <v>585</v>
      </c>
      <c r="AT193" s="256" t="s">
        <v>168</v>
      </c>
      <c r="AU193" s="256" t="s">
        <v>86</v>
      </c>
      <c r="AY193" s="18" t="s">
        <v>166</v>
      </c>
      <c r="BE193" s="257">
        <f>IF(N193="základní",J193,0)</f>
        <v>0</v>
      </c>
      <c r="BF193" s="257">
        <f>IF(N193="snížená",J193,0)</f>
        <v>0</v>
      </c>
      <c r="BG193" s="257">
        <f>IF(N193="zákl. přenesená",J193,0)</f>
        <v>0</v>
      </c>
      <c r="BH193" s="257">
        <f>IF(N193="sníž. přenesená",J193,0)</f>
        <v>0</v>
      </c>
      <c r="BI193" s="257">
        <f>IF(N193="nulová",J193,0)</f>
        <v>0</v>
      </c>
      <c r="BJ193" s="18" t="s">
        <v>86</v>
      </c>
      <c r="BK193" s="257">
        <f>ROUND(I193*H193,2)</f>
        <v>0</v>
      </c>
      <c r="BL193" s="18" t="s">
        <v>585</v>
      </c>
      <c r="BM193" s="256" t="s">
        <v>725</v>
      </c>
    </row>
    <row r="194" spans="1:65" s="2" customFormat="1" ht="16.5" customHeight="1">
      <c r="A194" s="39"/>
      <c r="B194" s="40"/>
      <c r="C194" s="245" t="s">
        <v>471</v>
      </c>
      <c r="D194" s="245" t="s">
        <v>168</v>
      </c>
      <c r="E194" s="246" t="s">
        <v>2167</v>
      </c>
      <c r="F194" s="247" t="s">
        <v>2168</v>
      </c>
      <c r="G194" s="248" t="s">
        <v>1588</v>
      </c>
      <c r="H194" s="249">
        <v>42</v>
      </c>
      <c r="I194" s="250"/>
      <c r="J194" s="251">
        <f>ROUND(I194*H194,2)</f>
        <v>0</v>
      </c>
      <c r="K194" s="247" t="s">
        <v>1</v>
      </c>
      <c r="L194" s="45"/>
      <c r="M194" s="252" t="s">
        <v>1</v>
      </c>
      <c r="N194" s="253" t="s">
        <v>43</v>
      </c>
      <c r="O194" s="92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6" t="s">
        <v>585</v>
      </c>
      <c r="AT194" s="256" t="s">
        <v>168</v>
      </c>
      <c r="AU194" s="256" t="s">
        <v>86</v>
      </c>
      <c r="AY194" s="18" t="s">
        <v>166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8" t="s">
        <v>86</v>
      </c>
      <c r="BK194" s="257">
        <f>ROUND(I194*H194,2)</f>
        <v>0</v>
      </c>
      <c r="BL194" s="18" t="s">
        <v>585</v>
      </c>
      <c r="BM194" s="256" t="s">
        <v>734</v>
      </c>
    </row>
    <row r="195" spans="1:65" s="2" customFormat="1" ht="16.5" customHeight="1">
      <c r="A195" s="39"/>
      <c r="B195" s="40"/>
      <c r="C195" s="245" t="s">
        <v>487</v>
      </c>
      <c r="D195" s="245" t="s">
        <v>168</v>
      </c>
      <c r="E195" s="246" t="s">
        <v>2169</v>
      </c>
      <c r="F195" s="247" t="s">
        <v>2170</v>
      </c>
      <c r="G195" s="248" t="s">
        <v>1588</v>
      </c>
      <c r="H195" s="249">
        <v>8</v>
      </c>
      <c r="I195" s="250"/>
      <c r="J195" s="251">
        <f>ROUND(I195*H195,2)</f>
        <v>0</v>
      </c>
      <c r="K195" s="247" t="s">
        <v>1</v>
      </c>
      <c r="L195" s="45"/>
      <c r="M195" s="252" t="s">
        <v>1</v>
      </c>
      <c r="N195" s="253" t="s">
        <v>43</v>
      </c>
      <c r="O195" s="92"/>
      <c r="P195" s="254">
        <f>O195*H195</f>
        <v>0</v>
      </c>
      <c r="Q195" s="254">
        <v>0</v>
      </c>
      <c r="R195" s="254">
        <f>Q195*H195</f>
        <v>0</v>
      </c>
      <c r="S195" s="254">
        <v>0</v>
      </c>
      <c r="T195" s="25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6" t="s">
        <v>585</v>
      </c>
      <c r="AT195" s="256" t="s">
        <v>168</v>
      </c>
      <c r="AU195" s="256" t="s">
        <v>86</v>
      </c>
      <c r="AY195" s="18" t="s">
        <v>166</v>
      </c>
      <c r="BE195" s="257">
        <f>IF(N195="základní",J195,0)</f>
        <v>0</v>
      </c>
      <c r="BF195" s="257">
        <f>IF(N195="snížená",J195,0)</f>
        <v>0</v>
      </c>
      <c r="BG195" s="257">
        <f>IF(N195="zákl. přenesená",J195,0)</f>
        <v>0</v>
      </c>
      <c r="BH195" s="257">
        <f>IF(N195="sníž. přenesená",J195,0)</f>
        <v>0</v>
      </c>
      <c r="BI195" s="257">
        <f>IF(N195="nulová",J195,0)</f>
        <v>0</v>
      </c>
      <c r="BJ195" s="18" t="s">
        <v>86</v>
      </c>
      <c r="BK195" s="257">
        <f>ROUND(I195*H195,2)</f>
        <v>0</v>
      </c>
      <c r="BL195" s="18" t="s">
        <v>585</v>
      </c>
      <c r="BM195" s="256" t="s">
        <v>749</v>
      </c>
    </row>
    <row r="196" spans="1:65" s="2" customFormat="1" ht="16.5" customHeight="1">
      <c r="A196" s="39"/>
      <c r="B196" s="40"/>
      <c r="C196" s="245" t="s">
        <v>492</v>
      </c>
      <c r="D196" s="245" t="s">
        <v>168</v>
      </c>
      <c r="E196" s="246" t="s">
        <v>2171</v>
      </c>
      <c r="F196" s="247" t="s">
        <v>2172</v>
      </c>
      <c r="G196" s="248" t="s">
        <v>1588</v>
      </c>
      <c r="H196" s="249">
        <v>2</v>
      </c>
      <c r="I196" s="250"/>
      <c r="J196" s="251">
        <f>ROUND(I196*H196,2)</f>
        <v>0</v>
      </c>
      <c r="K196" s="247" t="s">
        <v>1</v>
      </c>
      <c r="L196" s="45"/>
      <c r="M196" s="252" t="s">
        <v>1</v>
      </c>
      <c r="N196" s="253" t="s">
        <v>43</v>
      </c>
      <c r="O196" s="92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6" t="s">
        <v>585</v>
      </c>
      <c r="AT196" s="256" t="s">
        <v>168</v>
      </c>
      <c r="AU196" s="256" t="s">
        <v>86</v>
      </c>
      <c r="AY196" s="18" t="s">
        <v>166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8" t="s">
        <v>86</v>
      </c>
      <c r="BK196" s="257">
        <f>ROUND(I196*H196,2)</f>
        <v>0</v>
      </c>
      <c r="BL196" s="18" t="s">
        <v>585</v>
      </c>
      <c r="BM196" s="256" t="s">
        <v>762</v>
      </c>
    </row>
    <row r="197" spans="1:65" s="2" customFormat="1" ht="16.5" customHeight="1">
      <c r="A197" s="39"/>
      <c r="B197" s="40"/>
      <c r="C197" s="245" t="s">
        <v>497</v>
      </c>
      <c r="D197" s="245" t="s">
        <v>168</v>
      </c>
      <c r="E197" s="246" t="s">
        <v>2173</v>
      </c>
      <c r="F197" s="247" t="s">
        <v>2174</v>
      </c>
      <c r="G197" s="248" t="s">
        <v>1588</v>
      </c>
      <c r="H197" s="249">
        <v>14</v>
      </c>
      <c r="I197" s="250"/>
      <c r="J197" s="251">
        <f>ROUND(I197*H197,2)</f>
        <v>0</v>
      </c>
      <c r="K197" s="247" t="s">
        <v>1</v>
      </c>
      <c r="L197" s="45"/>
      <c r="M197" s="252" t="s">
        <v>1</v>
      </c>
      <c r="N197" s="253" t="s">
        <v>43</v>
      </c>
      <c r="O197" s="92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6" t="s">
        <v>585</v>
      </c>
      <c r="AT197" s="256" t="s">
        <v>168</v>
      </c>
      <c r="AU197" s="256" t="s">
        <v>86</v>
      </c>
      <c r="AY197" s="18" t="s">
        <v>166</v>
      </c>
      <c r="BE197" s="257">
        <f>IF(N197="základní",J197,0)</f>
        <v>0</v>
      </c>
      <c r="BF197" s="257">
        <f>IF(N197="snížená",J197,0)</f>
        <v>0</v>
      </c>
      <c r="BG197" s="257">
        <f>IF(N197="zákl. přenesená",J197,0)</f>
        <v>0</v>
      </c>
      <c r="BH197" s="257">
        <f>IF(N197="sníž. přenesená",J197,0)</f>
        <v>0</v>
      </c>
      <c r="BI197" s="257">
        <f>IF(N197="nulová",J197,0)</f>
        <v>0</v>
      </c>
      <c r="BJ197" s="18" t="s">
        <v>86</v>
      </c>
      <c r="BK197" s="257">
        <f>ROUND(I197*H197,2)</f>
        <v>0</v>
      </c>
      <c r="BL197" s="18" t="s">
        <v>585</v>
      </c>
      <c r="BM197" s="256" t="s">
        <v>772</v>
      </c>
    </row>
    <row r="198" spans="1:65" s="2" customFormat="1" ht="16.5" customHeight="1">
      <c r="A198" s="39"/>
      <c r="B198" s="40"/>
      <c r="C198" s="245" t="s">
        <v>510</v>
      </c>
      <c r="D198" s="245" t="s">
        <v>168</v>
      </c>
      <c r="E198" s="246" t="s">
        <v>2175</v>
      </c>
      <c r="F198" s="247" t="s">
        <v>2176</v>
      </c>
      <c r="G198" s="248" t="s">
        <v>1588</v>
      </c>
      <c r="H198" s="249">
        <v>4</v>
      </c>
      <c r="I198" s="250"/>
      <c r="J198" s="251">
        <f>ROUND(I198*H198,2)</f>
        <v>0</v>
      </c>
      <c r="K198" s="247" t="s">
        <v>1</v>
      </c>
      <c r="L198" s="45"/>
      <c r="M198" s="252" t="s">
        <v>1</v>
      </c>
      <c r="N198" s="253" t="s">
        <v>43</v>
      </c>
      <c r="O198" s="92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6" t="s">
        <v>585</v>
      </c>
      <c r="AT198" s="256" t="s">
        <v>168</v>
      </c>
      <c r="AU198" s="256" t="s">
        <v>86</v>
      </c>
      <c r="AY198" s="18" t="s">
        <v>166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8" t="s">
        <v>86</v>
      </c>
      <c r="BK198" s="257">
        <f>ROUND(I198*H198,2)</f>
        <v>0</v>
      </c>
      <c r="BL198" s="18" t="s">
        <v>585</v>
      </c>
      <c r="BM198" s="256" t="s">
        <v>784</v>
      </c>
    </row>
    <row r="199" spans="1:65" s="2" customFormat="1" ht="16.5" customHeight="1">
      <c r="A199" s="39"/>
      <c r="B199" s="40"/>
      <c r="C199" s="245" t="s">
        <v>515</v>
      </c>
      <c r="D199" s="245" t="s">
        <v>168</v>
      </c>
      <c r="E199" s="246" t="s">
        <v>2177</v>
      </c>
      <c r="F199" s="247" t="s">
        <v>2178</v>
      </c>
      <c r="G199" s="248" t="s">
        <v>1588</v>
      </c>
      <c r="H199" s="249">
        <v>12</v>
      </c>
      <c r="I199" s="250"/>
      <c r="J199" s="251">
        <f>ROUND(I199*H199,2)</f>
        <v>0</v>
      </c>
      <c r="K199" s="247" t="s">
        <v>1</v>
      </c>
      <c r="L199" s="45"/>
      <c r="M199" s="252" t="s">
        <v>1</v>
      </c>
      <c r="N199" s="253" t="s">
        <v>43</v>
      </c>
      <c r="O199" s="92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6" t="s">
        <v>585</v>
      </c>
      <c r="AT199" s="256" t="s">
        <v>168</v>
      </c>
      <c r="AU199" s="256" t="s">
        <v>86</v>
      </c>
      <c r="AY199" s="18" t="s">
        <v>166</v>
      </c>
      <c r="BE199" s="257">
        <f>IF(N199="základní",J199,0)</f>
        <v>0</v>
      </c>
      <c r="BF199" s="257">
        <f>IF(N199="snížená",J199,0)</f>
        <v>0</v>
      </c>
      <c r="BG199" s="257">
        <f>IF(N199="zákl. přenesená",J199,0)</f>
        <v>0</v>
      </c>
      <c r="BH199" s="257">
        <f>IF(N199="sníž. přenesená",J199,0)</f>
        <v>0</v>
      </c>
      <c r="BI199" s="257">
        <f>IF(N199="nulová",J199,0)</f>
        <v>0</v>
      </c>
      <c r="BJ199" s="18" t="s">
        <v>86</v>
      </c>
      <c r="BK199" s="257">
        <f>ROUND(I199*H199,2)</f>
        <v>0</v>
      </c>
      <c r="BL199" s="18" t="s">
        <v>585</v>
      </c>
      <c r="BM199" s="256" t="s">
        <v>798</v>
      </c>
    </row>
    <row r="200" spans="1:65" s="2" customFormat="1" ht="16.5" customHeight="1">
      <c r="A200" s="39"/>
      <c r="B200" s="40"/>
      <c r="C200" s="245" t="s">
        <v>520</v>
      </c>
      <c r="D200" s="245" t="s">
        <v>168</v>
      </c>
      <c r="E200" s="246" t="s">
        <v>2179</v>
      </c>
      <c r="F200" s="247" t="s">
        <v>2180</v>
      </c>
      <c r="G200" s="248" t="s">
        <v>1588</v>
      </c>
      <c r="H200" s="249">
        <v>30</v>
      </c>
      <c r="I200" s="250"/>
      <c r="J200" s="251">
        <f>ROUND(I200*H200,2)</f>
        <v>0</v>
      </c>
      <c r="K200" s="247" t="s">
        <v>1</v>
      </c>
      <c r="L200" s="45"/>
      <c r="M200" s="252" t="s">
        <v>1</v>
      </c>
      <c r="N200" s="253" t="s">
        <v>43</v>
      </c>
      <c r="O200" s="92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6" t="s">
        <v>585</v>
      </c>
      <c r="AT200" s="256" t="s">
        <v>168</v>
      </c>
      <c r="AU200" s="256" t="s">
        <v>86</v>
      </c>
      <c r="AY200" s="18" t="s">
        <v>166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8" t="s">
        <v>86</v>
      </c>
      <c r="BK200" s="257">
        <f>ROUND(I200*H200,2)</f>
        <v>0</v>
      </c>
      <c r="BL200" s="18" t="s">
        <v>585</v>
      </c>
      <c r="BM200" s="256" t="s">
        <v>806</v>
      </c>
    </row>
    <row r="201" spans="1:65" s="2" customFormat="1" ht="16.5" customHeight="1">
      <c r="A201" s="39"/>
      <c r="B201" s="40"/>
      <c r="C201" s="245" t="s">
        <v>533</v>
      </c>
      <c r="D201" s="245" t="s">
        <v>168</v>
      </c>
      <c r="E201" s="246" t="s">
        <v>2181</v>
      </c>
      <c r="F201" s="247" t="s">
        <v>2182</v>
      </c>
      <c r="G201" s="248" t="s">
        <v>1588</v>
      </c>
      <c r="H201" s="249">
        <v>20</v>
      </c>
      <c r="I201" s="250"/>
      <c r="J201" s="251">
        <f>ROUND(I201*H201,2)</f>
        <v>0</v>
      </c>
      <c r="K201" s="247" t="s">
        <v>1</v>
      </c>
      <c r="L201" s="45"/>
      <c r="M201" s="252" t="s">
        <v>1</v>
      </c>
      <c r="N201" s="253" t="s">
        <v>43</v>
      </c>
      <c r="O201" s="92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6" t="s">
        <v>585</v>
      </c>
      <c r="AT201" s="256" t="s">
        <v>168</v>
      </c>
      <c r="AU201" s="256" t="s">
        <v>86</v>
      </c>
      <c r="AY201" s="18" t="s">
        <v>166</v>
      </c>
      <c r="BE201" s="257">
        <f>IF(N201="základní",J201,0)</f>
        <v>0</v>
      </c>
      <c r="BF201" s="257">
        <f>IF(N201="snížená",J201,0)</f>
        <v>0</v>
      </c>
      <c r="BG201" s="257">
        <f>IF(N201="zákl. přenesená",J201,0)</f>
        <v>0</v>
      </c>
      <c r="BH201" s="257">
        <f>IF(N201="sníž. přenesená",J201,0)</f>
        <v>0</v>
      </c>
      <c r="BI201" s="257">
        <f>IF(N201="nulová",J201,0)</f>
        <v>0</v>
      </c>
      <c r="BJ201" s="18" t="s">
        <v>86</v>
      </c>
      <c r="BK201" s="257">
        <f>ROUND(I201*H201,2)</f>
        <v>0</v>
      </c>
      <c r="BL201" s="18" t="s">
        <v>585</v>
      </c>
      <c r="BM201" s="256" t="s">
        <v>819</v>
      </c>
    </row>
    <row r="202" spans="1:65" s="2" customFormat="1" ht="16.5" customHeight="1">
      <c r="A202" s="39"/>
      <c r="B202" s="40"/>
      <c r="C202" s="245" t="s">
        <v>543</v>
      </c>
      <c r="D202" s="245" t="s">
        <v>168</v>
      </c>
      <c r="E202" s="246" t="s">
        <v>2183</v>
      </c>
      <c r="F202" s="247" t="s">
        <v>2184</v>
      </c>
      <c r="G202" s="248" t="s">
        <v>1588</v>
      </c>
      <c r="H202" s="249">
        <v>4</v>
      </c>
      <c r="I202" s="250"/>
      <c r="J202" s="251">
        <f>ROUND(I202*H202,2)</f>
        <v>0</v>
      </c>
      <c r="K202" s="247" t="s">
        <v>1</v>
      </c>
      <c r="L202" s="45"/>
      <c r="M202" s="252" t="s">
        <v>1</v>
      </c>
      <c r="N202" s="253" t="s">
        <v>43</v>
      </c>
      <c r="O202" s="92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6" t="s">
        <v>585</v>
      </c>
      <c r="AT202" s="256" t="s">
        <v>168</v>
      </c>
      <c r="AU202" s="256" t="s">
        <v>86</v>
      </c>
      <c r="AY202" s="18" t="s">
        <v>166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8" t="s">
        <v>86</v>
      </c>
      <c r="BK202" s="257">
        <f>ROUND(I202*H202,2)</f>
        <v>0</v>
      </c>
      <c r="BL202" s="18" t="s">
        <v>585</v>
      </c>
      <c r="BM202" s="256" t="s">
        <v>831</v>
      </c>
    </row>
    <row r="203" spans="1:65" s="2" customFormat="1" ht="16.5" customHeight="1">
      <c r="A203" s="39"/>
      <c r="B203" s="40"/>
      <c r="C203" s="245" t="s">
        <v>548</v>
      </c>
      <c r="D203" s="245" t="s">
        <v>168</v>
      </c>
      <c r="E203" s="246" t="s">
        <v>2185</v>
      </c>
      <c r="F203" s="247" t="s">
        <v>2186</v>
      </c>
      <c r="G203" s="248" t="s">
        <v>1588</v>
      </c>
      <c r="H203" s="249">
        <v>4</v>
      </c>
      <c r="I203" s="250"/>
      <c r="J203" s="251">
        <f>ROUND(I203*H203,2)</f>
        <v>0</v>
      </c>
      <c r="K203" s="247" t="s">
        <v>1</v>
      </c>
      <c r="L203" s="45"/>
      <c r="M203" s="252" t="s">
        <v>1</v>
      </c>
      <c r="N203" s="253" t="s">
        <v>43</v>
      </c>
      <c r="O203" s="92"/>
      <c r="P203" s="254">
        <f>O203*H203</f>
        <v>0</v>
      </c>
      <c r="Q203" s="254">
        <v>0</v>
      </c>
      <c r="R203" s="254">
        <f>Q203*H203</f>
        <v>0</v>
      </c>
      <c r="S203" s="254">
        <v>0</v>
      </c>
      <c r="T203" s="25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6" t="s">
        <v>585</v>
      </c>
      <c r="AT203" s="256" t="s">
        <v>168</v>
      </c>
      <c r="AU203" s="256" t="s">
        <v>86</v>
      </c>
      <c r="AY203" s="18" t="s">
        <v>166</v>
      </c>
      <c r="BE203" s="257">
        <f>IF(N203="základní",J203,0)</f>
        <v>0</v>
      </c>
      <c r="BF203" s="257">
        <f>IF(N203="snížená",J203,0)</f>
        <v>0</v>
      </c>
      <c r="BG203" s="257">
        <f>IF(N203="zákl. přenesená",J203,0)</f>
        <v>0</v>
      </c>
      <c r="BH203" s="257">
        <f>IF(N203="sníž. přenesená",J203,0)</f>
        <v>0</v>
      </c>
      <c r="BI203" s="257">
        <f>IF(N203="nulová",J203,0)</f>
        <v>0</v>
      </c>
      <c r="BJ203" s="18" t="s">
        <v>86</v>
      </c>
      <c r="BK203" s="257">
        <f>ROUND(I203*H203,2)</f>
        <v>0</v>
      </c>
      <c r="BL203" s="18" t="s">
        <v>585</v>
      </c>
      <c r="BM203" s="256" t="s">
        <v>841</v>
      </c>
    </row>
    <row r="204" spans="1:65" s="2" customFormat="1" ht="16.5" customHeight="1">
      <c r="A204" s="39"/>
      <c r="B204" s="40"/>
      <c r="C204" s="245" t="s">
        <v>552</v>
      </c>
      <c r="D204" s="245" t="s">
        <v>168</v>
      </c>
      <c r="E204" s="246" t="s">
        <v>2187</v>
      </c>
      <c r="F204" s="247" t="s">
        <v>2188</v>
      </c>
      <c r="G204" s="248" t="s">
        <v>1588</v>
      </c>
      <c r="H204" s="249">
        <v>6</v>
      </c>
      <c r="I204" s="250"/>
      <c r="J204" s="251">
        <f>ROUND(I204*H204,2)</f>
        <v>0</v>
      </c>
      <c r="K204" s="247" t="s">
        <v>1</v>
      </c>
      <c r="L204" s="45"/>
      <c r="M204" s="252" t="s">
        <v>1</v>
      </c>
      <c r="N204" s="253" t="s">
        <v>43</v>
      </c>
      <c r="O204" s="92"/>
      <c r="P204" s="254">
        <f>O204*H204</f>
        <v>0</v>
      </c>
      <c r="Q204" s="254">
        <v>0</v>
      </c>
      <c r="R204" s="254">
        <f>Q204*H204</f>
        <v>0</v>
      </c>
      <c r="S204" s="254">
        <v>0</v>
      </c>
      <c r="T204" s="25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6" t="s">
        <v>585</v>
      </c>
      <c r="AT204" s="256" t="s">
        <v>168</v>
      </c>
      <c r="AU204" s="256" t="s">
        <v>86</v>
      </c>
      <c r="AY204" s="18" t="s">
        <v>166</v>
      </c>
      <c r="BE204" s="257">
        <f>IF(N204="základní",J204,0)</f>
        <v>0</v>
      </c>
      <c r="BF204" s="257">
        <f>IF(N204="snížená",J204,0)</f>
        <v>0</v>
      </c>
      <c r="BG204" s="257">
        <f>IF(N204="zákl. přenesená",J204,0)</f>
        <v>0</v>
      </c>
      <c r="BH204" s="257">
        <f>IF(N204="sníž. přenesená",J204,0)</f>
        <v>0</v>
      </c>
      <c r="BI204" s="257">
        <f>IF(N204="nulová",J204,0)</f>
        <v>0</v>
      </c>
      <c r="BJ204" s="18" t="s">
        <v>86</v>
      </c>
      <c r="BK204" s="257">
        <f>ROUND(I204*H204,2)</f>
        <v>0</v>
      </c>
      <c r="BL204" s="18" t="s">
        <v>585</v>
      </c>
      <c r="BM204" s="256" t="s">
        <v>855</v>
      </c>
    </row>
    <row r="205" spans="1:65" s="2" customFormat="1" ht="16.5" customHeight="1">
      <c r="A205" s="39"/>
      <c r="B205" s="40"/>
      <c r="C205" s="245" t="s">
        <v>558</v>
      </c>
      <c r="D205" s="245" t="s">
        <v>168</v>
      </c>
      <c r="E205" s="246" t="s">
        <v>2189</v>
      </c>
      <c r="F205" s="247" t="s">
        <v>2190</v>
      </c>
      <c r="G205" s="248" t="s">
        <v>1588</v>
      </c>
      <c r="H205" s="249">
        <v>4</v>
      </c>
      <c r="I205" s="250"/>
      <c r="J205" s="251">
        <f>ROUND(I205*H205,2)</f>
        <v>0</v>
      </c>
      <c r="K205" s="247" t="s">
        <v>1</v>
      </c>
      <c r="L205" s="45"/>
      <c r="M205" s="252" t="s">
        <v>1</v>
      </c>
      <c r="N205" s="253" t="s">
        <v>43</v>
      </c>
      <c r="O205" s="92"/>
      <c r="P205" s="254">
        <f>O205*H205</f>
        <v>0</v>
      </c>
      <c r="Q205" s="254">
        <v>0</v>
      </c>
      <c r="R205" s="254">
        <f>Q205*H205</f>
        <v>0</v>
      </c>
      <c r="S205" s="254">
        <v>0</v>
      </c>
      <c r="T205" s="25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6" t="s">
        <v>585</v>
      </c>
      <c r="AT205" s="256" t="s">
        <v>168</v>
      </c>
      <c r="AU205" s="256" t="s">
        <v>86</v>
      </c>
      <c r="AY205" s="18" t="s">
        <v>166</v>
      </c>
      <c r="BE205" s="257">
        <f>IF(N205="základní",J205,0)</f>
        <v>0</v>
      </c>
      <c r="BF205" s="257">
        <f>IF(N205="snížená",J205,0)</f>
        <v>0</v>
      </c>
      <c r="BG205" s="257">
        <f>IF(N205="zákl. přenesená",J205,0)</f>
        <v>0</v>
      </c>
      <c r="BH205" s="257">
        <f>IF(N205="sníž. přenesená",J205,0)</f>
        <v>0</v>
      </c>
      <c r="BI205" s="257">
        <f>IF(N205="nulová",J205,0)</f>
        <v>0</v>
      </c>
      <c r="BJ205" s="18" t="s">
        <v>86</v>
      </c>
      <c r="BK205" s="257">
        <f>ROUND(I205*H205,2)</f>
        <v>0</v>
      </c>
      <c r="BL205" s="18" t="s">
        <v>585</v>
      </c>
      <c r="BM205" s="256" t="s">
        <v>863</v>
      </c>
    </row>
    <row r="206" spans="1:65" s="2" customFormat="1" ht="16.5" customHeight="1">
      <c r="A206" s="39"/>
      <c r="B206" s="40"/>
      <c r="C206" s="245" t="s">
        <v>567</v>
      </c>
      <c r="D206" s="245" t="s">
        <v>168</v>
      </c>
      <c r="E206" s="246" t="s">
        <v>2191</v>
      </c>
      <c r="F206" s="247" t="s">
        <v>2192</v>
      </c>
      <c r="G206" s="248" t="s">
        <v>1588</v>
      </c>
      <c r="H206" s="249">
        <v>4</v>
      </c>
      <c r="I206" s="250"/>
      <c r="J206" s="251">
        <f>ROUND(I206*H206,2)</f>
        <v>0</v>
      </c>
      <c r="K206" s="247" t="s">
        <v>1</v>
      </c>
      <c r="L206" s="45"/>
      <c r="M206" s="252" t="s">
        <v>1</v>
      </c>
      <c r="N206" s="253" t="s">
        <v>43</v>
      </c>
      <c r="O206" s="92"/>
      <c r="P206" s="254">
        <f>O206*H206</f>
        <v>0</v>
      </c>
      <c r="Q206" s="254">
        <v>0</v>
      </c>
      <c r="R206" s="254">
        <f>Q206*H206</f>
        <v>0</v>
      </c>
      <c r="S206" s="254">
        <v>0</v>
      </c>
      <c r="T206" s="25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6" t="s">
        <v>585</v>
      </c>
      <c r="AT206" s="256" t="s">
        <v>168</v>
      </c>
      <c r="AU206" s="256" t="s">
        <v>86</v>
      </c>
      <c r="AY206" s="18" t="s">
        <v>166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8" t="s">
        <v>86</v>
      </c>
      <c r="BK206" s="257">
        <f>ROUND(I206*H206,2)</f>
        <v>0</v>
      </c>
      <c r="BL206" s="18" t="s">
        <v>585</v>
      </c>
      <c r="BM206" s="256" t="s">
        <v>878</v>
      </c>
    </row>
    <row r="207" spans="1:65" s="2" customFormat="1" ht="16.5" customHeight="1">
      <c r="A207" s="39"/>
      <c r="B207" s="40"/>
      <c r="C207" s="245" t="s">
        <v>572</v>
      </c>
      <c r="D207" s="245" t="s">
        <v>168</v>
      </c>
      <c r="E207" s="246" t="s">
        <v>2193</v>
      </c>
      <c r="F207" s="247" t="s">
        <v>2194</v>
      </c>
      <c r="G207" s="248" t="s">
        <v>1588</v>
      </c>
      <c r="H207" s="249">
        <v>1</v>
      </c>
      <c r="I207" s="250"/>
      <c r="J207" s="251">
        <f>ROUND(I207*H207,2)</f>
        <v>0</v>
      </c>
      <c r="K207" s="247" t="s">
        <v>1</v>
      </c>
      <c r="L207" s="45"/>
      <c r="M207" s="252" t="s">
        <v>1</v>
      </c>
      <c r="N207" s="253" t="s">
        <v>43</v>
      </c>
      <c r="O207" s="92"/>
      <c r="P207" s="254">
        <f>O207*H207</f>
        <v>0</v>
      </c>
      <c r="Q207" s="254">
        <v>0</v>
      </c>
      <c r="R207" s="254">
        <f>Q207*H207</f>
        <v>0</v>
      </c>
      <c r="S207" s="254">
        <v>0</v>
      </c>
      <c r="T207" s="25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6" t="s">
        <v>585</v>
      </c>
      <c r="AT207" s="256" t="s">
        <v>168</v>
      </c>
      <c r="AU207" s="256" t="s">
        <v>86</v>
      </c>
      <c r="AY207" s="18" t="s">
        <v>166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8" t="s">
        <v>86</v>
      </c>
      <c r="BK207" s="257">
        <f>ROUND(I207*H207,2)</f>
        <v>0</v>
      </c>
      <c r="BL207" s="18" t="s">
        <v>585</v>
      </c>
      <c r="BM207" s="256" t="s">
        <v>888</v>
      </c>
    </row>
    <row r="208" spans="1:65" s="2" customFormat="1" ht="16.5" customHeight="1">
      <c r="A208" s="39"/>
      <c r="B208" s="40"/>
      <c r="C208" s="245" t="s">
        <v>576</v>
      </c>
      <c r="D208" s="245" t="s">
        <v>168</v>
      </c>
      <c r="E208" s="246" t="s">
        <v>2195</v>
      </c>
      <c r="F208" s="247" t="s">
        <v>2196</v>
      </c>
      <c r="G208" s="248" t="s">
        <v>171</v>
      </c>
      <c r="H208" s="249">
        <v>190</v>
      </c>
      <c r="I208" s="250"/>
      <c r="J208" s="251">
        <f>ROUND(I208*H208,2)</f>
        <v>0</v>
      </c>
      <c r="K208" s="247" t="s">
        <v>1</v>
      </c>
      <c r="L208" s="45"/>
      <c r="M208" s="252" t="s">
        <v>1</v>
      </c>
      <c r="N208" s="253" t="s">
        <v>43</v>
      </c>
      <c r="O208" s="92"/>
      <c r="P208" s="254">
        <f>O208*H208</f>
        <v>0</v>
      </c>
      <c r="Q208" s="254">
        <v>0</v>
      </c>
      <c r="R208" s="254">
        <f>Q208*H208</f>
        <v>0</v>
      </c>
      <c r="S208" s="254">
        <v>0</v>
      </c>
      <c r="T208" s="25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6" t="s">
        <v>585</v>
      </c>
      <c r="AT208" s="256" t="s">
        <v>168</v>
      </c>
      <c r="AU208" s="256" t="s">
        <v>86</v>
      </c>
      <c r="AY208" s="18" t="s">
        <v>166</v>
      </c>
      <c r="BE208" s="257">
        <f>IF(N208="základní",J208,0)</f>
        <v>0</v>
      </c>
      <c r="BF208" s="257">
        <f>IF(N208="snížená",J208,0)</f>
        <v>0</v>
      </c>
      <c r="BG208" s="257">
        <f>IF(N208="zákl. přenesená",J208,0)</f>
        <v>0</v>
      </c>
      <c r="BH208" s="257">
        <f>IF(N208="sníž. přenesená",J208,0)</f>
        <v>0</v>
      </c>
      <c r="BI208" s="257">
        <f>IF(N208="nulová",J208,0)</f>
        <v>0</v>
      </c>
      <c r="BJ208" s="18" t="s">
        <v>86</v>
      </c>
      <c r="BK208" s="257">
        <f>ROUND(I208*H208,2)</f>
        <v>0</v>
      </c>
      <c r="BL208" s="18" t="s">
        <v>585</v>
      </c>
      <c r="BM208" s="256" t="s">
        <v>900</v>
      </c>
    </row>
    <row r="209" spans="1:65" s="2" customFormat="1" ht="16.5" customHeight="1">
      <c r="A209" s="39"/>
      <c r="B209" s="40"/>
      <c r="C209" s="245" t="s">
        <v>581</v>
      </c>
      <c r="D209" s="245" t="s">
        <v>168</v>
      </c>
      <c r="E209" s="246" t="s">
        <v>2197</v>
      </c>
      <c r="F209" s="247" t="s">
        <v>2198</v>
      </c>
      <c r="G209" s="248" t="s">
        <v>171</v>
      </c>
      <c r="H209" s="249">
        <v>40</v>
      </c>
      <c r="I209" s="250"/>
      <c r="J209" s="251">
        <f>ROUND(I209*H209,2)</f>
        <v>0</v>
      </c>
      <c r="K209" s="247" t="s">
        <v>1</v>
      </c>
      <c r="L209" s="45"/>
      <c r="M209" s="252" t="s">
        <v>1</v>
      </c>
      <c r="N209" s="253" t="s">
        <v>43</v>
      </c>
      <c r="O209" s="92"/>
      <c r="P209" s="254">
        <f>O209*H209</f>
        <v>0</v>
      </c>
      <c r="Q209" s="254">
        <v>0</v>
      </c>
      <c r="R209" s="254">
        <f>Q209*H209</f>
        <v>0</v>
      </c>
      <c r="S209" s="254">
        <v>0</v>
      </c>
      <c r="T209" s="25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6" t="s">
        <v>585</v>
      </c>
      <c r="AT209" s="256" t="s">
        <v>168</v>
      </c>
      <c r="AU209" s="256" t="s">
        <v>86</v>
      </c>
      <c r="AY209" s="18" t="s">
        <v>166</v>
      </c>
      <c r="BE209" s="257">
        <f>IF(N209="základní",J209,0)</f>
        <v>0</v>
      </c>
      <c r="BF209" s="257">
        <f>IF(N209="snížená",J209,0)</f>
        <v>0</v>
      </c>
      <c r="BG209" s="257">
        <f>IF(N209="zákl. přenesená",J209,0)</f>
        <v>0</v>
      </c>
      <c r="BH209" s="257">
        <f>IF(N209="sníž. přenesená",J209,0)</f>
        <v>0</v>
      </c>
      <c r="BI209" s="257">
        <f>IF(N209="nulová",J209,0)</f>
        <v>0</v>
      </c>
      <c r="BJ209" s="18" t="s">
        <v>86</v>
      </c>
      <c r="BK209" s="257">
        <f>ROUND(I209*H209,2)</f>
        <v>0</v>
      </c>
      <c r="BL209" s="18" t="s">
        <v>585</v>
      </c>
      <c r="BM209" s="256" t="s">
        <v>910</v>
      </c>
    </row>
    <row r="210" spans="1:65" s="2" customFormat="1" ht="16.5" customHeight="1">
      <c r="A210" s="39"/>
      <c r="B210" s="40"/>
      <c r="C210" s="245" t="s">
        <v>585</v>
      </c>
      <c r="D210" s="245" t="s">
        <v>168</v>
      </c>
      <c r="E210" s="246" t="s">
        <v>2199</v>
      </c>
      <c r="F210" s="247" t="s">
        <v>2200</v>
      </c>
      <c r="G210" s="248" t="s">
        <v>171</v>
      </c>
      <c r="H210" s="249">
        <v>80</v>
      </c>
      <c r="I210" s="250"/>
      <c r="J210" s="251">
        <f>ROUND(I210*H210,2)</f>
        <v>0</v>
      </c>
      <c r="K210" s="247" t="s">
        <v>1</v>
      </c>
      <c r="L210" s="45"/>
      <c r="M210" s="252" t="s">
        <v>1</v>
      </c>
      <c r="N210" s="253" t="s">
        <v>43</v>
      </c>
      <c r="O210" s="92"/>
      <c r="P210" s="254">
        <f>O210*H210</f>
        <v>0</v>
      </c>
      <c r="Q210" s="254">
        <v>0</v>
      </c>
      <c r="R210" s="254">
        <f>Q210*H210</f>
        <v>0</v>
      </c>
      <c r="S210" s="254">
        <v>0</v>
      </c>
      <c r="T210" s="25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6" t="s">
        <v>585</v>
      </c>
      <c r="AT210" s="256" t="s">
        <v>168</v>
      </c>
      <c r="AU210" s="256" t="s">
        <v>86</v>
      </c>
      <c r="AY210" s="18" t="s">
        <v>166</v>
      </c>
      <c r="BE210" s="257">
        <f>IF(N210="základní",J210,0)</f>
        <v>0</v>
      </c>
      <c r="BF210" s="257">
        <f>IF(N210="snížená",J210,0)</f>
        <v>0</v>
      </c>
      <c r="BG210" s="257">
        <f>IF(N210="zákl. přenesená",J210,0)</f>
        <v>0</v>
      </c>
      <c r="BH210" s="257">
        <f>IF(N210="sníž. přenesená",J210,0)</f>
        <v>0</v>
      </c>
      <c r="BI210" s="257">
        <f>IF(N210="nulová",J210,0)</f>
        <v>0</v>
      </c>
      <c r="BJ210" s="18" t="s">
        <v>86</v>
      </c>
      <c r="BK210" s="257">
        <f>ROUND(I210*H210,2)</f>
        <v>0</v>
      </c>
      <c r="BL210" s="18" t="s">
        <v>585</v>
      </c>
      <c r="BM210" s="256" t="s">
        <v>920</v>
      </c>
    </row>
    <row r="211" spans="1:65" s="2" customFormat="1" ht="16.5" customHeight="1">
      <c r="A211" s="39"/>
      <c r="B211" s="40"/>
      <c r="C211" s="245" t="s">
        <v>589</v>
      </c>
      <c r="D211" s="245" t="s">
        <v>168</v>
      </c>
      <c r="E211" s="246" t="s">
        <v>2201</v>
      </c>
      <c r="F211" s="247" t="s">
        <v>2202</v>
      </c>
      <c r="G211" s="248" t="s">
        <v>171</v>
      </c>
      <c r="H211" s="249">
        <v>390</v>
      </c>
      <c r="I211" s="250"/>
      <c r="J211" s="251">
        <f>ROUND(I211*H211,2)</f>
        <v>0</v>
      </c>
      <c r="K211" s="247" t="s">
        <v>1</v>
      </c>
      <c r="L211" s="45"/>
      <c r="M211" s="252" t="s">
        <v>1</v>
      </c>
      <c r="N211" s="253" t="s">
        <v>43</v>
      </c>
      <c r="O211" s="92"/>
      <c r="P211" s="254">
        <f>O211*H211</f>
        <v>0</v>
      </c>
      <c r="Q211" s="254">
        <v>0</v>
      </c>
      <c r="R211" s="254">
        <f>Q211*H211</f>
        <v>0</v>
      </c>
      <c r="S211" s="254">
        <v>0</v>
      </c>
      <c r="T211" s="25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6" t="s">
        <v>585</v>
      </c>
      <c r="AT211" s="256" t="s">
        <v>168</v>
      </c>
      <c r="AU211" s="256" t="s">
        <v>86</v>
      </c>
      <c r="AY211" s="18" t="s">
        <v>166</v>
      </c>
      <c r="BE211" s="257">
        <f>IF(N211="základní",J211,0)</f>
        <v>0</v>
      </c>
      <c r="BF211" s="257">
        <f>IF(N211="snížená",J211,0)</f>
        <v>0</v>
      </c>
      <c r="BG211" s="257">
        <f>IF(N211="zákl. přenesená",J211,0)</f>
        <v>0</v>
      </c>
      <c r="BH211" s="257">
        <f>IF(N211="sníž. přenesená",J211,0)</f>
        <v>0</v>
      </c>
      <c r="BI211" s="257">
        <f>IF(N211="nulová",J211,0)</f>
        <v>0</v>
      </c>
      <c r="BJ211" s="18" t="s">
        <v>86</v>
      </c>
      <c r="BK211" s="257">
        <f>ROUND(I211*H211,2)</f>
        <v>0</v>
      </c>
      <c r="BL211" s="18" t="s">
        <v>585</v>
      </c>
      <c r="BM211" s="256" t="s">
        <v>931</v>
      </c>
    </row>
    <row r="212" spans="1:65" s="2" customFormat="1" ht="16.5" customHeight="1">
      <c r="A212" s="39"/>
      <c r="B212" s="40"/>
      <c r="C212" s="245" t="s">
        <v>593</v>
      </c>
      <c r="D212" s="245" t="s">
        <v>168</v>
      </c>
      <c r="E212" s="246" t="s">
        <v>2203</v>
      </c>
      <c r="F212" s="247" t="s">
        <v>2204</v>
      </c>
      <c r="G212" s="248" t="s">
        <v>171</v>
      </c>
      <c r="H212" s="249">
        <v>50</v>
      </c>
      <c r="I212" s="250"/>
      <c r="J212" s="251">
        <f>ROUND(I212*H212,2)</f>
        <v>0</v>
      </c>
      <c r="K212" s="247" t="s">
        <v>1</v>
      </c>
      <c r="L212" s="45"/>
      <c r="M212" s="252" t="s">
        <v>1</v>
      </c>
      <c r="N212" s="253" t="s">
        <v>43</v>
      </c>
      <c r="O212" s="92"/>
      <c r="P212" s="254">
        <f>O212*H212</f>
        <v>0</v>
      </c>
      <c r="Q212" s="254">
        <v>0</v>
      </c>
      <c r="R212" s="254">
        <f>Q212*H212</f>
        <v>0</v>
      </c>
      <c r="S212" s="254">
        <v>0</v>
      </c>
      <c r="T212" s="25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6" t="s">
        <v>585</v>
      </c>
      <c r="AT212" s="256" t="s">
        <v>168</v>
      </c>
      <c r="AU212" s="256" t="s">
        <v>86</v>
      </c>
      <c r="AY212" s="18" t="s">
        <v>166</v>
      </c>
      <c r="BE212" s="257">
        <f>IF(N212="základní",J212,0)</f>
        <v>0</v>
      </c>
      <c r="BF212" s="257">
        <f>IF(N212="snížená",J212,0)</f>
        <v>0</v>
      </c>
      <c r="BG212" s="257">
        <f>IF(N212="zákl. přenesená",J212,0)</f>
        <v>0</v>
      </c>
      <c r="BH212" s="257">
        <f>IF(N212="sníž. přenesená",J212,0)</f>
        <v>0</v>
      </c>
      <c r="BI212" s="257">
        <f>IF(N212="nulová",J212,0)</f>
        <v>0</v>
      </c>
      <c r="BJ212" s="18" t="s">
        <v>86</v>
      </c>
      <c r="BK212" s="257">
        <f>ROUND(I212*H212,2)</f>
        <v>0</v>
      </c>
      <c r="BL212" s="18" t="s">
        <v>585</v>
      </c>
      <c r="BM212" s="256" t="s">
        <v>942</v>
      </c>
    </row>
    <row r="213" spans="1:65" s="2" customFormat="1" ht="16.5" customHeight="1">
      <c r="A213" s="39"/>
      <c r="B213" s="40"/>
      <c r="C213" s="245" t="s">
        <v>597</v>
      </c>
      <c r="D213" s="245" t="s">
        <v>168</v>
      </c>
      <c r="E213" s="246" t="s">
        <v>2205</v>
      </c>
      <c r="F213" s="247" t="s">
        <v>2206</v>
      </c>
      <c r="G213" s="248" t="s">
        <v>171</v>
      </c>
      <c r="H213" s="249">
        <v>35</v>
      </c>
      <c r="I213" s="250"/>
      <c r="J213" s="251">
        <f>ROUND(I213*H213,2)</f>
        <v>0</v>
      </c>
      <c r="K213" s="247" t="s">
        <v>1</v>
      </c>
      <c r="L213" s="45"/>
      <c r="M213" s="252" t="s">
        <v>1</v>
      </c>
      <c r="N213" s="253" t="s">
        <v>43</v>
      </c>
      <c r="O213" s="92"/>
      <c r="P213" s="254">
        <f>O213*H213</f>
        <v>0</v>
      </c>
      <c r="Q213" s="254">
        <v>0</v>
      </c>
      <c r="R213" s="254">
        <f>Q213*H213</f>
        <v>0</v>
      </c>
      <c r="S213" s="254">
        <v>0</v>
      </c>
      <c r="T213" s="25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6" t="s">
        <v>585</v>
      </c>
      <c r="AT213" s="256" t="s">
        <v>168</v>
      </c>
      <c r="AU213" s="256" t="s">
        <v>86</v>
      </c>
      <c r="AY213" s="18" t="s">
        <v>166</v>
      </c>
      <c r="BE213" s="257">
        <f>IF(N213="základní",J213,0)</f>
        <v>0</v>
      </c>
      <c r="BF213" s="257">
        <f>IF(N213="snížená",J213,0)</f>
        <v>0</v>
      </c>
      <c r="BG213" s="257">
        <f>IF(N213="zákl. přenesená",J213,0)</f>
        <v>0</v>
      </c>
      <c r="BH213" s="257">
        <f>IF(N213="sníž. přenesená",J213,0)</f>
        <v>0</v>
      </c>
      <c r="BI213" s="257">
        <f>IF(N213="nulová",J213,0)</f>
        <v>0</v>
      </c>
      <c r="BJ213" s="18" t="s">
        <v>86</v>
      </c>
      <c r="BK213" s="257">
        <f>ROUND(I213*H213,2)</f>
        <v>0</v>
      </c>
      <c r="BL213" s="18" t="s">
        <v>585</v>
      </c>
      <c r="BM213" s="256" t="s">
        <v>952</v>
      </c>
    </row>
    <row r="214" spans="1:65" s="2" customFormat="1" ht="21.75" customHeight="1">
      <c r="A214" s="39"/>
      <c r="B214" s="40"/>
      <c r="C214" s="245" t="s">
        <v>601</v>
      </c>
      <c r="D214" s="245" t="s">
        <v>168</v>
      </c>
      <c r="E214" s="246" t="s">
        <v>2207</v>
      </c>
      <c r="F214" s="247" t="s">
        <v>2208</v>
      </c>
      <c r="G214" s="248" t="s">
        <v>171</v>
      </c>
      <c r="H214" s="249">
        <v>30</v>
      </c>
      <c r="I214" s="250"/>
      <c r="J214" s="251">
        <f>ROUND(I214*H214,2)</f>
        <v>0</v>
      </c>
      <c r="K214" s="247" t="s">
        <v>1</v>
      </c>
      <c r="L214" s="45"/>
      <c r="M214" s="252" t="s">
        <v>1</v>
      </c>
      <c r="N214" s="253" t="s">
        <v>43</v>
      </c>
      <c r="O214" s="92"/>
      <c r="P214" s="254">
        <f>O214*H214</f>
        <v>0</v>
      </c>
      <c r="Q214" s="254">
        <v>0</v>
      </c>
      <c r="R214" s="254">
        <f>Q214*H214</f>
        <v>0</v>
      </c>
      <c r="S214" s="254">
        <v>0</v>
      </c>
      <c r="T214" s="25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6" t="s">
        <v>585</v>
      </c>
      <c r="AT214" s="256" t="s">
        <v>168</v>
      </c>
      <c r="AU214" s="256" t="s">
        <v>86</v>
      </c>
      <c r="AY214" s="18" t="s">
        <v>166</v>
      </c>
      <c r="BE214" s="257">
        <f>IF(N214="základní",J214,0)</f>
        <v>0</v>
      </c>
      <c r="BF214" s="257">
        <f>IF(N214="snížená",J214,0)</f>
        <v>0</v>
      </c>
      <c r="BG214" s="257">
        <f>IF(N214="zákl. přenesená",J214,0)</f>
        <v>0</v>
      </c>
      <c r="BH214" s="257">
        <f>IF(N214="sníž. přenesená",J214,0)</f>
        <v>0</v>
      </c>
      <c r="BI214" s="257">
        <f>IF(N214="nulová",J214,0)</f>
        <v>0</v>
      </c>
      <c r="BJ214" s="18" t="s">
        <v>86</v>
      </c>
      <c r="BK214" s="257">
        <f>ROUND(I214*H214,2)</f>
        <v>0</v>
      </c>
      <c r="BL214" s="18" t="s">
        <v>585</v>
      </c>
      <c r="BM214" s="256" t="s">
        <v>961</v>
      </c>
    </row>
    <row r="215" spans="1:65" s="2" customFormat="1" ht="16.5" customHeight="1">
      <c r="A215" s="39"/>
      <c r="B215" s="40"/>
      <c r="C215" s="245" t="s">
        <v>606</v>
      </c>
      <c r="D215" s="245" t="s">
        <v>168</v>
      </c>
      <c r="E215" s="246" t="s">
        <v>2209</v>
      </c>
      <c r="F215" s="247" t="s">
        <v>2210</v>
      </c>
      <c r="G215" s="248" t="s">
        <v>1588</v>
      </c>
      <c r="H215" s="249">
        <v>32</v>
      </c>
      <c r="I215" s="250"/>
      <c r="J215" s="251">
        <f>ROUND(I215*H215,2)</f>
        <v>0</v>
      </c>
      <c r="K215" s="247" t="s">
        <v>1</v>
      </c>
      <c r="L215" s="45"/>
      <c r="M215" s="252" t="s">
        <v>1</v>
      </c>
      <c r="N215" s="253" t="s">
        <v>43</v>
      </c>
      <c r="O215" s="92"/>
      <c r="P215" s="254">
        <f>O215*H215</f>
        <v>0</v>
      </c>
      <c r="Q215" s="254">
        <v>0</v>
      </c>
      <c r="R215" s="254">
        <f>Q215*H215</f>
        <v>0</v>
      </c>
      <c r="S215" s="254">
        <v>0</v>
      </c>
      <c r="T215" s="25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6" t="s">
        <v>585</v>
      </c>
      <c r="AT215" s="256" t="s">
        <v>168</v>
      </c>
      <c r="AU215" s="256" t="s">
        <v>86</v>
      </c>
      <c r="AY215" s="18" t="s">
        <v>166</v>
      </c>
      <c r="BE215" s="257">
        <f>IF(N215="základní",J215,0)</f>
        <v>0</v>
      </c>
      <c r="BF215" s="257">
        <f>IF(N215="snížená",J215,0)</f>
        <v>0</v>
      </c>
      <c r="BG215" s="257">
        <f>IF(N215="zákl. přenesená",J215,0)</f>
        <v>0</v>
      </c>
      <c r="BH215" s="257">
        <f>IF(N215="sníž. přenesená",J215,0)</f>
        <v>0</v>
      </c>
      <c r="BI215" s="257">
        <f>IF(N215="nulová",J215,0)</f>
        <v>0</v>
      </c>
      <c r="BJ215" s="18" t="s">
        <v>86</v>
      </c>
      <c r="BK215" s="257">
        <f>ROUND(I215*H215,2)</f>
        <v>0</v>
      </c>
      <c r="BL215" s="18" t="s">
        <v>585</v>
      </c>
      <c r="BM215" s="256" t="s">
        <v>971</v>
      </c>
    </row>
    <row r="216" spans="1:65" s="2" customFormat="1" ht="21.75" customHeight="1">
      <c r="A216" s="39"/>
      <c r="B216" s="40"/>
      <c r="C216" s="245" t="s">
        <v>611</v>
      </c>
      <c r="D216" s="245" t="s">
        <v>168</v>
      </c>
      <c r="E216" s="246" t="s">
        <v>2211</v>
      </c>
      <c r="F216" s="247" t="s">
        <v>2212</v>
      </c>
      <c r="G216" s="248" t="s">
        <v>1588</v>
      </c>
      <c r="H216" s="249">
        <v>5</v>
      </c>
      <c r="I216" s="250"/>
      <c r="J216" s="251">
        <f>ROUND(I216*H216,2)</f>
        <v>0</v>
      </c>
      <c r="K216" s="247" t="s">
        <v>1</v>
      </c>
      <c r="L216" s="45"/>
      <c r="M216" s="252" t="s">
        <v>1</v>
      </c>
      <c r="N216" s="253" t="s">
        <v>43</v>
      </c>
      <c r="O216" s="92"/>
      <c r="P216" s="254">
        <f>O216*H216</f>
        <v>0</v>
      </c>
      <c r="Q216" s="254">
        <v>0</v>
      </c>
      <c r="R216" s="254">
        <f>Q216*H216</f>
        <v>0</v>
      </c>
      <c r="S216" s="254">
        <v>0</v>
      </c>
      <c r="T216" s="25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6" t="s">
        <v>585</v>
      </c>
      <c r="AT216" s="256" t="s">
        <v>168</v>
      </c>
      <c r="AU216" s="256" t="s">
        <v>86</v>
      </c>
      <c r="AY216" s="18" t="s">
        <v>166</v>
      </c>
      <c r="BE216" s="257">
        <f>IF(N216="základní",J216,0)</f>
        <v>0</v>
      </c>
      <c r="BF216" s="257">
        <f>IF(N216="snížená",J216,0)</f>
        <v>0</v>
      </c>
      <c r="BG216" s="257">
        <f>IF(N216="zákl. přenesená",J216,0)</f>
        <v>0</v>
      </c>
      <c r="BH216" s="257">
        <f>IF(N216="sníž. přenesená",J216,0)</f>
        <v>0</v>
      </c>
      <c r="BI216" s="257">
        <f>IF(N216="nulová",J216,0)</f>
        <v>0</v>
      </c>
      <c r="BJ216" s="18" t="s">
        <v>86</v>
      </c>
      <c r="BK216" s="257">
        <f>ROUND(I216*H216,2)</f>
        <v>0</v>
      </c>
      <c r="BL216" s="18" t="s">
        <v>585</v>
      </c>
      <c r="BM216" s="256" t="s">
        <v>984</v>
      </c>
    </row>
    <row r="217" spans="1:65" s="2" customFormat="1" ht="21.75" customHeight="1">
      <c r="A217" s="39"/>
      <c r="B217" s="40"/>
      <c r="C217" s="245" t="s">
        <v>617</v>
      </c>
      <c r="D217" s="245" t="s">
        <v>168</v>
      </c>
      <c r="E217" s="246" t="s">
        <v>2213</v>
      </c>
      <c r="F217" s="247" t="s">
        <v>2214</v>
      </c>
      <c r="G217" s="248" t="s">
        <v>1588</v>
      </c>
      <c r="H217" s="249">
        <v>5</v>
      </c>
      <c r="I217" s="250"/>
      <c r="J217" s="251">
        <f>ROUND(I217*H217,2)</f>
        <v>0</v>
      </c>
      <c r="K217" s="247" t="s">
        <v>1</v>
      </c>
      <c r="L217" s="45"/>
      <c r="M217" s="252" t="s">
        <v>1</v>
      </c>
      <c r="N217" s="253" t="s">
        <v>43</v>
      </c>
      <c r="O217" s="92"/>
      <c r="P217" s="254">
        <f>O217*H217</f>
        <v>0</v>
      </c>
      <c r="Q217" s="254">
        <v>0</v>
      </c>
      <c r="R217" s="254">
        <f>Q217*H217</f>
        <v>0</v>
      </c>
      <c r="S217" s="254">
        <v>0</v>
      </c>
      <c r="T217" s="25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6" t="s">
        <v>585</v>
      </c>
      <c r="AT217" s="256" t="s">
        <v>168</v>
      </c>
      <c r="AU217" s="256" t="s">
        <v>86</v>
      </c>
      <c r="AY217" s="18" t="s">
        <v>166</v>
      </c>
      <c r="BE217" s="257">
        <f>IF(N217="základní",J217,0)</f>
        <v>0</v>
      </c>
      <c r="BF217" s="257">
        <f>IF(N217="snížená",J217,0)</f>
        <v>0</v>
      </c>
      <c r="BG217" s="257">
        <f>IF(N217="zákl. přenesená",J217,0)</f>
        <v>0</v>
      </c>
      <c r="BH217" s="257">
        <f>IF(N217="sníž. přenesená",J217,0)</f>
        <v>0</v>
      </c>
      <c r="BI217" s="257">
        <f>IF(N217="nulová",J217,0)</f>
        <v>0</v>
      </c>
      <c r="BJ217" s="18" t="s">
        <v>86</v>
      </c>
      <c r="BK217" s="257">
        <f>ROUND(I217*H217,2)</f>
        <v>0</v>
      </c>
      <c r="BL217" s="18" t="s">
        <v>585</v>
      </c>
      <c r="BM217" s="256" t="s">
        <v>997</v>
      </c>
    </row>
    <row r="218" spans="1:65" s="2" customFormat="1" ht="21.75" customHeight="1">
      <c r="A218" s="39"/>
      <c r="B218" s="40"/>
      <c r="C218" s="245" t="s">
        <v>625</v>
      </c>
      <c r="D218" s="245" t="s">
        <v>168</v>
      </c>
      <c r="E218" s="246" t="s">
        <v>2215</v>
      </c>
      <c r="F218" s="247" t="s">
        <v>2216</v>
      </c>
      <c r="G218" s="248" t="s">
        <v>1588</v>
      </c>
      <c r="H218" s="249">
        <v>23</v>
      </c>
      <c r="I218" s="250"/>
      <c r="J218" s="251">
        <f>ROUND(I218*H218,2)</f>
        <v>0</v>
      </c>
      <c r="K218" s="247" t="s">
        <v>1</v>
      </c>
      <c r="L218" s="45"/>
      <c r="M218" s="252" t="s">
        <v>1</v>
      </c>
      <c r="N218" s="253" t="s">
        <v>43</v>
      </c>
      <c r="O218" s="92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6" t="s">
        <v>585</v>
      </c>
      <c r="AT218" s="256" t="s">
        <v>168</v>
      </c>
      <c r="AU218" s="256" t="s">
        <v>86</v>
      </c>
      <c r="AY218" s="18" t="s">
        <v>166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8" t="s">
        <v>86</v>
      </c>
      <c r="BK218" s="257">
        <f>ROUND(I218*H218,2)</f>
        <v>0</v>
      </c>
      <c r="BL218" s="18" t="s">
        <v>585</v>
      </c>
      <c r="BM218" s="256" t="s">
        <v>1012</v>
      </c>
    </row>
    <row r="219" spans="1:65" s="2" customFormat="1" ht="16.5" customHeight="1">
      <c r="A219" s="39"/>
      <c r="B219" s="40"/>
      <c r="C219" s="245" t="s">
        <v>631</v>
      </c>
      <c r="D219" s="245" t="s">
        <v>168</v>
      </c>
      <c r="E219" s="246" t="s">
        <v>2217</v>
      </c>
      <c r="F219" s="247" t="s">
        <v>2218</v>
      </c>
      <c r="G219" s="248" t="s">
        <v>1588</v>
      </c>
      <c r="H219" s="249">
        <v>30</v>
      </c>
      <c r="I219" s="250"/>
      <c r="J219" s="251">
        <f>ROUND(I219*H219,2)</f>
        <v>0</v>
      </c>
      <c r="K219" s="247" t="s">
        <v>1</v>
      </c>
      <c r="L219" s="45"/>
      <c r="M219" s="252" t="s">
        <v>1</v>
      </c>
      <c r="N219" s="253" t="s">
        <v>43</v>
      </c>
      <c r="O219" s="92"/>
      <c r="P219" s="254">
        <f>O219*H219</f>
        <v>0</v>
      </c>
      <c r="Q219" s="254">
        <v>0</v>
      </c>
      <c r="R219" s="254">
        <f>Q219*H219</f>
        <v>0</v>
      </c>
      <c r="S219" s="254">
        <v>0</v>
      </c>
      <c r="T219" s="25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6" t="s">
        <v>585</v>
      </c>
      <c r="AT219" s="256" t="s">
        <v>168</v>
      </c>
      <c r="AU219" s="256" t="s">
        <v>86</v>
      </c>
      <c r="AY219" s="18" t="s">
        <v>166</v>
      </c>
      <c r="BE219" s="257">
        <f>IF(N219="základní",J219,0)</f>
        <v>0</v>
      </c>
      <c r="BF219" s="257">
        <f>IF(N219="snížená",J219,0)</f>
        <v>0</v>
      </c>
      <c r="BG219" s="257">
        <f>IF(N219="zákl. přenesená",J219,0)</f>
        <v>0</v>
      </c>
      <c r="BH219" s="257">
        <f>IF(N219="sníž. přenesená",J219,0)</f>
        <v>0</v>
      </c>
      <c r="BI219" s="257">
        <f>IF(N219="nulová",J219,0)</f>
        <v>0</v>
      </c>
      <c r="BJ219" s="18" t="s">
        <v>86</v>
      </c>
      <c r="BK219" s="257">
        <f>ROUND(I219*H219,2)</f>
        <v>0</v>
      </c>
      <c r="BL219" s="18" t="s">
        <v>585</v>
      </c>
      <c r="BM219" s="256" t="s">
        <v>1021</v>
      </c>
    </row>
    <row r="220" spans="1:65" s="2" customFormat="1" ht="16.5" customHeight="1">
      <c r="A220" s="39"/>
      <c r="B220" s="40"/>
      <c r="C220" s="245" t="s">
        <v>636</v>
      </c>
      <c r="D220" s="245" t="s">
        <v>168</v>
      </c>
      <c r="E220" s="246" t="s">
        <v>2219</v>
      </c>
      <c r="F220" s="247" t="s">
        <v>2220</v>
      </c>
      <c r="G220" s="248" t="s">
        <v>1588</v>
      </c>
      <c r="H220" s="249">
        <v>80</v>
      </c>
      <c r="I220" s="250"/>
      <c r="J220" s="251">
        <f>ROUND(I220*H220,2)</f>
        <v>0</v>
      </c>
      <c r="K220" s="247" t="s">
        <v>1</v>
      </c>
      <c r="L220" s="45"/>
      <c r="M220" s="252" t="s">
        <v>1</v>
      </c>
      <c r="N220" s="253" t="s">
        <v>43</v>
      </c>
      <c r="O220" s="92"/>
      <c r="P220" s="254">
        <f>O220*H220</f>
        <v>0</v>
      </c>
      <c r="Q220" s="254">
        <v>0</v>
      </c>
      <c r="R220" s="254">
        <f>Q220*H220</f>
        <v>0</v>
      </c>
      <c r="S220" s="254">
        <v>0</v>
      </c>
      <c r="T220" s="25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6" t="s">
        <v>585</v>
      </c>
      <c r="AT220" s="256" t="s">
        <v>168</v>
      </c>
      <c r="AU220" s="256" t="s">
        <v>86</v>
      </c>
      <c r="AY220" s="18" t="s">
        <v>166</v>
      </c>
      <c r="BE220" s="257">
        <f>IF(N220="základní",J220,0)</f>
        <v>0</v>
      </c>
      <c r="BF220" s="257">
        <f>IF(N220="snížená",J220,0)</f>
        <v>0</v>
      </c>
      <c r="BG220" s="257">
        <f>IF(N220="zákl. přenesená",J220,0)</f>
        <v>0</v>
      </c>
      <c r="BH220" s="257">
        <f>IF(N220="sníž. přenesená",J220,0)</f>
        <v>0</v>
      </c>
      <c r="BI220" s="257">
        <f>IF(N220="nulová",J220,0)</f>
        <v>0</v>
      </c>
      <c r="BJ220" s="18" t="s">
        <v>86</v>
      </c>
      <c r="BK220" s="257">
        <f>ROUND(I220*H220,2)</f>
        <v>0</v>
      </c>
      <c r="BL220" s="18" t="s">
        <v>585</v>
      </c>
      <c r="BM220" s="256" t="s">
        <v>1032</v>
      </c>
    </row>
    <row r="221" spans="1:65" s="2" customFormat="1" ht="16.5" customHeight="1">
      <c r="A221" s="39"/>
      <c r="B221" s="40"/>
      <c r="C221" s="245" t="s">
        <v>643</v>
      </c>
      <c r="D221" s="245" t="s">
        <v>168</v>
      </c>
      <c r="E221" s="246" t="s">
        <v>2221</v>
      </c>
      <c r="F221" s="247" t="s">
        <v>2222</v>
      </c>
      <c r="G221" s="248" t="s">
        <v>2084</v>
      </c>
      <c r="H221" s="249">
        <v>6</v>
      </c>
      <c r="I221" s="250"/>
      <c r="J221" s="251">
        <f>ROUND(I221*H221,2)</f>
        <v>0</v>
      </c>
      <c r="K221" s="247" t="s">
        <v>1</v>
      </c>
      <c r="L221" s="45"/>
      <c r="M221" s="252" t="s">
        <v>1</v>
      </c>
      <c r="N221" s="253" t="s">
        <v>43</v>
      </c>
      <c r="O221" s="92"/>
      <c r="P221" s="254">
        <f>O221*H221</f>
        <v>0</v>
      </c>
      <c r="Q221" s="254">
        <v>0</v>
      </c>
      <c r="R221" s="254">
        <f>Q221*H221</f>
        <v>0</v>
      </c>
      <c r="S221" s="254">
        <v>0</v>
      </c>
      <c r="T221" s="25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6" t="s">
        <v>585</v>
      </c>
      <c r="AT221" s="256" t="s">
        <v>168</v>
      </c>
      <c r="AU221" s="256" t="s">
        <v>86</v>
      </c>
      <c r="AY221" s="18" t="s">
        <v>166</v>
      </c>
      <c r="BE221" s="257">
        <f>IF(N221="základní",J221,0)</f>
        <v>0</v>
      </c>
      <c r="BF221" s="257">
        <f>IF(N221="snížená",J221,0)</f>
        <v>0</v>
      </c>
      <c r="BG221" s="257">
        <f>IF(N221="zákl. přenesená",J221,0)</f>
        <v>0</v>
      </c>
      <c r="BH221" s="257">
        <f>IF(N221="sníž. přenesená",J221,0)</f>
        <v>0</v>
      </c>
      <c r="BI221" s="257">
        <f>IF(N221="nulová",J221,0)</f>
        <v>0</v>
      </c>
      <c r="BJ221" s="18" t="s">
        <v>86</v>
      </c>
      <c r="BK221" s="257">
        <f>ROUND(I221*H221,2)</f>
        <v>0</v>
      </c>
      <c r="BL221" s="18" t="s">
        <v>585</v>
      </c>
      <c r="BM221" s="256" t="s">
        <v>1043</v>
      </c>
    </row>
    <row r="222" spans="1:65" s="2" customFormat="1" ht="16.5" customHeight="1">
      <c r="A222" s="39"/>
      <c r="B222" s="40"/>
      <c r="C222" s="245" t="s">
        <v>648</v>
      </c>
      <c r="D222" s="245" t="s">
        <v>168</v>
      </c>
      <c r="E222" s="246" t="s">
        <v>2223</v>
      </c>
      <c r="F222" s="247" t="s">
        <v>2224</v>
      </c>
      <c r="G222" s="248" t="s">
        <v>2084</v>
      </c>
      <c r="H222" s="249">
        <v>12</v>
      </c>
      <c r="I222" s="250"/>
      <c r="J222" s="251">
        <f>ROUND(I222*H222,2)</f>
        <v>0</v>
      </c>
      <c r="K222" s="247" t="s">
        <v>1</v>
      </c>
      <c r="L222" s="45"/>
      <c r="M222" s="252" t="s">
        <v>1</v>
      </c>
      <c r="N222" s="253" t="s">
        <v>43</v>
      </c>
      <c r="O222" s="92"/>
      <c r="P222" s="254">
        <f>O222*H222</f>
        <v>0</v>
      </c>
      <c r="Q222" s="254">
        <v>0</v>
      </c>
      <c r="R222" s="254">
        <f>Q222*H222</f>
        <v>0</v>
      </c>
      <c r="S222" s="254">
        <v>0</v>
      </c>
      <c r="T222" s="25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6" t="s">
        <v>585</v>
      </c>
      <c r="AT222" s="256" t="s">
        <v>168</v>
      </c>
      <c r="AU222" s="256" t="s">
        <v>86</v>
      </c>
      <c r="AY222" s="18" t="s">
        <v>166</v>
      </c>
      <c r="BE222" s="257">
        <f>IF(N222="základní",J222,0)</f>
        <v>0</v>
      </c>
      <c r="BF222" s="257">
        <f>IF(N222="snížená",J222,0)</f>
        <v>0</v>
      </c>
      <c r="BG222" s="257">
        <f>IF(N222="zákl. přenesená",J222,0)</f>
        <v>0</v>
      </c>
      <c r="BH222" s="257">
        <f>IF(N222="sníž. přenesená",J222,0)</f>
        <v>0</v>
      </c>
      <c r="BI222" s="257">
        <f>IF(N222="nulová",J222,0)</f>
        <v>0</v>
      </c>
      <c r="BJ222" s="18" t="s">
        <v>86</v>
      </c>
      <c r="BK222" s="257">
        <f>ROUND(I222*H222,2)</f>
        <v>0</v>
      </c>
      <c r="BL222" s="18" t="s">
        <v>585</v>
      </c>
      <c r="BM222" s="256" t="s">
        <v>1054</v>
      </c>
    </row>
    <row r="223" spans="1:63" s="12" customFormat="1" ht="25.9" customHeight="1">
      <c r="A223" s="12"/>
      <c r="B223" s="229"/>
      <c r="C223" s="230"/>
      <c r="D223" s="231" t="s">
        <v>77</v>
      </c>
      <c r="E223" s="232" t="s">
        <v>2225</v>
      </c>
      <c r="F223" s="232" t="s">
        <v>2226</v>
      </c>
      <c r="G223" s="230"/>
      <c r="H223" s="230"/>
      <c r="I223" s="233"/>
      <c r="J223" s="234">
        <f>BK223</f>
        <v>0</v>
      </c>
      <c r="K223" s="230"/>
      <c r="L223" s="235"/>
      <c r="M223" s="236"/>
      <c r="N223" s="237"/>
      <c r="O223" s="237"/>
      <c r="P223" s="238">
        <f>SUM(P224:P234)</f>
        <v>0</v>
      </c>
      <c r="Q223" s="237"/>
      <c r="R223" s="238">
        <f>SUM(R224:R234)</f>
        <v>0</v>
      </c>
      <c r="S223" s="237"/>
      <c r="T223" s="239">
        <f>SUM(T224:T234)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40" t="s">
        <v>86</v>
      </c>
      <c r="AT223" s="241" t="s">
        <v>77</v>
      </c>
      <c r="AU223" s="241" t="s">
        <v>78</v>
      </c>
      <c r="AY223" s="240" t="s">
        <v>166</v>
      </c>
      <c r="BK223" s="242">
        <f>SUM(BK224:BK234)</f>
        <v>0</v>
      </c>
    </row>
    <row r="224" spans="1:65" s="2" customFormat="1" ht="16.5" customHeight="1">
      <c r="A224" s="39"/>
      <c r="B224" s="40"/>
      <c r="C224" s="245" t="s">
        <v>652</v>
      </c>
      <c r="D224" s="245" t="s">
        <v>168</v>
      </c>
      <c r="E224" s="246" t="s">
        <v>2227</v>
      </c>
      <c r="F224" s="247" t="s">
        <v>2228</v>
      </c>
      <c r="G224" s="248" t="s">
        <v>171</v>
      </c>
      <c r="H224" s="249">
        <v>10</v>
      </c>
      <c r="I224" s="250"/>
      <c r="J224" s="251">
        <f>ROUND(I224*H224,2)</f>
        <v>0</v>
      </c>
      <c r="K224" s="247" t="s">
        <v>1</v>
      </c>
      <c r="L224" s="45"/>
      <c r="M224" s="252" t="s">
        <v>1</v>
      </c>
      <c r="N224" s="253" t="s">
        <v>43</v>
      </c>
      <c r="O224" s="92"/>
      <c r="P224" s="254">
        <f>O224*H224</f>
        <v>0</v>
      </c>
      <c r="Q224" s="254">
        <v>0</v>
      </c>
      <c r="R224" s="254">
        <f>Q224*H224</f>
        <v>0</v>
      </c>
      <c r="S224" s="254">
        <v>0</v>
      </c>
      <c r="T224" s="25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6" t="s">
        <v>585</v>
      </c>
      <c r="AT224" s="256" t="s">
        <v>168</v>
      </c>
      <c r="AU224" s="256" t="s">
        <v>86</v>
      </c>
      <c r="AY224" s="18" t="s">
        <v>166</v>
      </c>
      <c r="BE224" s="257">
        <f>IF(N224="základní",J224,0)</f>
        <v>0</v>
      </c>
      <c r="BF224" s="257">
        <f>IF(N224="snížená",J224,0)</f>
        <v>0</v>
      </c>
      <c r="BG224" s="257">
        <f>IF(N224="zákl. přenesená",J224,0)</f>
        <v>0</v>
      </c>
      <c r="BH224" s="257">
        <f>IF(N224="sníž. přenesená",J224,0)</f>
        <v>0</v>
      </c>
      <c r="BI224" s="257">
        <f>IF(N224="nulová",J224,0)</f>
        <v>0</v>
      </c>
      <c r="BJ224" s="18" t="s">
        <v>86</v>
      </c>
      <c r="BK224" s="257">
        <f>ROUND(I224*H224,2)</f>
        <v>0</v>
      </c>
      <c r="BL224" s="18" t="s">
        <v>585</v>
      </c>
      <c r="BM224" s="256" t="s">
        <v>1062</v>
      </c>
    </row>
    <row r="225" spans="1:65" s="2" customFormat="1" ht="16.5" customHeight="1">
      <c r="A225" s="39"/>
      <c r="B225" s="40"/>
      <c r="C225" s="245" t="s">
        <v>656</v>
      </c>
      <c r="D225" s="245" t="s">
        <v>168</v>
      </c>
      <c r="E225" s="246" t="s">
        <v>2097</v>
      </c>
      <c r="F225" s="247" t="s">
        <v>2098</v>
      </c>
      <c r="G225" s="248" t="s">
        <v>171</v>
      </c>
      <c r="H225" s="249">
        <v>10</v>
      </c>
      <c r="I225" s="250"/>
      <c r="J225" s="251">
        <f>ROUND(I225*H225,2)</f>
        <v>0</v>
      </c>
      <c r="K225" s="247" t="s">
        <v>1</v>
      </c>
      <c r="L225" s="45"/>
      <c r="M225" s="252" t="s">
        <v>1</v>
      </c>
      <c r="N225" s="253" t="s">
        <v>43</v>
      </c>
      <c r="O225" s="92"/>
      <c r="P225" s="254">
        <f>O225*H225</f>
        <v>0</v>
      </c>
      <c r="Q225" s="254">
        <v>0</v>
      </c>
      <c r="R225" s="254">
        <f>Q225*H225</f>
        <v>0</v>
      </c>
      <c r="S225" s="254">
        <v>0</v>
      </c>
      <c r="T225" s="25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6" t="s">
        <v>585</v>
      </c>
      <c r="AT225" s="256" t="s">
        <v>168</v>
      </c>
      <c r="AU225" s="256" t="s">
        <v>86</v>
      </c>
      <c r="AY225" s="18" t="s">
        <v>166</v>
      </c>
      <c r="BE225" s="257">
        <f>IF(N225="základní",J225,0)</f>
        <v>0</v>
      </c>
      <c r="BF225" s="257">
        <f>IF(N225="snížená",J225,0)</f>
        <v>0</v>
      </c>
      <c r="BG225" s="257">
        <f>IF(N225="zákl. přenesená",J225,0)</f>
        <v>0</v>
      </c>
      <c r="BH225" s="257">
        <f>IF(N225="sníž. přenesená",J225,0)</f>
        <v>0</v>
      </c>
      <c r="BI225" s="257">
        <f>IF(N225="nulová",J225,0)</f>
        <v>0</v>
      </c>
      <c r="BJ225" s="18" t="s">
        <v>86</v>
      </c>
      <c r="BK225" s="257">
        <f>ROUND(I225*H225,2)</f>
        <v>0</v>
      </c>
      <c r="BL225" s="18" t="s">
        <v>585</v>
      </c>
      <c r="BM225" s="256" t="s">
        <v>1073</v>
      </c>
    </row>
    <row r="226" spans="1:65" s="2" customFormat="1" ht="21.75" customHeight="1">
      <c r="A226" s="39"/>
      <c r="B226" s="40"/>
      <c r="C226" s="245" t="s">
        <v>660</v>
      </c>
      <c r="D226" s="245" t="s">
        <v>168</v>
      </c>
      <c r="E226" s="246" t="s">
        <v>2107</v>
      </c>
      <c r="F226" s="247" t="s">
        <v>2108</v>
      </c>
      <c r="G226" s="248" t="s">
        <v>171</v>
      </c>
      <c r="H226" s="249">
        <v>10</v>
      </c>
      <c r="I226" s="250"/>
      <c r="J226" s="251">
        <f>ROUND(I226*H226,2)</f>
        <v>0</v>
      </c>
      <c r="K226" s="247" t="s">
        <v>1</v>
      </c>
      <c r="L226" s="45"/>
      <c r="M226" s="252" t="s">
        <v>1</v>
      </c>
      <c r="N226" s="253" t="s">
        <v>43</v>
      </c>
      <c r="O226" s="92"/>
      <c r="P226" s="254">
        <f>O226*H226</f>
        <v>0</v>
      </c>
      <c r="Q226" s="254">
        <v>0</v>
      </c>
      <c r="R226" s="254">
        <f>Q226*H226</f>
        <v>0</v>
      </c>
      <c r="S226" s="254">
        <v>0</v>
      </c>
      <c r="T226" s="25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6" t="s">
        <v>585</v>
      </c>
      <c r="AT226" s="256" t="s">
        <v>168</v>
      </c>
      <c r="AU226" s="256" t="s">
        <v>86</v>
      </c>
      <c r="AY226" s="18" t="s">
        <v>166</v>
      </c>
      <c r="BE226" s="257">
        <f>IF(N226="základní",J226,0)</f>
        <v>0</v>
      </c>
      <c r="BF226" s="257">
        <f>IF(N226="snížená",J226,0)</f>
        <v>0</v>
      </c>
      <c r="BG226" s="257">
        <f>IF(N226="zákl. přenesená",J226,0)</f>
        <v>0</v>
      </c>
      <c r="BH226" s="257">
        <f>IF(N226="sníž. přenesená",J226,0)</f>
        <v>0</v>
      </c>
      <c r="BI226" s="257">
        <f>IF(N226="nulová",J226,0)</f>
        <v>0</v>
      </c>
      <c r="BJ226" s="18" t="s">
        <v>86</v>
      </c>
      <c r="BK226" s="257">
        <f>ROUND(I226*H226,2)</f>
        <v>0</v>
      </c>
      <c r="BL226" s="18" t="s">
        <v>585</v>
      </c>
      <c r="BM226" s="256" t="s">
        <v>1084</v>
      </c>
    </row>
    <row r="227" spans="1:65" s="2" customFormat="1" ht="16.5" customHeight="1">
      <c r="A227" s="39"/>
      <c r="B227" s="40"/>
      <c r="C227" s="245" t="s">
        <v>665</v>
      </c>
      <c r="D227" s="245" t="s">
        <v>168</v>
      </c>
      <c r="E227" s="246" t="s">
        <v>2103</v>
      </c>
      <c r="F227" s="247" t="s">
        <v>2104</v>
      </c>
      <c r="G227" s="248" t="s">
        <v>185</v>
      </c>
      <c r="H227" s="249">
        <v>5</v>
      </c>
      <c r="I227" s="250"/>
      <c r="J227" s="251">
        <f>ROUND(I227*H227,2)</f>
        <v>0</v>
      </c>
      <c r="K227" s="247" t="s">
        <v>1</v>
      </c>
      <c r="L227" s="45"/>
      <c r="M227" s="252" t="s">
        <v>1</v>
      </c>
      <c r="N227" s="253" t="s">
        <v>43</v>
      </c>
      <c r="O227" s="92"/>
      <c r="P227" s="254">
        <f>O227*H227</f>
        <v>0</v>
      </c>
      <c r="Q227" s="254">
        <v>0</v>
      </c>
      <c r="R227" s="254">
        <f>Q227*H227</f>
        <v>0</v>
      </c>
      <c r="S227" s="254">
        <v>0</v>
      </c>
      <c r="T227" s="25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6" t="s">
        <v>585</v>
      </c>
      <c r="AT227" s="256" t="s">
        <v>168</v>
      </c>
      <c r="AU227" s="256" t="s">
        <v>86</v>
      </c>
      <c r="AY227" s="18" t="s">
        <v>166</v>
      </c>
      <c r="BE227" s="257">
        <f>IF(N227="základní",J227,0)</f>
        <v>0</v>
      </c>
      <c r="BF227" s="257">
        <f>IF(N227="snížená",J227,0)</f>
        <v>0</v>
      </c>
      <c r="BG227" s="257">
        <f>IF(N227="zákl. přenesená",J227,0)</f>
        <v>0</v>
      </c>
      <c r="BH227" s="257">
        <f>IF(N227="sníž. přenesená",J227,0)</f>
        <v>0</v>
      </c>
      <c r="BI227" s="257">
        <f>IF(N227="nulová",J227,0)</f>
        <v>0</v>
      </c>
      <c r="BJ227" s="18" t="s">
        <v>86</v>
      </c>
      <c r="BK227" s="257">
        <f>ROUND(I227*H227,2)</f>
        <v>0</v>
      </c>
      <c r="BL227" s="18" t="s">
        <v>585</v>
      </c>
      <c r="BM227" s="256" t="s">
        <v>1095</v>
      </c>
    </row>
    <row r="228" spans="1:65" s="2" customFormat="1" ht="16.5" customHeight="1">
      <c r="A228" s="39"/>
      <c r="B228" s="40"/>
      <c r="C228" s="245" t="s">
        <v>670</v>
      </c>
      <c r="D228" s="245" t="s">
        <v>168</v>
      </c>
      <c r="E228" s="246" t="s">
        <v>2229</v>
      </c>
      <c r="F228" s="247" t="s">
        <v>2230</v>
      </c>
      <c r="G228" s="248" t="s">
        <v>1588</v>
      </c>
      <c r="H228" s="249">
        <v>6</v>
      </c>
      <c r="I228" s="250"/>
      <c r="J228" s="251">
        <f>ROUND(I228*H228,2)</f>
        <v>0</v>
      </c>
      <c r="K228" s="247" t="s">
        <v>1</v>
      </c>
      <c r="L228" s="45"/>
      <c r="M228" s="252" t="s">
        <v>1</v>
      </c>
      <c r="N228" s="253" t="s">
        <v>43</v>
      </c>
      <c r="O228" s="92"/>
      <c r="P228" s="254">
        <f>O228*H228</f>
        <v>0</v>
      </c>
      <c r="Q228" s="254">
        <v>0</v>
      </c>
      <c r="R228" s="254">
        <f>Q228*H228</f>
        <v>0</v>
      </c>
      <c r="S228" s="254">
        <v>0</v>
      </c>
      <c r="T228" s="25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6" t="s">
        <v>585</v>
      </c>
      <c r="AT228" s="256" t="s">
        <v>168</v>
      </c>
      <c r="AU228" s="256" t="s">
        <v>86</v>
      </c>
      <c r="AY228" s="18" t="s">
        <v>166</v>
      </c>
      <c r="BE228" s="257">
        <f>IF(N228="základní",J228,0)</f>
        <v>0</v>
      </c>
      <c r="BF228" s="257">
        <f>IF(N228="snížená",J228,0)</f>
        <v>0</v>
      </c>
      <c r="BG228" s="257">
        <f>IF(N228="zákl. přenesená",J228,0)</f>
        <v>0</v>
      </c>
      <c r="BH228" s="257">
        <f>IF(N228="sníž. přenesená",J228,0)</f>
        <v>0</v>
      </c>
      <c r="BI228" s="257">
        <f>IF(N228="nulová",J228,0)</f>
        <v>0</v>
      </c>
      <c r="BJ228" s="18" t="s">
        <v>86</v>
      </c>
      <c r="BK228" s="257">
        <f>ROUND(I228*H228,2)</f>
        <v>0</v>
      </c>
      <c r="BL228" s="18" t="s">
        <v>585</v>
      </c>
      <c r="BM228" s="256" t="s">
        <v>1107</v>
      </c>
    </row>
    <row r="229" spans="1:65" s="2" customFormat="1" ht="16.5" customHeight="1">
      <c r="A229" s="39"/>
      <c r="B229" s="40"/>
      <c r="C229" s="245" t="s">
        <v>676</v>
      </c>
      <c r="D229" s="245" t="s">
        <v>168</v>
      </c>
      <c r="E229" s="246" t="s">
        <v>2231</v>
      </c>
      <c r="F229" s="247" t="s">
        <v>2232</v>
      </c>
      <c r="G229" s="248" t="s">
        <v>1588</v>
      </c>
      <c r="H229" s="249">
        <v>10</v>
      </c>
      <c r="I229" s="250"/>
      <c r="J229" s="251">
        <f>ROUND(I229*H229,2)</f>
        <v>0</v>
      </c>
      <c r="K229" s="247" t="s">
        <v>1</v>
      </c>
      <c r="L229" s="45"/>
      <c r="M229" s="252" t="s">
        <v>1</v>
      </c>
      <c r="N229" s="253" t="s">
        <v>43</v>
      </c>
      <c r="O229" s="92"/>
      <c r="P229" s="254">
        <f>O229*H229</f>
        <v>0</v>
      </c>
      <c r="Q229" s="254">
        <v>0</v>
      </c>
      <c r="R229" s="254">
        <f>Q229*H229</f>
        <v>0</v>
      </c>
      <c r="S229" s="254">
        <v>0</v>
      </c>
      <c r="T229" s="25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6" t="s">
        <v>585</v>
      </c>
      <c r="AT229" s="256" t="s">
        <v>168</v>
      </c>
      <c r="AU229" s="256" t="s">
        <v>86</v>
      </c>
      <c r="AY229" s="18" t="s">
        <v>166</v>
      </c>
      <c r="BE229" s="257">
        <f>IF(N229="základní",J229,0)</f>
        <v>0</v>
      </c>
      <c r="BF229" s="257">
        <f>IF(N229="snížená",J229,0)</f>
        <v>0</v>
      </c>
      <c r="BG229" s="257">
        <f>IF(N229="zákl. přenesená",J229,0)</f>
        <v>0</v>
      </c>
      <c r="BH229" s="257">
        <f>IF(N229="sníž. přenesená",J229,0)</f>
        <v>0</v>
      </c>
      <c r="BI229" s="257">
        <f>IF(N229="nulová",J229,0)</f>
        <v>0</v>
      </c>
      <c r="BJ229" s="18" t="s">
        <v>86</v>
      </c>
      <c r="BK229" s="257">
        <f>ROUND(I229*H229,2)</f>
        <v>0</v>
      </c>
      <c r="BL229" s="18" t="s">
        <v>585</v>
      </c>
      <c r="BM229" s="256" t="s">
        <v>1116</v>
      </c>
    </row>
    <row r="230" spans="1:65" s="2" customFormat="1" ht="16.5" customHeight="1">
      <c r="A230" s="39"/>
      <c r="B230" s="40"/>
      <c r="C230" s="245" t="s">
        <v>681</v>
      </c>
      <c r="D230" s="245" t="s">
        <v>168</v>
      </c>
      <c r="E230" s="246" t="s">
        <v>2233</v>
      </c>
      <c r="F230" s="247" t="s">
        <v>2234</v>
      </c>
      <c r="G230" s="248" t="s">
        <v>1588</v>
      </c>
      <c r="H230" s="249">
        <v>23</v>
      </c>
      <c r="I230" s="250"/>
      <c r="J230" s="251">
        <f>ROUND(I230*H230,2)</f>
        <v>0</v>
      </c>
      <c r="K230" s="247" t="s">
        <v>1</v>
      </c>
      <c r="L230" s="45"/>
      <c r="M230" s="252" t="s">
        <v>1</v>
      </c>
      <c r="N230" s="253" t="s">
        <v>43</v>
      </c>
      <c r="O230" s="92"/>
      <c r="P230" s="254">
        <f>O230*H230</f>
        <v>0</v>
      </c>
      <c r="Q230" s="254">
        <v>0</v>
      </c>
      <c r="R230" s="254">
        <f>Q230*H230</f>
        <v>0</v>
      </c>
      <c r="S230" s="254">
        <v>0</v>
      </c>
      <c r="T230" s="25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6" t="s">
        <v>585</v>
      </c>
      <c r="AT230" s="256" t="s">
        <v>168</v>
      </c>
      <c r="AU230" s="256" t="s">
        <v>86</v>
      </c>
      <c r="AY230" s="18" t="s">
        <v>166</v>
      </c>
      <c r="BE230" s="257">
        <f>IF(N230="základní",J230,0)</f>
        <v>0</v>
      </c>
      <c r="BF230" s="257">
        <f>IF(N230="snížená",J230,0)</f>
        <v>0</v>
      </c>
      <c r="BG230" s="257">
        <f>IF(N230="zákl. přenesená",J230,0)</f>
        <v>0</v>
      </c>
      <c r="BH230" s="257">
        <f>IF(N230="sníž. přenesená",J230,0)</f>
        <v>0</v>
      </c>
      <c r="BI230" s="257">
        <f>IF(N230="nulová",J230,0)</f>
        <v>0</v>
      </c>
      <c r="BJ230" s="18" t="s">
        <v>86</v>
      </c>
      <c r="BK230" s="257">
        <f>ROUND(I230*H230,2)</f>
        <v>0</v>
      </c>
      <c r="BL230" s="18" t="s">
        <v>585</v>
      </c>
      <c r="BM230" s="256" t="s">
        <v>1124</v>
      </c>
    </row>
    <row r="231" spans="1:65" s="2" customFormat="1" ht="16.5" customHeight="1">
      <c r="A231" s="39"/>
      <c r="B231" s="40"/>
      <c r="C231" s="245" t="s">
        <v>686</v>
      </c>
      <c r="D231" s="245" t="s">
        <v>168</v>
      </c>
      <c r="E231" s="246" t="s">
        <v>2235</v>
      </c>
      <c r="F231" s="247" t="s">
        <v>2236</v>
      </c>
      <c r="G231" s="248" t="s">
        <v>171</v>
      </c>
      <c r="H231" s="249">
        <v>15</v>
      </c>
      <c r="I231" s="250"/>
      <c r="J231" s="251">
        <f>ROUND(I231*H231,2)</f>
        <v>0</v>
      </c>
      <c r="K231" s="247" t="s">
        <v>1</v>
      </c>
      <c r="L231" s="45"/>
      <c r="M231" s="252" t="s">
        <v>1</v>
      </c>
      <c r="N231" s="253" t="s">
        <v>43</v>
      </c>
      <c r="O231" s="92"/>
      <c r="P231" s="254">
        <f>O231*H231</f>
        <v>0</v>
      </c>
      <c r="Q231" s="254">
        <v>0</v>
      </c>
      <c r="R231" s="254">
        <f>Q231*H231</f>
        <v>0</v>
      </c>
      <c r="S231" s="254">
        <v>0</v>
      </c>
      <c r="T231" s="25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6" t="s">
        <v>585</v>
      </c>
      <c r="AT231" s="256" t="s">
        <v>168</v>
      </c>
      <c r="AU231" s="256" t="s">
        <v>86</v>
      </c>
      <c r="AY231" s="18" t="s">
        <v>166</v>
      </c>
      <c r="BE231" s="257">
        <f>IF(N231="základní",J231,0)</f>
        <v>0</v>
      </c>
      <c r="BF231" s="257">
        <f>IF(N231="snížená",J231,0)</f>
        <v>0</v>
      </c>
      <c r="BG231" s="257">
        <f>IF(N231="zákl. přenesená",J231,0)</f>
        <v>0</v>
      </c>
      <c r="BH231" s="257">
        <f>IF(N231="sníž. přenesená",J231,0)</f>
        <v>0</v>
      </c>
      <c r="BI231" s="257">
        <f>IF(N231="nulová",J231,0)</f>
        <v>0</v>
      </c>
      <c r="BJ231" s="18" t="s">
        <v>86</v>
      </c>
      <c r="BK231" s="257">
        <f>ROUND(I231*H231,2)</f>
        <v>0</v>
      </c>
      <c r="BL231" s="18" t="s">
        <v>585</v>
      </c>
      <c r="BM231" s="256" t="s">
        <v>1133</v>
      </c>
    </row>
    <row r="232" spans="1:65" s="2" customFormat="1" ht="21.75" customHeight="1">
      <c r="A232" s="39"/>
      <c r="B232" s="40"/>
      <c r="C232" s="245" t="s">
        <v>691</v>
      </c>
      <c r="D232" s="245" t="s">
        <v>168</v>
      </c>
      <c r="E232" s="246" t="s">
        <v>2237</v>
      </c>
      <c r="F232" s="247" t="s">
        <v>2238</v>
      </c>
      <c r="G232" s="248" t="s">
        <v>171</v>
      </c>
      <c r="H232" s="249">
        <v>15</v>
      </c>
      <c r="I232" s="250"/>
      <c r="J232" s="251">
        <f>ROUND(I232*H232,2)</f>
        <v>0</v>
      </c>
      <c r="K232" s="247" t="s">
        <v>1</v>
      </c>
      <c r="L232" s="45"/>
      <c r="M232" s="252" t="s">
        <v>1</v>
      </c>
      <c r="N232" s="253" t="s">
        <v>43</v>
      </c>
      <c r="O232" s="92"/>
      <c r="P232" s="254">
        <f>O232*H232</f>
        <v>0</v>
      </c>
      <c r="Q232" s="254">
        <v>0</v>
      </c>
      <c r="R232" s="254">
        <f>Q232*H232</f>
        <v>0</v>
      </c>
      <c r="S232" s="254">
        <v>0</v>
      </c>
      <c r="T232" s="25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6" t="s">
        <v>585</v>
      </c>
      <c r="AT232" s="256" t="s">
        <v>168</v>
      </c>
      <c r="AU232" s="256" t="s">
        <v>86</v>
      </c>
      <c r="AY232" s="18" t="s">
        <v>166</v>
      </c>
      <c r="BE232" s="257">
        <f>IF(N232="základní",J232,0)</f>
        <v>0</v>
      </c>
      <c r="BF232" s="257">
        <f>IF(N232="snížená",J232,0)</f>
        <v>0</v>
      </c>
      <c r="BG232" s="257">
        <f>IF(N232="zákl. přenesená",J232,0)</f>
        <v>0</v>
      </c>
      <c r="BH232" s="257">
        <f>IF(N232="sníž. přenesená",J232,0)</f>
        <v>0</v>
      </c>
      <c r="BI232" s="257">
        <f>IF(N232="nulová",J232,0)</f>
        <v>0</v>
      </c>
      <c r="BJ232" s="18" t="s">
        <v>86</v>
      </c>
      <c r="BK232" s="257">
        <f>ROUND(I232*H232,2)</f>
        <v>0</v>
      </c>
      <c r="BL232" s="18" t="s">
        <v>585</v>
      </c>
      <c r="BM232" s="256" t="s">
        <v>1143</v>
      </c>
    </row>
    <row r="233" spans="1:65" s="2" customFormat="1" ht="16.5" customHeight="1">
      <c r="A233" s="39"/>
      <c r="B233" s="40"/>
      <c r="C233" s="245" t="s">
        <v>697</v>
      </c>
      <c r="D233" s="245" t="s">
        <v>168</v>
      </c>
      <c r="E233" s="246" t="s">
        <v>2239</v>
      </c>
      <c r="F233" s="247" t="s">
        <v>2240</v>
      </c>
      <c r="G233" s="248" t="s">
        <v>171</v>
      </c>
      <c r="H233" s="249">
        <v>5</v>
      </c>
      <c r="I233" s="250"/>
      <c r="J233" s="251">
        <f>ROUND(I233*H233,2)</f>
        <v>0</v>
      </c>
      <c r="K233" s="247" t="s">
        <v>1</v>
      </c>
      <c r="L233" s="45"/>
      <c r="M233" s="252" t="s">
        <v>1</v>
      </c>
      <c r="N233" s="253" t="s">
        <v>43</v>
      </c>
      <c r="O233" s="92"/>
      <c r="P233" s="254">
        <f>O233*H233</f>
        <v>0</v>
      </c>
      <c r="Q233" s="254">
        <v>0</v>
      </c>
      <c r="R233" s="254">
        <f>Q233*H233</f>
        <v>0</v>
      </c>
      <c r="S233" s="254">
        <v>0</v>
      </c>
      <c r="T233" s="25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6" t="s">
        <v>585</v>
      </c>
      <c r="AT233" s="256" t="s">
        <v>168</v>
      </c>
      <c r="AU233" s="256" t="s">
        <v>86</v>
      </c>
      <c r="AY233" s="18" t="s">
        <v>166</v>
      </c>
      <c r="BE233" s="257">
        <f>IF(N233="základní",J233,0)</f>
        <v>0</v>
      </c>
      <c r="BF233" s="257">
        <f>IF(N233="snížená",J233,0)</f>
        <v>0</v>
      </c>
      <c r="BG233" s="257">
        <f>IF(N233="zákl. přenesená",J233,0)</f>
        <v>0</v>
      </c>
      <c r="BH233" s="257">
        <f>IF(N233="sníž. přenesená",J233,0)</f>
        <v>0</v>
      </c>
      <c r="BI233" s="257">
        <f>IF(N233="nulová",J233,0)</f>
        <v>0</v>
      </c>
      <c r="BJ233" s="18" t="s">
        <v>86</v>
      </c>
      <c r="BK233" s="257">
        <f>ROUND(I233*H233,2)</f>
        <v>0</v>
      </c>
      <c r="BL233" s="18" t="s">
        <v>585</v>
      </c>
      <c r="BM233" s="256" t="s">
        <v>1152</v>
      </c>
    </row>
    <row r="234" spans="1:65" s="2" customFormat="1" ht="21.75" customHeight="1">
      <c r="A234" s="39"/>
      <c r="B234" s="40"/>
      <c r="C234" s="245" t="s">
        <v>702</v>
      </c>
      <c r="D234" s="245" t="s">
        <v>168</v>
      </c>
      <c r="E234" s="246" t="s">
        <v>2241</v>
      </c>
      <c r="F234" s="247" t="s">
        <v>2242</v>
      </c>
      <c r="G234" s="248" t="s">
        <v>171</v>
      </c>
      <c r="H234" s="249">
        <v>5</v>
      </c>
      <c r="I234" s="250"/>
      <c r="J234" s="251">
        <f>ROUND(I234*H234,2)</f>
        <v>0</v>
      </c>
      <c r="K234" s="247" t="s">
        <v>1</v>
      </c>
      <c r="L234" s="45"/>
      <c r="M234" s="252" t="s">
        <v>1</v>
      </c>
      <c r="N234" s="253" t="s">
        <v>43</v>
      </c>
      <c r="O234" s="92"/>
      <c r="P234" s="254">
        <f>O234*H234</f>
        <v>0</v>
      </c>
      <c r="Q234" s="254">
        <v>0</v>
      </c>
      <c r="R234" s="254">
        <f>Q234*H234</f>
        <v>0</v>
      </c>
      <c r="S234" s="254">
        <v>0</v>
      </c>
      <c r="T234" s="25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6" t="s">
        <v>585</v>
      </c>
      <c r="AT234" s="256" t="s">
        <v>168</v>
      </c>
      <c r="AU234" s="256" t="s">
        <v>86</v>
      </c>
      <c r="AY234" s="18" t="s">
        <v>166</v>
      </c>
      <c r="BE234" s="257">
        <f>IF(N234="základní",J234,0)</f>
        <v>0</v>
      </c>
      <c r="BF234" s="257">
        <f>IF(N234="snížená",J234,0)</f>
        <v>0</v>
      </c>
      <c r="BG234" s="257">
        <f>IF(N234="zákl. přenesená",J234,0)</f>
        <v>0</v>
      </c>
      <c r="BH234" s="257">
        <f>IF(N234="sníž. přenesená",J234,0)</f>
        <v>0</v>
      </c>
      <c r="BI234" s="257">
        <f>IF(N234="nulová",J234,0)</f>
        <v>0</v>
      </c>
      <c r="BJ234" s="18" t="s">
        <v>86</v>
      </c>
      <c r="BK234" s="257">
        <f>ROUND(I234*H234,2)</f>
        <v>0</v>
      </c>
      <c r="BL234" s="18" t="s">
        <v>585</v>
      </c>
      <c r="BM234" s="256" t="s">
        <v>1161</v>
      </c>
    </row>
    <row r="235" spans="1:63" s="12" customFormat="1" ht="25.9" customHeight="1">
      <c r="A235" s="12"/>
      <c r="B235" s="229"/>
      <c r="C235" s="230"/>
      <c r="D235" s="231" t="s">
        <v>77</v>
      </c>
      <c r="E235" s="232" t="s">
        <v>2243</v>
      </c>
      <c r="F235" s="232" t="s">
        <v>2244</v>
      </c>
      <c r="G235" s="230"/>
      <c r="H235" s="230"/>
      <c r="I235" s="233"/>
      <c r="J235" s="234">
        <f>BK235</f>
        <v>0</v>
      </c>
      <c r="K235" s="230"/>
      <c r="L235" s="235"/>
      <c r="M235" s="236"/>
      <c r="N235" s="237"/>
      <c r="O235" s="237"/>
      <c r="P235" s="238">
        <f>SUM(P236:P252)</f>
        <v>0</v>
      </c>
      <c r="Q235" s="237"/>
      <c r="R235" s="238">
        <f>SUM(R236:R252)</f>
        <v>0</v>
      </c>
      <c r="S235" s="237"/>
      <c r="T235" s="239">
        <f>SUM(T236:T252)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40" t="s">
        <v>86</v>
      </c>
      <c r="AT235" s="241" t="s">
        <v>77</v>
      </c>
      <c r="AU235" s="241" t="s">
        <v>78</v>
      </c>
      <c r="AY235" s="240" t="s">
        <v>166</v>
      </c>
      <c r="BK235" s="242">
        <f>SUM(BK236:BK252)</f>
        <v>0</v>
      </c>
    </row>
    <row r="236" spans="1:65" s="2" customFormat="1" ht="16.5" customHeight="1">
      <c r="A236" s="39"/>
      <c r="B236" s="40"/>
      <c r="C236" s="291" t="s">
        <v>707</v>
      </c>
      <c r="D236" s="291" t="s">
        <v>254</v>
      </c>
      <c r="E236" s="292" t="s">
        <v>2245</v>
      </c>
      <c r="F236" s="293" t="s">
        <v>2246</v>
      </c>
      <c r="G236" s="294" t="s">
        <v>171</v>
      </c>
      <c r="H236" s="295">
        <v>2</v>
      </c>
      <c r="I236" s="296"/>
      <c r="J236" s="297">
        <f>ROUND(I236*H236,2)</f>
        <v>0</v>
      </c>
      <c r="K236" s="293" t="s">
        <v>1</v>
      </c>
      <c r="L236" s="298"/>
      <c r="M236" s="299" t="s">
        <v>1</v>
      </c>
      <c r="N236" s="300" t="s">
        <v>43</v>
      </c>
      <c r="O236" s="92"/>
      <c r="P236" s="254">
        <f>O236*H236</f>
        <v>0</v>
      </c>
      <c r="Q236" s="254">
        <v>0</v>
      </c>
      <c r="R236" s="254">
        <f>Q236*H236</f>
        <v>0</v>
      </c>
      <c r="S236" s="254">
        <v>0</v>
      </c>
      <c r="T236" s="25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6" t="s">
        <v>1893</v>
      </c>
      <c r="AT236" s="256" t="s">
        <v>254</v>
      </c>
      <c r="AU236" s="256" t="s">
        <v>86</v>
      </c>
      <c r="AY236" s="18" t="s">
        <v>166</v>
      </c>
      <c r="BE236" s="257">
        <f>IF(N236="základní",J236,0)</f>
        <v>0</v>
      </c>
      <c r="BF236" s="257">
        <f>IF(N236="snížená",J236,0)</f>
        <v>0</v>
      </c>
      <c r="BG236" s="257">
        <f>IF(N236="zákl. přenesená",J236,0)</f>
        <v>0</v>
      </c>
      <c r="BH236" s="257">
        <f>IF(N236="sníž. přenesená",J236,0)</f>
        <v>0</v>
      </c>
      <c r="BI236" s="257">
        <f>IF(N236="nulová",J236,0)</f>
        <v>0</v>
      </c>
      <c r="BJ236" s="18" t="s">
        <v>86</v>
      </c>
      <c r="BK236" s="257">
        <f>ROUND(I236*H236,2)</f>
        <v>0</v>
      </c>
      <c r="BL236" s="18" t="s">
        <v>585</v>
      </c>
      <c r="BM236" s="256" t="s">
        <v>1171</v>
      </c>
    </row>
    <row r="237" spans="1:65" s="2" customFormat="1" ht="21.75" customHeight="1">
      <c r="A237" s="39"/>
      <c r="B237" s="40"/>
      <c r="C237" s="291" t="s">
        <v>711</v>
      </c>
      <c r="D237" s="291" t="s">
        <v>254</v>
      </c>
      <c r="E237" s="292" t="s">
        <v>2115</v>
      </c>
      <c r="F237" s="293" t="s">
        <v>2116</v>
      </c>
      <c r="G237" s="294" t="s">
        <v>171</v>
      </c>
      <c r="H237" s="295">
        <v>2</v>
      </c>
      <c r="I237" s="296"/>
      <c r="J237" s="297">
        <f>ROUND(I237*H237,2)</f>
        <v>0</v>
      </c>
      <c r="K237" s="293" t="s">
        <v>1</v>
      </c>
      <c r="L237" s="298"/>
      <c r="M237" s="299" t="s">
        <v>1</v>
      </c>
      <c r="N237" s="300" t="s">
        <v>43</v>
      </c>
      <c r="O237" s="92"/>
      <c r="P237" s="254">
        <f>O237*H237</f>
        <v>0</v>
      </c>
      <c r="Q237" s="254">
        <v>0</v>
      </c>
      <c r="R237" s="254">
        <f>Q237*H237</f>
        <v>0</v>
      </c>
      <c r="S237" s="254">
        <v>0</v>
      </c>
      <c r="T237" s="25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6" t="s">
        <v>1893</v>
      </c>
      <c r="AT237" s="256" t="s">
        <v>254</v>
      </c>
      <c r="AU237" s="256" t="s">
        <v>86</v>
      </c>
      <c r="AY237" s="18" t="s">
        <v>166</v>
      </c>
      <c r="BE237" s="257">
        <f>IF(N237="základní",J237,0)</f>
        <v>0</v>
      </c>
      <c r="BF237" s="257">
        <f>IF(N237="snížená",J237,0)</f>
        <v>0</v>
      </c>
      <c r="BG237" s="257">
        <f>IF(N237="zákl. přenesená",J237,0)</f>
        <v>0</v>
      </c>
      <c r="BH237" s="257">
        <f>IF(N237="sníž. přenesená",J237,0)</f>
        <v>0</v>
      </c>
      <c r="BI237" s="257">
        <f>IF(N237="nulová",J237,0)</f>
        <v>0</v>
      </c>
      <c r="BJ237" s="18" t="s">
        <v>86</v>
      </c>
      <c r="BK237" s="257">
        <f>ROUND(I237*H237,2)</f>
        <v>0</v>
      </c>
      <c r="BL237" s="18" t="s">
        <v>585</v>
      </c>
      <c r="BM237" s="256" t="s">
        <v>1181</v>
      </c>
    </row>
    <row r="238" spans="1:65" s="2" customFormat="1" ht="16.5" customHeight="1">
      <c r="A238" s="39"/>
      <c r="B238" s="40"/>
      <c r="C238" s="291" t="s">
        <v>716</v>
      </c>
      <c r="D238" s="291" t="s">
        <v>254</v>
      </c>
      <c r="E238" s="292" t="s">
        <v>2247</v>
      </c>
      <c r="F238" s="293" t="s">
        <v>2248</v>
      </c>
      <c r="G238" s="294" t="s">
        <v>171</v>
      </c>
      <c r="H238" s="295">
        <v>60</v>
      </c>
      <c r="I238" s="296"/>
      <c r="J238" s="297">
        <f>ROUND(I238*H238,2)</f>
        <v>0</v>
      </c>
      <c r="K238" s="293" t="s">
        <v>1</v>
      </c>
      <c r="L238" s="298"/>
      <c r="M238" s="299" t="s">
        <v>1</v>
      </c>
      <c r="N238" s="300" t="s">
        <v>43</v>
      </c>
      <c r="O238" s="92"/>
      <c r="P238" s="254">
        <f>O238*H238</f>
        <v>0</v>
      </c>
      <c r="Q238" s="254">
        <v>0</v>
      </c>
      <c r="R238" s="254">
        <f>Q238*H238</f>
        <v>0</v>
      </c>
      <c r="S238" s="254">
        <v>0</v>
      </c>
      <c r="T238" s="25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6" t="s">
        <v>1893</v>
      </c>
      <c r="AT238" s="256" t="s">
        <v>254</v>
      </c>
      <c r="AU238" s="256" t="s">
        <v>86</v>
      </c>
      <c r="AY238" s="18" t="s">
        <v>166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8" t="s">
        <v>86</v>
      </c>
      <c r="BK238" s="257">
        <f>ROUND(I238*H238,2)</f>
        <v>0</v>
      </c>
      <c r="BL238" s="18" t="s">
        <v>585</v>
      </c>
      <c r="BM238" s="256" t="s">
        <v>1191</v>
      </c>
    </row>
    <row r="239" spans="1:65" s="2" customFormat="1" ht="16.5" customHeight="1">
      <c r="A239" s="39"/>
      <c r="B239" s="40"/>
      <c r="C239" s="291" t="s">
        <v>720</v>
      </c>
      <c r="D239" s="291" t="s">
        <v>254</v>
      </c>
      <c r="E239" s="292" t="s">
        <v>2249</v>
      </c>
      <c r="F239" s="293" t="s">
        <v>2138</v>
      </c>
      <c r="G239" s="294" t="s">
        <v>1588</v>
      </c>
      <c r="H239" s="295">
        <v>1</v>
      </c>
      <c r="I239" s="296"/>
      <c r="J239" s="297">
        <f>ROUND(I239*H239,2)</f>
        <v>0</v>
      </c>
      <c r="K239" s="293" t="s">
        <v>1</v>
      </c>
      <c r="L239" s="298"/>
      <c r="M239" s="299" t="s">
        <v>1</v>
      </c>
      <c r="N239" s="300" t="s">
        <v>43</v>
      </c>
      <c r="O239" s="92"/>
      <c r="P239" s="254">
        <f>O239*H239</f>
        <v>0</v>
      </c>
      <c r="Q239" s="254">
        <v>0</v>
      </c>
      <c r="R239" s="254">
        <f>Q239*H239</f>
        <v>0</v>
      </c>
      <c r="S239" s="254">
        <v>0</v>
      </c>
      <c r="T239" s="25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6" t="s">
        <v>1893</v>
      </c>
      <c r="AT239" s="256" t="s">
        <v>254</v>
      </c>
      <c r="AU239" s="256" t="s">
        <v>86</v>
      </c>
      <c r="AY239" s="18" t="s">
        <v>166</v>
      </c>
      <c r="BE239" s="257">
        <f>IF(N239="základní",J239,0)</f>
        <v>0</v>
      </c>
      <c r="BF239" s="257">
        <f>IF(N239="snížená",J239,0)</f>
        <v>0</v>
      </c>
      <c r="BG239" s="257">
        <f>IF(N239="zákl. přenesená",J239,0)</f>
        <v>0</v>
      </c>
      <c r="BH239" s="257">
        <f>IF(N239="sníž. přenesená",J239,0)</f>
        <v>0</v>
      </c>
      <c r="BI239" s="257">
        <f>IF(N239="nulová",J239,0)</f>
        <v>0</v>
      </c>
      <c r="BJ239" s="18" t="s">
        <v>86</v>
      </c>
      <c r="BK239" s="257">
        <f>ROUND(I239*H239,2)</f>
        <v>0</v>
      </c>
      <c r="BL239" s="18" t="s">
        <v>585</v>
      </c>
      <c r="BM239" s="256" t="s">
        <v>1201</v>
      </c>
    </row>
    <row r="240" spans="1:65" s="2" customFormat="1" ht="21.75" customHeight="1">
      <c r="A240" s="39"/>
      <c r="B240" s="40"/>
      <c r="C240" s="291" t="s">
        <v>725</v>
      </c>
      <c r="D240" s="291" t="s">
        <v>254</v>
      </c>
      <c r="E240" s="292" t="s">
        <v>2250</v>
      </c>
      <c r="F240" s="293" t="s">
        <v>2251</v>
      </c>
      <c r="G240" s="294" t="s">
        <v>1588</v>
      </c>
      <c r="H240" s="295">
        <v>1</v>
      </c>
      <c r="I240" s="296"/>
      <c r="J240" s="297">
        <f>ROUND(I240*H240,2)</f>
        <v>0</v>
      </c>
      <c r="K240" s="293" t="s">
        <v>1</v>
      </c>
      <c r="L240" s="298"/>
      <c r="M240" s="299" t="s">
        <v>1</v>
      </c>
      <c r="N240" s="300" t="s">
        <v>43</v>
      </c>
      <c r="O240" s="92"/>
      <c r="P240" s="254">
        <f>O240*H240</f>
        <v>0</v>
      </c>
      <c r="Q240" s="254">
        <v>0</v>
      </c>
      <c r="R240" s="254">
        <f>Q240*H240</f>
        <v>0</v>
      </c>
      <c r="S240" s="254">
        <v>0</v>
      </c>
      <c r="T240" s="25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6" t="s">
        <v>1893</v>
      </c>
      <c r="AT240" s="256" t="s">
        <v>254</v>
      </c>
      <c r="AU240" s="256" t="s">
        <v>86</v>
      </c>
      <c r="AY240" s="18" t="s">
        <v>166</v>
      </c>
      <c r="BE240" s="257">
        <f>IF(N240="základní",J240,0)</f>
        <v>0</v>
      </c>
      <c r="BF240" s="257">
        <f>IF(N240="snížená",J240,0)</f>
        <v>0</v>
      </c>
      <c r="BG240" s="257">
        <f>IF(N240="zákl. přenesená",J240,0)</f>
        <v>0</v>
      </c>
      <c r="BH240" s="257">
        <f>IF(N240="sníž. přenesená",J240,0)</f>
        <v>0</v>
      </c>
      <c r="BI240" s="257">
        <f>IF(N240="nulová",J240,0)</f>
        <v>0</v>
      </c>
      <c r="BJ240" s="18" t="s">
        <v>86</v>
      </c>
      <c r="BK240" s="257">
        <f>ROUND(I240*H240,2)</f>
        <v>0</v>
      </c>
      <c r="BL240" s="18" t="s">
        <v>585</v>
      </c>
      <c r="BM240" s="256" t="s">
        <v>1211</v>
      </c>
    </row>
    <row r="241" spans="1:65" s="2" customFormat="1" ht="16.5" customHeight="1">
      <c r="A241" s="39"/>
      <c r="B241" s="40"/>
      <c r="C241" s="291" t="s">
        <v>729</v>
      </c>
      <c r="D241" s="291" t="s">
        <v>254</v>
      </c>
      <c r="E241" s="292" t="s">
        <v>2122</v>
      </c>
      <c r="F241" s="293" t="s">
        <v>2110</v>
      </c>
      <c r="G241" s="294" t="s">
        <v>171</v>
      </c>
      <c r="H241" s="295">
        <v>10</v>
      </c>
      <c r="I241" s="296"/>
      <c r="J241" s="297">
        <f>ROUND(I241*H241,2)</f>
        <v>0</v>
      </c>
      <c r="K241" s="293" t="s">
        <v>1</v>
      </c>
      <c r="L241" s="298"/>
      <c r="M241" s="299" t="s">
        <v>1</v>
      </c>
      <c r="N241" s="300" t="s">
        <v>43</v>
      </c>
      <c r="O241" s="92"/>
      <c r="P241" s="254">
        <f>O241*H241</f>
        <v>0</v>
      </c>
      <c r="Q241" s="254">
        <v>0</v>
      </c>
      <c r="R241" s="254">
        <f>Q241*H241</f>
        <v>0</v>
      </c>
      <c r="S241" s="254">
        <v>0</v>
      </c>
      <c r="T241" s="25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6" t="s">
        <v>1893</v>
      </c>
      <c r="AT241" s="256" t="s">
        <v>254</v>
      </c>
      <c r="AU241" s="256" t="s">
        <v>86</v>
      </c>
      <c r="AY241" s="18" t="s">
        <v>166</v>
      </c>
      <c r="BE241" s="257">
        <f>IF(N241="základní",J241,0)</f>
        <v>0</v>
      </c>
      <c r="BF241" s="257">
        <f>IF(N241="snížená",J241,0)</f>
        <v>0</v>
      </c>
      <c r="BG241" s="257">
        <f>IF(N241="zákl. přenesená",J241,0)</f>
        <v>0</v>
      </c>
      <c r="BH241" s="257">
        <f>IF(N241="sníž. přenesená",J241,0)</f>
        <v>0</v>
      </c>
      <c r="BI241" s="257">
        <f>IF(N241="nulová",J241,0)</f>
        <v>0</v>
      </c>
      <c r="BJ241" s="18" t="s">
        <v>86</v>
      </c>
      <c r="BK241" s="257">
        <f>ROUND(I241*H241,2)</f>
        <v>0</v>
      </c>
      <c r="BL241" s="18" t="s">
        <v>585</v>
      </c>
      <c r="BM241" s="256" t="s">
        <v>1222</v>
      </c>
    </row>
    <row r="242" spans="1:65" s="2" customFormat="1" ht="16.5" customHeight="1">
      <c r="A242" s="39"/>
      <c r="B242" s="40"/>
      <c r="C242" s="291" t="s">
        <v>734</v>
      </c>
      <c r="D242" s="291" t="s">
        <v>254</v>
      </c>
      <c r="E242" s="292" t="s">
        <v>2123</v>
      </c>
      <c r="F242" s="293" t="s">
        <v>2124</v>
      </c>
      <c r="G242" s="294" t="s">
        <v>179</v>
      </c>
      <c r="H242" s="295">
        <v>0.5</v>
      </c>
      <c r="I242" s="296"/>
      <c r="J242" s="297">
        <f>ROUND(I242*H242,2)</f>
        <v>0</v>
      </c>
      <c r="K242" s="293" t="s">
        <v>1</v>
      </c>
      <c r="L242" s="298"/>
      <c r="M242" s="299" t="s">
        <v>1</v>
      </c>
      <c r="N242" s="300" t="s">
        <v>43</v>
      </c>
      <c r="O242" s="92"/>
      <c r="P242" s="254">
        <f>O242*H242</f>
        <v>0</v>
      </c>
      <c r="Q242" s="254">
        <v>0</v>
      </c>
      <c r="R242" s="254">
        <f>Q242*H242</f>
        <v>0</v>
      </c>
      <c r="S242" s="254">
        <v>0</v>
      </c>
      <c r="T242" s="25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6" t="s">
        <v>1893</v>
      </c>
      <c r="AT242" s="256" t="s">
        <v>254</v>
      </c>
      <c r="AU242" s="256" t="s">
        <v>86</v>
      </c>
      <c r="AY242" s="18" t="s">
        <v>166</v>
      </c>
      <c r="BE242" s="257">
        <f>IF(N242="základní",J242,0)</f>
        <v>0</v>
      </c>
      <c r="BF242" s="257">
        <f>IF(N242="snížená",J242,0)</f>
        <v>0</v>
      </c>
      <c r="BG242" s="257">
        <f>IF(N242="zákl. přenesená",J242,0)</f>
        <v>0</v>
      </c>
      <c r="BH242" s="257">
        <f>IF(N242="sníž. přenesená",J242,0)</f>
        <v>0</v>
      </c>
      <c r="BI242" s="257">
        <f>IF(N242="nulová",J242,0)</f>
        <v>0</v>
      </c>
      <c r="BJ242" s="18" t="s">
        <v>86</v>
      </c>
      <c r="BK242" s="257">
        <f>ROUND(I242*H242,2)</f>
        <v>0</v>
      </c>
      <c r="BL242" s="18" t="s">
        <v>585</v>
      </c>
      <c r="BM242" s="256" t="s">
        <v>1233</v>
      </c>
    </row>
    <row r="243" spans="1:65" s="2" customFormat="1" ht="16.5" customHeight="1">
      <c r="A243" s="39"/>
      <c r="B243" s="40"/>
      <c r="C243" s="291" t="s">
        <v>739</v>
      </c>
      <c r="D243" s="291" t="s">
        <v>254</v>
      </c>
      <c r="E243" s="292" t="s">
        <v>2252</v>
      </c>
      <c r="F243" s="293" t="s">
        <v>2253</v>
      </c>
      <c r="G243" s="294" t="s">
        <v>171</v>
      </c>
      <c r="H243" s="295">
        <v>45</v>
      </c>
      <c r="I243" s="296"/>
      <c r="J243" s="297">
        <f>ROUND(I243*H243,2)</f>
        <v>0</v>
      </c>
      <c r="K243" s="293" t="s">
        <v>1</v>
      </c>
      <c r="L243" s="298"/>
      <c r="M243" s="299" t="s">
        <v>1</v>
      </c>
      <c r="N243" s="300" t="s">
        <v>43</v>
      </c>
      <c r="O243" s="92"/>
      <c r="P243" s="254">
        <f>O243*H243</f>
        <v>0</v>
      </c>
      <c r="Q243" s="254">
        <v>0</v>
      </c>
      <c r="R243" s="254">
        <f>Q243*H243</f>
        <v>0</v>
      </c>
      <c r="S243" s="254">
        <v>0</v>
      </c>
      <c r="T243" s="25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6" t="s">
        <v>1893</v>
      </c>
      <c r="AT243" s="256" t="s">
        <v>254</v>
      </c>
      <c r="AU243" s="256" t="s">
        <v>86</v>
      </c>
      <c r="AY243" s="18" t="s">
        <v>166</v>
      </c>
      <c r="BE243" s="257">
        <f>IF(N243="základní",J243,0)</f>
        <v>0</v>
      </c>
      <c r="BF243" s="257">
        <f>IF(N243="snížená",J243,0)</f>
        <v>0</v>
      </c>
      <c r="BG243" s="257">
        <f>IF(N243="zákl. přenesená",J243,0)</f>
        <v>0</v>
      </c>
      <c r="BH243" s="257">
        <f>IF(N243="sníž. přenesená",J243,0)</f>
        <v>0</v>
      </c>
      <c r="BI243" s="257">
        <f>IF(N243="nulová",J243,0)</f>
        <v>0</v>
      </c>
      <c r="BJ243" s="18" t="s">
        <v>86</v>
      </c>
      <c r="BK243" s="257">
        <f>ROUND(I243*H243,2)</f>
        <v>0</v>
      </c>
      <c r="BL243" s="18" t="s">
        <v>585</v>
      </c>
      <c r="BM243" s="256" t="s">
        <v>1241</v>
      </c>
    </row>
    <row r="244" spans="1:65" s="2" customFormat="1" ht="16.5" customHeight="1">
      <c r="A244" s="39"/>
      <c r="B244" s="40"/>
      <c r="C244" s="291" t="s">
        <v>749</v>
      </c>
      <c r="D244" s="291" t="s">
        <v>254</v>
      </c>
      <c r="E244" s="292" t="s">
        <v>2254</v>
      </c>
      <c r="F244" s="293" t="s">
        <v>2255</v>
      </c>
      <c r="G244" s="294" t="s">
        <v>171</v>
      </c>
      <c r="H244" s="295">
        <v>6</v>
      </c>
      <c r="I244" s="296"/>
      <c r="J244" s="297">
        <f>ROUND(I244*H244,2)</f>
        <v>0</v>
      </c>
      <c r="K244" s="293" t="s">
        <v>1</v>
      </c>
      <c r="L244" s="298"/>
      <c r="M244" s="299" t="s">
        <v>1</v>
      </c>
      <c r="N244" s="300" t="s">
        <v>43</v>
      </c>
      <c r="O244" s="92"/>
      <c r="P244" s="254">
        <f>O244*H244</f>
        <v>0</v>
      </c>
      <c r="Q244" s="254">
        <v>0</v>
      </c>
      <c r="R244" s="254">
        <f>Q244*H244</f>
        <v>0</v>
      </c>
      <c r="S244" s="254">
        <v>0</v>
      </c>
      <c r="T244" s="25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6" t="s">
        <v>1893</v>
      </c>
      <c r="AT244" s="256" t="s">
        <v>254</v>
      </c>
      <c r="AU244" s="256" t="s">
        <v>86</v>
      </c>
      <c r="AY244" s="18" t="s">
        <v>166</v>
      </c>
      <c r="BE244" s="257">
        <f>IF(N244="základní",J244,0)</f>
        <v>0</v>
      </c>
      <c r="BF244" s="257">
        <f>IF(N244="snížená",J244,0)</f>
        <v>0</v>
      </c>
      <c r="BG244" s="257">
        <f>IF(N244="zákl. přenesená",J244,0)</f>
        <v>0</v>
      </c>
      <c r="BH244" s="257">
        <f>IF(N244="sníž. přenesená",J244,0)</f>
        <v>0</v>
      </c>
      <c r="BI244" s="257">
        <f>IF(N244="nulová",J244,0)</f>
        <v>0</v>
      </c>
      <c r="BJ244" s="18" t="s">
        <v>86</v>
      </c>
      <c r="BK244" s="257">
        <f>ROUND(I244*H244,2)</f>
        <v>0</v>
      </c>
      <c r="BL244" s="18" t="s">
        <v>585</v>
      </c>
      <c r="BM244" s="256" t="s">
        <v>1251</v>
      </c>
    </row>
    <row r="245" spans="1:65" s="2" customFormat="1" ht="21.75" customHeight="1">
      <c r="A245" s="39"/>
      <c r="B245" s="40"/>
      <c r="C245" s="291" t="s">
        <v>754</v>
      </c>
      <c r="D245" s="291" t="s">
        <v>254</v>
      </c>
      <c r="E245" s="292" t="s">
        <v>2256</v>
      </c>
      <c r="F245" s="293" t="s">
        <v>2148</v>
      </c>
      <c r="G245" s="294" t="s">
        <v>1588</v>
      </c>
      <c r="H245" s="295">
        <v>1</v>
      </c>
      <c r="I245" s="296"/>
      <c r="J245" s="297">
        <f>ROUND(I245*H245,2)</f>
        <v>0</v>
      </c>
      <c r="K245" s="293" t="s">
        <v>1</v>
      </c>
      <c r="L245" s="298"/>
      <c r="M245" s="299" t="s">
        <v>1</v>
      </c>
      <c r="N245" s="300" t="s">
        <v>43</v>
      </c>
      <c r="O245" s="92"/>
      <c r="P245" s="254">
        <f>O245*H245</f>
        <v>0</v>
      </c>
      <c r="Q245" s="254">
        <v>0</v>
      </c>
      <c r="R245" s="254">
        <f>Q245*H245</f>
        <v>0</v>
      </c>
      <c r="S245" s="254">
        <v>0</v>
      </c>
      <c r="T245" s="25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6" t="s">
        <v>1893</v>
      </c>
      <c r="AT245" s="256" t="s">
        <v>254</v>
      </c>
      <c r="AU245" s="256" t="s">
        <v>86</v>
      </c>
      <c r="AY245" s="18" t="s">
        <v>166</v>
      </c>
      <c r="BE245" s="257">
        <f>IF(N245="základní",J245,0)</f>
        <v>0</v>
      </c>
      <c r="BF245" s="257">
        <f>IF(N245="snížená",J245,0)</f>
        <v>0</v>
      </c>
      <c r="BG245" s="257">
        <f>IF(N245="zákl. přenesená",J245,0)</f>
        <v>0</v>
      </c>
      <c r="BH245" s="257">
        <f>IF(N245="sníž. přenesená",J245,0)</f>
        <v>0</v>
      </c>
      <c r="BI245" s="257">
        <f>IF(N245="nulová",J245,0)</f>
        <v>0</v>
      </c>
      <c r="BJ245" s="18" t="s">
        <v>86</v>
      </c>
      <c r="BK245" s="257">
        <f>ROUND(I245*H245,2)</f>
        <v>0</v>
      </c>
      <c r="BL245" s="18" t="s">
        <v>585</v>
      </c>
      <c r="BM245" s="256" t="s">
        <v>1262</v>
      </c>
    </row>
    <row r="246" spans="1:65" s="2" customFormat="1" ht="16.5" customHeight="1">
      <c r="A246" s="39"/>
      <c r="B246" s="40"/>
      <c r="C246" s="291" t="s">
        <v>762</v>
      </c>
      <c r="D246" s="291" t="s">
        <v>254</v>
      </c>
      <c r="E246" s="292" t="s">
        <v>2257</v>
      </c>
      <c r="F246" s="293" t="s">
        <v>2150</v>
      </c>
      <c r="G246" s="294" t="s">
        <v>1588</v>
      </c>
      <c r="H246" s="295">
        <v>1</v>
      </c>
      <c r="I246" s="296"/>
      <c r="J246" s="297">
        <f>ROUND(I246*H246,2)</f>
        <v>0</v>
      </c>
      <c r="K246" s="293" t="s">
        <v>1</v>
      </c>
      <c r="L246" s="298"/>
      <c r="M246" s="299" t="s">
        <v>1</v>
      </c>
      <c r="N246" s="300" t="s">
        <v>43</v>
      </c>
      <c r="O246" s="92"/>
      <c r="P246" s="254">
        <f>O246*H246</f>
        <v>0</v>
      </c>
      <c r="Q246" s="254">
        <v>0</v>
      </c>
      <c r="R246" s="254">
        <f>Q246*H246</f>
        <v>0</v>
      </c>
      <c r="S246" s="254">
        <v>0</v>
      </c>
      <c r="T246" s="25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6" t="s">
        <v>1893</v>
      </c>
      <c r="AT246" s="256" t="s">
        <v>254</v>
      </c>
      <c r="AU246" s="256" t="s">
        <v>86</v>
      </c>
      <c r="AY246" s="18" t="s">
        <v>166</v>
      </c>
      <c r="BE246" s="257">
        <f>IF(N246="základní",J246,0)</f>
        <v>0</v>
      </c>
      <c r="BF246" s="257">
        <f>IF(N246="snížená",J246,0)</f>
        <v>0</v>
      </c>
      <c r="BG246" s="257">
        <f>IF(N246="zákl. přenesená",J246,0)</f>
        <v>0</v>
      </c>
      <c r="BH246" s="257">
        <f>IF(N246="sníž. přenesená",J246,0)</f>
        <v>0</v>
      </c>
      <c r="BI246" s="257">
        <f>IF(N246="nulová",J246,0)</f>
        <v>0</v>
      </c>
      <c r="BJ246" s="18" t="s">
        <v>86</v>
      </c>
      <c r="BK246" s="257">
        <f>ROUND(I246*H246,2)</f>
        <v>0</v>
      </c>
      <c r="BL246" s="18" t="s">
        <v>585</v>
      </c>
      <c r="BM246" s="256" t="s">
        <v>1272</v>
      </c>
    </row>
    <row r="247" spans="1:65" s="2" customFormat="1" ht="21.75" customHeight="1">
      <c r="A247" s="39"/>
      <c r="B247" s="40"/>
      <c r="C247" s="291" t="s">
        <v>767</v>
      </c>
      <c r="D247" s="291" t="s">
        <v>254</v>
      </c>
      <c r="E247" s="292" t="s">
        <v>2258</v>
      </c>
      <c r="F247" s="293" t="s">
        <v>2152</v>
      </c>
      <c r="G247" s="294" t="s">
        <v>1588</v>
      </c>
      <c r="H247" s="295">
        <v>1</v>
      </c>
      <c r="I247" s="296"/>
      <c r="J247" s="297">
        <f>ROUND(I247*H247,2)</f>
        <v>0</v>
      </c>
      <c r="K247" s="293" t="s">
        <v>1</v>
      </c>
      <c r="L247" s="298"/>
      <c r="M247" s="299" t="s">
        <v>1</v>
      </c>
      <c r="N247" s="300" t="s">
        <v>43</v>
      </c>
      <c r="O247" s="92"/>
      <c r="P247" s="254">
        <f>O247*H247</f>
        <v>0</v>
      </c>
      <c r="Q247" s="254">
        <v>0</v>
      </c>
      <c r="R247" s="254">
        <f>Q247*H247</f>
        <v>0</v>
      </c>
      <c r="S247" s="254">
        <v>0</v>
      </c>
      <c r="T247" s="25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6" t="s">
        <v>1893</v>
      </c>
      <c r="AT247" s="256" t="s">
        <v>254</v>
      </c>
      <c r="AU247" s="256" t="s">
        <v>86</v>
      </c>
      <c r="AY247" s="18" t="s">
        <v>166</v>
      </c>
      <c r="BE247" s="257">
        <f>IF(N247="základní",J247,0)</f>
        <v>0</v>
      </c>
      <c r="BF247" s="257">
        <f>IF(N247="snížená",J247,0)</f>
        <v>0</v>
      </c>
      <c r="BG247" s="257">
        <f>IF(N247="zákl. přenesená",J247,0)</f>
        <v>0</v>
      </c>
      <c r="BH247" s="257">
        <f>IF(N247="sníž. přenesená",J247,0)</f>
        <v>0</v>
      </c>
      <c r="BI247" s="257">
        <f>IF(N247="nulová",J247,0)</f>
        <v>0</v>
      </c>
      <c r="BJ247" s="18" t="s">
        <v>86</v>
      </c>
      <c r="BK247" s="257">
        <f>ROUND(I247*H247,2)</f>
        <v>0</v>
      </c>
      <c r="BL247" s="18" t="s">
        <v>585</v>
      </c>
      <c r="BM247" s="256" t="s">
        <v>1283</v>
      </c>
    </row>
    <row r="248" spans="1:65" s="2" customFormat="1" ht="21.75" customHeight="1">
      <c r="A248" s="39"/>
      <c r="B248" s="40"/>
      <c r="C248" s="291" t="s">
        <v>772</v>
      </c>
      <c r="D248" s="291" t="s">
        <v>254</v>
      </c>
      <c r="E248" s="292" t="s">
        <v>2259</v>
      </c>
      <c r="F248" s="293" t="s">
        <v>2154</v>
      </c>
      <c r="G248" s="294" t="s">
        <v>1588</v>
      </c>
      <c r="H248" s="295">
        <v>17</v>
      </c>
      <c r="I248" s="296"/>
      <c r="J248" s="297">
        <f>ROUND(I248*H248,2)</f>
        <v>0</v>
      </c>
      <c r="K248" s="293" t="s">
        <v>1</v>
      </c>
      <c r="L248" s="298"/>
      <c r="M248" s="299" t="s">
        <v>1</v>
      </c>
      <c r="N248" s="300" t="s">
        <v>43</v>
      </c>
      <c r="O248" s="92"/>
      <c r="P248" s="254">
        <f>O248*H248</f>
        <v>0</v>
      </c>
      <c r="Q248" s="254">
        <v>0</v>
      </c>
      <c r="R248" s="254">
        <f>Q248*H248</f>
        <v>0</v>
      </c>
      <c r="S248" s="254">
        <v>0</v>
      </c>
      <c r="T248" s="25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6" t="s">
        <v>1893</v>
      </c>
      <c r="AT248" s="256" t="s">
        <v>254</v>
      </c>
      <c r="AU248" s="256" t="s">
        <v>86</v>
      </c>
      <c r="AY248" s="18" t="s">
        <v>166</v>
      </c>
      <c r="BE248" s="257">
        <f>IF(N248="základní",J248,0)</f>
        <v>0</v>
      </c>
      <c r="BF248" s="257">
        <f>IF(N248="snížená",J248,0)</f>
        <v>0</v>
      </c>
      <c r="BG248" s="257">
        <f>IF(N248="zákl. přenesená",J248,0)</f>
        <v>0</v>
      </c>
      <c r="BH248" s="257">
        <f>IF(N248="sníž. přenesená",J248,0)</f>
        <v>0</v>
      </c>
      <c r="BI248" s="257">
        <f>IF(N248="nulová",J248,0)</f>
        <v>0</v>
      </c>
      <c r="BJ248" s="18" t="s">
        <v>86</v>
      </c>
      <c r="BK248" s="257">
        <f>ROUND(I248*H248,2)</f>
        <v>0</v>
      </c>
      <c r="BL248" s="18" t="s">
        <v>585</v>
      </c>
      <c r="BM248" s="256" t="s">
        <v>1293</v>
      </c>
    </row>
    <row r="249" spans="1:65" s="2" customFormat="1" ht="21.75" customHeight="1">
      <c r="A249" s="39"/>
      <c r="B249" s="40"/>
      <c r="C249" s="291" t="s">
        <v>779</v>
      </c>
      <c r="D249" s="291" t="s">
        <v>254</v>
      </c>
      <c r="E249" s="292" t="s">
        <v>2260</v>
      </c>
      <c r="F249" s="293" t="s">
        <v>2156</v>
      </c>
      <c r="G249" s="294" t="s">
        <v>1588</v>
      </c>
      <c r="H249" s="295">
        <v>1</v>
      </c>
      <c r="I249" s="296"/>
      <c r="J249" s="297">
        <f>ROUND(I249*H249,2)</f>
        <v>0</v>
      </c>
      <c r="K249" s="293" t="s">
        <v>1</v>
      </c>
      <c r="L249" s="298"/>
      <c r="M249" s="299" t="s">
        <v>1</v>
      </c>
      <c r="N249" s="300" t="s">
        <v>43</v>
      </c>
      <c r="O249" s="92"/>
      <c r="P249" s="254">
        <f>O249*H249</f>
        <v>0</v>
      </c>
      <c r="Q249" s="254">
        <v>0</v>
      </c>
      <c r="R249" s="254">
        <f>Q249*H249</f>
        <v>0</v>
      </c>
      <c r="S249" s="254">
        <v>0</v>
      </c>
      <c r="T249" s="25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6" t="s">
        <v>1893</v>
      </c>
      <c r="AT249" s="256" t="s">
        <v>254</v>
      </c>
      <c r="AU249" s="256" t="s">
        <v>86</v>
      </c>
      <c r="AY249" s="18" t="s">
        <v>166</v>
      </c>
      <c r="BE249" s="257">
        <f>IF(N249="základní",J249,0)</f>
        <v>0</v>
      </c>
      <c r="BF249" s="257">
        <f>IF(N249="snížená",J249,0)</f>
        <v>0</v>
      </c>
      <c r="BG249" s="257">
        <f>IF(N249="zákl. přenesená",J249,0)</f>
        <v>0</v>
      </c>
      <c r="BH249" s="257">
        <f>IF(N249="sníž. přenesená",J249,0)</f>
        <v>0</v>
      </c>
      <c r="BI249" s="257">
        <f>IF(N249="nulová",J249,0)</f>
        <v>0</v>
      </c>
      <c r="BJ249" s="18" t="s">
        <v>86</v>
      </c>
      <c r="BK249" s="257">
        <f>ROUND(I249*H249,2)</f>
        <v>0</v>
      </c>
      <c r="BL249" s="18" t="s">
        <v>585</v>
      </c>
      <c r="BM249" s="256" t="s">
        <v>1303</v>
      </c>
    </row>
    <row r="250" spans="1:65" s="2" customFormat="1" ht="16.5" customHeight="1">
      <c r="A250" s="39"/>
      <c r="B250" s="40"/>
      <c r="C250" s="291" t="s">
        <v>784</v>
      </c>
      <c r="D250" s="291" t="s">
        <v>254</v>
      </c>
      <c r="E250" s="292" t="s">
        <v>2261</v>
      </c>
      <c r="F250" s="293" t="s">
        <v>2158</v>
      </c>
      <c r="G250" s="294" t="s">
        <v>1588</v>
      </c>
      <c r="H250" s="295">
        <v>1</v>
      </c>
      <c r="I250" s="296"/>
      <c r="J250" s="297">
        <f>ROUND(I250*H250,2)</f>
        <v>0</v>
      </c>
      <c r="K250" s="293" t="s">
        <v>1</v>
      </c>
      <c r="L250" s="298"/>
      <c r="M250" s="299" t="s">
        <v>1</v>
      </c>
      <c r="N250" s="300" t="s">
        <v>43</v>
      </c>
      <c r="O250" s="92"/>
      <c r="P250" s="254">
        <f>O250*H250</f>
        <v>0</v>
      </c>
      <c r="Q250" s="254">
        <v>0</v>
      </c>
      <c r="R250" s="254">
        <f>Q250*H250</f>
        <v>0</v>
      </c>
      <c r="S250" s="254">
        <v>0</v>
      </c>
      <c r="T250" s="25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6" t="s">
        <v>1893</v>
      </c>
      <c r="AT250" s="256" t="s">
        <v>254</v>
      </c>
      <c r="AU250" s="256" t="s">
        <v>86</v>
      </c>
      <c r="AY250" s="18" t="s">
        <v>166</v>
      </c>
      <c r="BE250" s="257">
        <f>IF(N250="základní",J250,0)</f>
        <v>0</v>
      </c>
      <c r="BF250" s="257">
        <f>IF(N250="snížená",J250,0)</f>
        <v>0</v>
      </c>
      <c r="BG250" s="257">
        <f>IF(N250="zákl. přenesená",J250,0)</f>
        <v>0</v>
      </c>
      <c r="BH250" s="257">
        <f>IF(N250="sníž. přenesená",J250,0)</f>
        <v>0</v>
      </c>
      <c r="BI250" s="257">
        <f>IF(N250="nulová",J250,0)</f>
        <v>0</v>
      </c>
      <c r="BJ250" s="18" t="s">
        <v>86</v>
      </c>
      <c r="BK250" s="257">
        <f>ROUND(I250*H250,2)</f>
        <v>0</v>
      </c>
      <c r="BL250" s="18" t="s">
        <v>585</v>
      </c>
      <c r="BM250" s="256" t="s">
        <v>1311</v>
      </c>
    </row>
    <row r="251" spans="1:65" s="2" customFormat="1" ht="16.5" customHeight="1">
      <c r="A251" s="39"/>
      <c r="B251" s="40"/>
      <c r="C251" s="291" t="s">
        <v>789</v>
      </c>
      <c r="D251" s="291" t="s">
        <v>254</v>
      </c>
      <c r="E251" s="292" t="s">
        <v>2262</v>
      </c>
      <c r="F251" s="293" t="s">
        <v>2160</v>
      </c>
      <c r="G251" s="294" t="s">
        <v>1588</v>
      </c>
      <c r="H251" s="295">
        <v>1</v>
      </c>
      <c r="I251" s="296"/>
      <c r="J251" s="297">
        <f>ROUND(I251*H251,2)</f>
        <v>0</v>
      </c>
      <c r="K251" s="293" t="s">
        <v>1</v>
      </c>
      <c r="L251" s="298"/>
      <c r="M251" s="299" t="s">
        <v>1</v>
      </c>
      <c r="N251" s="300" t="s">
        <v>43</v>
      </c>
      <c r="O251" s="92"/>
      <c r="P251" s="254">
        <f>O251*H251</f>
        <v>0</v>
      </c>
      <c r="Q251" s="254">
        <v>0</v>
      </c>
      <c r="R251" s="254">
        <f>Q251*H251</f>
        <v>0</v>
      </c>
      <c r="S251" s="254">
        <v>0</v>
      </c>
      <c r="T251" s="25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6" t="s">
        <v>1893</v>
      </c>
      <c r="AT251" s="256" t="s">
        <v>254</v>
      </c>
      <c r="AU251" s="256" t="s">
        <v>86</v>
      </c>
      <c r="AY251" s="18" t="s">
        <v>166</v>
      </c>
      <c r="BE251" s="257">
        <f>IF(N251="základní",J251,0)</f>
        <v>0</v>
      </c>
      <c r="BF251" s="257">
        <f>IF(N251="snížená",J251,0)</f>
        <v>0</v>
      </c>
      <c r="BG251" s="257">
        <f>IF(N251="zákl. přenesená",J251,0)</f>
        <v>0</v>
      </c>
      <c r="BH251" s="257">
        <f>IF(N251="sníž. přenesená",J251,0)</f>
        <v>0</v>
      </c>
      <c r="BI251" s="257">
        <f>IF(N251="nulová",J251,0)</f>
        <v>0</v>
      </c>
      <c r="BJ251" s="18" t="s">
        <v>86</v>
      </c>
      <c r="BK251" s="257">
        <f>ROUND(I251*H251,2)</f>
        <v>0</v>
      </c>
      <c r="BL251" s="18" t="s">
        <v>585</v>
      </c>
      <c r="BM251" s="256" t="s">
        <v>1319</v>
      </c>
    </row>
    <row r="252" spans="1:65" s="2" customFormat="1" ht="21.75" customHeight="1">
      <c r="A252" s="39"/>
      <c r="B252" s="40"/>
      <c r="C252" s="291" t="s">
        <v>798</v>
      </c>
      <c r="D252" s="291" t="s">
        <v>254</v>
      </c>
      <c r="E252" s="292" t="s">
        <v>2263</v>
      </c>
      <c r="F252" s="293" t="s">
        <v>2162</v>
      </c>
      <c r="G252" s="294" t="s">
        <v>1588</v>
      </c>
      <c r="H252" s="295">
        <v>1</v>
      </c>
      <c r="I252" s="296"/>
      <c r="J252" s="297">
        <f>ROUND(I252*H252,2)</f>
        <v>0</v>
      </c>
      <c r="K252" s="293" t="s">
        <v>1</v>
      </c>
      <c r="L252" s="298"/>
      <c r="M252" s="299" t="s">
        <v>1</v>
      </c>
      <c r="N252" s="300" t="s">
        <v>43</v>
      </c>
      <c r="O252" s="92"/>
      <c r="P252" s="254">
        <f>O252*H252</f>
        <v>0</v>
      </c>
      <c r="Q252" s="254">
        <v>0</v>
      </c>
      <c r="R252" s="254">
        <f>Q252*H252</f>
        <v>0</v>
      </c>
      <c r="S252" s="254">
        <v>0</v>
      </c>
      <c r="T252" s="25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6" t="s">
        <v>1893</v>
      </c>
      <c r="AT252" s="256" t="s">
        <v>254</v>
      </c>
      <c r="AU252" s="256" t="s">
        <v>86</v>
      </c>
      <c r="AY252" s="18" t="s">
        <v>166</v>
      </c>
      <c r="BE252" s="257">
        <f>IF(N252="základní",J252,0)</f>
        <v>0</v>
      </c>
      <c r="BF252" s="257">
        <f>IF(N252="snížená",J252,0)</f>
        <v>0</v>
      </c>
      <c r="BG252" s="257">
        <f>IF(N252="zákl. přenesená",J252,0)</f>
        <v>0</v>
      </c>
      <c r="BH252" s="257">
        <f>IF(N252="sníž. přenesená",J252,0)</f>
        <v>0</v>
      </c>
      <c r="BI252" s="257">
        <f>IF(N252="nulová",J252,0)</f>
        <v>0</v>
      </c>
      <c r="BJ252" s="18" t="s">
        <v>86</v>
      </c>
      <c r="BK252" s="257">
        <f>ROUND(I252*H252,2)</f>
        <v>0</v>
      </c>
      <c r="BL252" s="18" t="s">
        <v>585</v>
      </c>
      <c r="BM252" s="256" t="s">
        <v>1327</v>
      </c>
    </row>
    <row r="253" spans="1:63" s="12" customFormat="1" ht="25.9" customHeight="1">
      <c r="A253" s="12"/>
      <c r="B253" s="229"/>
      <c r="C253" s="230"/>
      <c r="D253" s="231" t="s">
        <v>77</v>
      </c>
      <c r="E253" s="232" t="s">
        <v>2264</v>
      </c>
      <c r="F253" s="232" t="s">
        <v>2164</v>
      </c>
      <c r="G253" s="230"/>
      <c r="H253" s="230"/>
      <c r="I253" s="233"/>
      <c r="J253" s="234">
        <f>BK253</f>
        <v>0</v>
      </c>
      <c r="K253" s="230"/>
      <c r="L253" s="235"/>
      <c r="M253" s="236"/>
      <c r="N253" s="237"/>
      <c r="O253" s="237"/>
      <c r="P253" s="238">
        <f>SUM(P254:P279)</f>
        <v>0</v>
      </c>
      <c r="Q253" s="237"/>
      <c r="R253" s="238">
        <f>SUM(R254:R279)</f>
        <v>0</v>
      </c>
      <c r="S253" s="237"/>
      <c r="T253" s="239">
        <f>SUM(T254:T279)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40" t="s">
        <v>86</v>
      </c>
      <c r="AT253" s="241" t="s">
        <v>77</v>
      </c>
      <c r="AU253" s="241" t="s">
        <v>78</v>
      </c>
      <c r="AY253" s="240" t="s">
        <v>166</v>
      </c>
      <c r="BK253" s="242">
        <f>SUM(BK254:BK279)</f>
        <v>0</v>
      </c>
    </row>
    <row r="254" spans="1:65" s="2" customFormat="1" ht="16.5" customHeight="1">
      <c r="A254" s="39"/>
      <c r="B254" s="40"/>
      <c r="C254" s="291" t="s">
        <v>802</v>
      </c>
      <c r="D254" s="291" t="s">
        <v>254</v>
      </c>
      <c r="E254" s="292" t="s">
        <v>2265</v>
      </c>
      <c r="F254" s="293" t="s">
        <v>2166</v>
      </c>
      <c r="G254" s="294" t="s">
        <v>1588</v>
      </c>
      <c r="H254" s="295">
        <v>16</v>
      </c>
      <c r="I254" s="296"/>
      <c r="J254" s="297">
        <f>ROUND(I254*H254,2)</f>
        <v>0</v>
      </c>
      <c r="K254" s="293" t="s">
        <v>1</v>
      </c>
      <c r="L254" s="298"/>
      <c r="M254" s="299" t="s">
        <v>1</v>
      </c>
      <c r="N254" s="300" t="s">
        <v>43</v>
      </c>
      <c r="O254" s="92"/>
      <c r="P254" s="254">
        <f>O254*H254</f>
        <v>0</v>
      </c>
      <c r="Q254" s="254">
        <v>0</v>
      </c>
      <c r="R254" s="254">
        <f>Q254*H254</f>
        <v>0</v>
      </c>
      <c r="S254" s="254">
        <v>0</v>
      </c>
      <c r="T254" s="25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6" t="s">
        <v>1893</v>
      </c>
      <c r="AT254" s="256" t="s">
        <v>254</v>
      </c>
      <c r="AU254" s="256" t="s">
        <v>86</v>
      </c>
      <c r="AY254" s="18" t="s">
        <v>166</v>
      </c>
      <c r="BE254" s="257">
        <f>IF(N254="základní",J254,0)</f>
        <v>0</v>
      </c>
      <c r="BF254" s="257">
        <f>IF(N254="snížená",J254,0)</f>
        <v>0</v>
      </c>
      <c r="BG254" s="257">
        <f>IF(N254="zákl. přenesená",J254,0)</f>
        <v>0</v>
      </c>
      <c r="BH254" s="257">
        <f>IF(N254="sníž. přenesená",J254,0)</f>
        <v>0</v>
      </c>
      <c r="BI254" s="257">
        <f>IF(N254="nulová",J254,0)</f>
        <v>0</v>
      </c>
      <c r="BJ254" s="18" t="s">
        <v>86</v>
      </c>
      <c r="BK254" s="257">
        <f>ROUND(I254*H254,2)</f>
        <v>0</v>
      </c>
      <c r="BL254" s="18" t="s">
        <v>585</v>
      </c>
      <c r="BM254" s="256" t="s">
        <v>2266</v>
      </c>
    </row>
    <row r="255" spans="1:65" s="2" customFormat="1" ht="16.5" customHeight="1">
      <c r="A255" s="39"/>
      <c r="B255" s="40"/>
      <c r="C255" s="291" t="s">
        <v>806</v>
      </c>
      <c r="D255" s="291" t="s">
        <v>254</v>
      </c>
      <c r="E255" s="292" t="s">
        <v>2267</v>
      </c>
      <c r="F255" s="293" t="s">
        <v>2168</v>
      </c>
      <c r="G255" s="294" t="s">
        <v>1588</v>
      </c>
      <c r="H255" s="295">
        <v>42</v>
      </c>
      <c r="I255" s="296"/>
      <c r="J255" s="297">
        <f>ROUND(I255*H255,2)</f>
        <v>0</v>
      </c>
      <c r="K255" s="293" t="s">
        <v>1</v>
      </c>
      <c r="L255" s="298"/>
      <c r="M255" s="299" t="s">
        <v>1</v>
      </c>
      <c r="N255" s="300" t="s">
        <v>43</v>
      </c>
      <c r="O255" s="92"/>
      <c r="P255" s="254">
        <f>O255*H255</f>
        <v>0</v>
      </c>
      <c r="Q255" s="254">
        <v>0</v>
      </c>
      <c r="R255" s="254">
        <f>Q255*H255</f>
        <v>0</v>
      </c>
      <c r="S255" s="254">
        <v>0</v>
      </c>
      <c r="T255" s="25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6" t="s">
        <v>1893</v>
      </c>
      <c r="AT255" s="256" t="s">
        <v>254</v>
      </c>
      <c r="AU255" s="256" t="s">
        <v>86</v>
      </c>
      <c r="AY255" s="18" t="s">
        <v>166</v>
      </c>
      <c r="BE255" s="257">
        <f>IF(N255="základní",J255,0)</f>
        <v>0</v>
      </c>
      <c r="BF255" s="257">
        <f>IF(N255="snížená",J255,0)</f>
        <v>0</v>
      </c>
      <c r="BG255" s="257">
        <f>IF(N255="zákl. přenesená",J255,0)</f>
        <v>0</v>
      </c>
      <c r="BH255" s="257">
        <f>IF(N255="sníž. přenesená",J255,0)</f>
        <v>0</v>
      </c>
      <c r="BI255" s="257">
        <f>IF(N255="nulová",J255,0)</f>
        <v>0</v>
      </c>
      <c r="BJ255" s="18" t="s">
        <v>86</v>
      </c>
      <c r="BK255" s="257">
        <f>ROUND(I255*H255,2)</f>
        <v>0</v>
      </c>
      <c r="BL255" s="18" t="s">
        <v>585</v>
      </c>
      <c r="BM255" s="256" t="s">
        <v>2268</v>
      </c>
    </row>
    <row r="256" spans="1:65" s="2" customFormat="1" ht="16.5" customHeight="1">
      <c r="A256" s="39"/>
      <c r="B256" s="40"/>
      <c r="C256" s="291" t="s">
        <v>814</v>
      </c>
      <c r="D256" s="291" t="s">
        <v>254</v>
      </c>
      <c r="E256" s="292" t="s">
        <v>2269</v>
      </c>
      <c r="F256" s="293" t="s">
        <v>2170</v>
      </c>
      <c r="G256" s="294" t="s">
        <v>1588</v>
      </c>
      <c r="H256" s="295">
        <v>8</v>
      </c>
      <c r="I256" s="296"/>
      <c r="J256" s="297">
        <f>ROUND(I256*H256,2)</f>
        <v>0</v>
      </c>
      <c r="K256" s="293" t="s">
        <v>1</v>
      </c>
      <c r="L256" s="298"/>
      <c r="M256" s="299" t="s">
        <v>1</v>
      </c>
      <c r="N256" s="300" t="s">
        <v>43</v>
      </c>
      <c r="O256" s="92"/>
      <c r="P256" s="254">
        <f>O256*H256</f>
        <v>0</v>
      </c>
      <c r="Q256" s="254">
        <v>0</v>
      </c>
      <c r="R256" s="254">
        <f>Q256*H256</f>
        <v>0</v>
      </c>
      <c r="S256" s="254">
        <v>0</v>
      </c>
      <c r="T256" s="25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6" t="s">
        <v>1893</v>
      </c>
      <c r="AT256" s="256" t="s">
        <v>254</v>
      </c>
      <c r="AU256" s="256" t="s">
        <v>86</v>
      </c>
      <c r="AY256" s="18" t="s">
        <v>166</v>
      </c>
      <c r="BE256" s="257">
        <f>IF(N256="základní",J256,0)</f>
        <v>0</v>
      </c>
      <c r="BF256" s="257">
        <f>IF(N256="snížená",J256,0)</f>
        <v>0</v>
      </c>
      <c r="BG256" s="257">
        <f>IF(N256="zákl. přenesená",J256,0)</f>
        <v>0</v>
      </c>
      <c r="BH256" s="257">
        <f>IF(N256="sníž. přenesená",J256,0)</f>
        <v>0</v>
      </c>
      <c r="BI256" s="257">
        <f>IF(N256="nulová",J256,0)</f>
        <v>0</v>
      </c>
      <c r="BJ256" s="18" t="s">
        <v>86</v>
      </c>
      <c r="BK256" s="257">
        <f>ROUND(I256*H256,2)</f>
        <v>0</v>
      </c>
      <c r="BL256" s="18" t="s">
        <v>585</v>
      </c>
      <c r="BM256" s="256" t="s">
        <v>2270</v>
      </c>
    </row>
    <row r="257" spans="1:65" s="2" customFormat="1" ht="16.5" customHeight="1">
      <c r="A257" s="39"/>
      <c r="B257" s="40"/>
      <c r="C257" s="291" t="s">
        <v>819</v>
      </c>
      <c r="D257" s="291" t="s">
        <v>254</v>
      </c>
      <c r="E257" s="292" t="s">
        <v>2271</v>
      </c>
      <c r="F257" s="293" t="s">
        <v>2172</v>
      </c>
      <c r="G257" s="294" t="s">
        <v>1588</v>
      </c>
      <c r="H257" s="295">
        <v>2</v>
      </c>
      <c r="I257" s="296"/>
      <c r="J257" s="297">
        <f>ROUND(I257*H257,2)</f>
        <v>0</v>
      </c>
      <c r="K257" s="293" t="s">
        <v>1</v>
      </c>
      <c r="L257" s="298"/>
      <c r="M257" s="299" t="s">
        <v>1</v>
      </c>
      <c r="N257" s="300" t="s">
        <v>43</v>
      </c>
      <c r="O257" s="92"/>
      <c r="P257" s="254">
        <f>O257*H257</f>
        <v>0</v>
      </c>
      <c r="Q257" s="254">
        <v>0</v>
      </c>
      <c r="R257" s="254">
        <f>Q257*H257</f>
        <v>0</v>
      </c>
      <c r="S257" s="254">
        <v>0</v>
      </c>
      <c r="T257" s="25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6" t="s">
        <v>1893</v>
      </c>
      <c r="AT257" s="256" t="s">
        <v>254</v>
      </c>
      <c r="AU257" s="256" t="s">
        <v>86</v>
      </c>
      <c r="AY257" s="18" t="s">
        <v>166</v>
      </c>
      <c r="BE257" s="257">
        <f>IF(N257="základní",J257,0)</f>
        <v>0</v>
      </c>
      <c r="BF257" s="257">
        <f>IF(N257="snížená",J257,0)</f>
        <v>0</v>
      </c>
      <c r="BG257" s="257">
        <f>IF(N257="zákl. přenesená",J257,0)</f>
        <v>0</v>
      </c>
      <c r="BH257" s="257">
        <f>IF(N257="sníž. přenesená",J257,0)</f>
        <v>0</v>
      </c>
      <c r="BI257" s="257">
        <f>IF(N257="nulová",J257,0)</f>
        <v>0</v>
      </c>
      <c r="BJ257" s="18" t="s">
        <v>86</v>
      </c>
      <c r="BK257" s="257">
        <f>ROUND(I257*H257,2)</f>
        <v>0</v>
      </c>
      <c r="BL257" s="18" t="s">
        <v>585</v>
      </c>
      <c r="BM257" s="256" t="s">
        <v>2272</v>
      </c>
    </row>
    <row r="258" spans="1:65" s="2" customFormat="1" ht="16.5" customHeight="1">
      <c r="A258" s="39"/>
      <c r="B258" s="40"/>
      <c r="C258" s="291" t="s">
        <v>825</v>
      </c>
      <c r="D258" s="291" t="s">
        <v>254</v>
      </c>
      <c r="E258" s="292" t="s">
        <v>2273</v>
      </c>
      <c r="F258" s="293" t="s">
        <v>2174</v>
      </c>
      <c r="G258" s="294" t="s">
        <v>1588</v>
      </c>
      <c r="H258" s="295">
        <v>14</v>
      </c>
      <c r="I258" s="296"/>
      <c r="J258" s="297">
        <f>ROUND(I258*H258,2)</f>
        <v>0</v>
      </c>
      <c r="K258" s="293" t="s">
        <v>1</v>
      </c>
      <c r="L258" s="298"/>
      <c r="M258" s="299" t="s">
        <v>1</v>
      </c>
      <c r="N258" s="300" t="s">
        <v>43</v>
      </c>
      <c r="O258" s="92"/>
      <c r="P258" s="254">
        <f>O258*H258</f>
        <v>0</v>
      </c>
      <c r="Q258" s="254">
        <v>0</v>
      </c>
      <c r="R258" s="254">
        <f>Q258*H258</f>
        <v>0</v>
      </c>
      <c r="S258" s="254">
        <v>0</v>
      </c>
      <c r="T258" s="25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6" t="s">
        <v>1893</v>
      </c>
      <c r="AT258" s="256" t="s">
        <v>254</v>
      </c>
      <c r="AU258" s="256" t="s">
        <v>86</v>
      </c>
      <c r="AY258" s="18" t="s">
        <v>166</v>
      </c>
      <c r="BE258" s="257">
        <f>IF(N258="základní",J258,0)</f>
        <v>0</v>
      </c>
      <c r="BF258" s="257">
        <f>IF(N258="snížená",J258,0)</f>
        <v>0</v>
      </c>
      <c r="BG258" s="257">
        <f>IF(N258="zákl. přenesená",J258,0)</f>
        <v>0</v>
      </c>
      <c r="BH258" s="257">
        <f>IF(N258="sníž. přenesená",J258,0)</f>
        <v>0</v>
      </c>
      <c r="BI258" s="257">
        <f>IF(N258="nulová",J258,0)</f>
        <v>0</v>
      </c>
      <c r="BJ258" s="18" t="s">
        <v>86</v>
      </c>
      <c r="BK258" s="257">
        <f>ROUND(I258*H258,2)</f>
        <v>0</v>
      </c>
      <c r="BL258" s="18" t="s">
        <v>585</v>
      </c>
      <c r="BM258" s="256" t="s">
        <v>2274</v>
      </c>
    </row>
    <row r="259" spans="1:65" s="2" customFormat="1" ht="16.5" customHeight="1">
      <c r="A259" s="39"/>
      <c r="B259" s="40"/>
      <c r="C259" s="291" t="s">
        <v>831</v>
      </c>
      <c r="D259" s="291" t="s">
        <v>254</v>
      </c>
      <c r="E259" s="292" t="s">
        <v>2275</v>
      </c>
      <c r="F259" s="293" t="s">
        <v>2176</v>
      </c>
      <c r="G259" s="294" t="s">
        <v>1588</v>
      </c>
      <c r="H259" s="295">
        <v>4</v>
      </c>
      <c r="I259" s="296"/>
      <c r="J259" s="297">
        <f>ROUND(I259*H259,2)</f>
        <v>0</v>
      </c>
      <c r="K259" s="293" t="s">
        <v>1</v>
      </c>
      <c r="L259" s="298"/>
      <c r="M259" s="299" t="s">
        <v>1</v>
      </c>
      <c r="N259" s="300" t="s">
        <v>43</v>
      </c>
      <c r="O259" s="92"/>
      <c r="P259" s="254">
        <f>O259*H259</f>
        <v>0</v>
      </c>
      <c r="Q259" s="254">
        <v>0</v>
      </c>
      <c r="R259" s="254">
        <f>Q259*H259</f>
        <v>0</v>
      </c>
      <c r="S259" s="254">
        <v>0</v>
      </c>
      <c r="T259" s="25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6" t="s">
        <v>1893</v>
      </c>
      <c r="AT259" s="256" t="s">
        <v>254</v>
      </c>
      <c r="AU259" s="256" t="s">
        <v>86</v>
      </c>
      <c r="AY259" s="18" t="s">
        <v>166</v>
      </c>
      <c r="BE259" s="257">
        <f>IF(N259="základní",J259,0)</f>
        <v>0</v>
      </c>
      <c r="BF259" s="257">
        <f>IF(N259="snížená",J259,0)</f>
        <v>0</v>
      </c>
      <c r="BG259" s="257">
        <f>IF(N259="zákl. přenesená",J259,0)</f>
        <v>0</v>
      </c>
      <c r="BH259" s="257">
        <f>IF(N259="sníž. přenesená",J259,0)</f>
        <v>0</v>
      </c>
      <c r="BI259" s="257">
        <f>IF(N259="nulová",J259,0)</f>
        <v>0</v>
      </c>
      <c r="BJ259" s="18" t="s">
        <v>86</v>
      </c>
      <c r="BK259" s="257">
        <f>ROUND(I259*H259,2)</f>
        <v>0</v>
      </c>
      <c r="BL259" s="18" t="s">
        <v>585</v>
      </c>
      <c r="BM259" s="256" t="s">
        <v>2276</v>
      </c>
    </row>
    <row r="260" spans="1:65" s="2" customFormat="1" ht="16.5" customHeight="1">
      <c r="A260" s="39"/>
      <c r="B260" s="40"/>
      <c r="C260" s="291" t="s">
        <v>837</v>
      </c>
      <c r="D260" s="291" t="s">
        <v>254</v>
      </c>
      <c r="E260" s="292" t="s">
        <v>2277</v>
      </c>
      <c r="F260" s="293" t="s">
        <v>2178</v>
      </c>
      <c r="G260" s="294" t="s">
        <v>1588</v>
      </c>
      <c r="H260" s="295">
        <v>12</v>
      </c>
      <c r="I260" s="296"/>
      <c r="J260" s="297">
        <f>ROUND(I260*H260,2)</f>
        <v>0</v>
      </c>
      <c r="K260" s="293" t="s">
        <v>1</v>
      </c>
      <c r="L260" s="298"/>
      <c r="M260" s="299" t="s">
        <v>1</v>
      </c>
      <c r="N260" s="300" t="s">
        <v>43</v>
      </c>
      <c r="O260" s="92"/>
      <c r="P260" s="254">
        <f>O260*H260</f>
        <v>0</v>
      </c>
      <c r="Q260" s="254">
        <v>0</v>
      </c>
      <c r="R260" s="254">
        <f>Q260*H260</f>
        <v>0</v>
      </c>
      <c r="S260" s="254">
        <v>0</v>
      </c>
      <c r="T260" s="25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6" t="s">
        <v>1893</v>
      </c>
      <c r="AT260" s="256" t="s">
        <v>254</v>
      </c>
      <c r="AU260" s="256" t="s">
        <v>86</v>
      </c>
      <c r="AY260" s="18" t="s">
        <v>166</v>
      </c>
      <c r="BE260" s="257">
        <f>IF(N260="základní",J260,0)</f>
        <v>0</v>
      </c>
      <c r="BF260" s="257">
        <f>IF(N260="snížená",J260,0)</f>
        <v>0</v>
      </c>
      <c r="BG260" s="257">
        <f>IF(N260="zákl. přenesená",J260,0)</f>
        <v>0</v>
      </c>
      <c r="BH260" s="257">
        <f>IF(N260="sníž. přenesená",J260,0)</f>
        <v>0</v>
      </c>
      <c r="BI260" s="257">
        <f>IF(N260="nulová",J260,0)</f>
        <v>0</v>
      </c>
      <c r="BJ260" s="18" t="s">
        <v>86</v>
      </c>
      <c r="BK260" s="257">
        <f>ROUND(I260*H260,2)</f>
        <v>0</v>
      </c>
      <c r="BL260" s="18" t="s">
        <v>585</v>
      </c>
      <c r="BM260" s="256" t="s">
        <v>2278</v>
      </c>
    </row>
    <row r="261" spans="1:65" s="2" customFormat="1" ht="16.5" customHeight="1">
      <c r="A261" s="39"/>
      <c r="B261" s="40"/>
      <c r="C261" s="291" t="s">
        <v>841</v>
      </c>
      <c r="D261" s="291" t="s">
        <v>254</v>
      </c>
      <c r="E261" s="292" t="s">
        <v>2279</v>
      </c>
      <c r="F261" s="293" t="s">
        <v>2180</v>
      </c>
      <c r="G261" s="294" t="s">
        <v>1588</v>
      </c>
      <c r="H261" s="295">
        <v>30</v>
      </c>
      <c r="I261" s="296"/>
      <c r="J261" s="297">
        <f>ROUND(I261*H261,2)</f>
        <v>0</v>
      </c>
      <c r="K261" s="293" t="s">
        <v>1</v>
      </c>
      <c r="L261" s="298"/>
      <c r="M261" s="299" t="s">
        <v>1</v>
      </c>
      <c r="N261" s="300" t="s">
        <v>43</v>
      </c>
      <c r="O261" s="92"/>
      <c r="P261" s="254">
        <f>O261*H261</f>
        <v>0</v>
      </c>
      <c r="Q261" s="254">
        <v>0</v>
      </c>
      <c r="R261" s="254">
        <f>Q261*H261</f>
        <v>0</v>
      </c>
      <c r="S261" s="254">
        <v>0</v>
      </c>
      <c r="T261" s="25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6" t="s">
        <v>1893</v>
      </c>
      <c r="AT261" s="256" t="s">
        <v>254</v>
      </c>
      <c r="AU261" s="256" t="s">
        <v>86</v>
      </c>
      <c r="AY261" s="18" t="s">
        <v>166</v>
      </c>
      <c r="BE261" s="257">
        <f>IF(N261="základní",J261,0)</f>
        <v>0</v>
      </c>
      <c r="BF261" s="257">
        <f>IF(N261="snížená",J261,0)</f>
        <v>0</v>
      </c>
      <c r="BG261" s="257">
        <f>IF(N261="zákl. přenesená",J261,0)</f>
        <v>0</v>
      </c>
      <c r="BH261" s="257">
        <f>IF(N261="sníž. přenesená",J261,0)</f>
        <v>0</v>
      </c>
      <c r="BI261" s="257">
        <f>IF(N261="nulová",J261,0)</f>
        <v>0</v>
      </c>
      <c r="BJ261" s="18" t="s">
        <v>86</v>
      </c>
      <c r="BK261" s="257">
        <f>ROUND(I261*H261,2)</f>
        <v>0</v>
      </c>
      <c r="BL261" s="18" t="s">
        <v>585</v>
      </c>
      <c r="BM261" s="256" t="s">
        <v>2280</v>
      </c>
    </row>
    <row r="262" spans="1:65" s="2" customFormat="1" ht="16.5" customHeight="1">
      <c r="A262" s="39"/>
      <c r="B262" s="40"/>
      <c r="C262" s="291" t="s">
        <v>851</v>
      </c>
      <c r="D262" s="291" t="s">
        <v>254</v>
      </c>
      <c r="E262" s="292" t="s">
        <v>2281</v>
      </c>
      <c r="F262" s="293" t="s">
        <v>2182</v>
      </c>
      <c r="G262" s="294" t="s">
        <v>1588</v>
      </c>
      <c r="H262" s="295">
        <v>20</v>
      </c>
      <c r="I262" s="296"/>
      <c r="J262" s="297">
        <f>ROUND(I262*H262,2)</f>
        <v>0</v>
      </c>
      <c r="K262" s="293" t="s">
        <v>1</v>
      </c>
      <c r="L262" s="298"/>
      <c r="M262" s="299" t="s">
        <v>1</v>
      </c>
      <c r="N262" s="300" t="s">
        <v>43</v>
      </c>
      <c r="O262" s="92"/>
      <c r="P262" s="254">
        <f>O262*H262</f>
        <v>0</v>
      </c>
      <c r="Q262" s="254">
        <v>0</v>
      </c>
      <c r="R262" s="254">
        <f>Q262*H262</f>
        <v>0</v>
      </c>
      <c r="S262" s="254">
        <v>0</v>
      </c>
      <c r="T262" s="25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6" t="s">
        <v>1893</v>
      </c>
      <c r="AT262" s="256" t="s">
        <v>254</v>
      </c>
      <c r="AU262" s="256" t="s">
        <v>86</v>
      </c>
      <c r="AY262" s="18" t="s">
        <v>166</v>
      </c>
      <c r="BE262" s="257">
        <f>IF(N262="základní",J262,0)</f>
        <v>0</v>
      </c>
      <c r="BF262" s="257">
        <f>IF(N262="snížená",J262,0)</f>
        <v>0</v>
      </c>
      <c r="BG262" s="257">
        <f>IF(N262="zákl. přenesená",J262,0)</f>
        <v>0</v>
      </c>
      <c r="BH262" s="257">
        <f>IF(N262="sníž. přenesená",J262,0)</f>
        <v>0</v>
      </c>
      <c r="BI262" s="257">
        <f>IF(N262="nulová",J262,0)</f>
        <v>0</v>
      </c>
      <c r="BJ262" s="18" t="s">
        <v>86</v>
      </c>
      <c r="BK262" s="257">
        <f>ROUND(I262*H262,2)</f>
        <v>0</v>
      </c>
      <c r="BL262" s="18" t="s">
        <v>585</v>
      </c>
      <c r="BM262" s="256" t="s">
        <v>2282</v>
      </c>
    </row>
    <row r="263" spans="1:65" s="2" customFormat="1" ht="16.5" customHeight="1">
      <c r="A263" s="39"/>
      <c r="B263" s="40"/>
      <c r="C263" s="291" t="s">
        <v>855</v>
      </c>
      <c r="D263" s="291" t="s">
        <v>254</v>
      </c>
      <c r="E263" s="292" t="s">
        <v>2283</v>
      </c>
      <c r="F263" s="293" t="s">
        <v>2184</v>
      </c>
      <c r="G263" s="294" t="s">
        <v>1588</v>
      </c>
      <c r="H263" s="295">
        <v>4</v>
      </c>
      <c r="I263" s="296"/>
      <c r="J263" s="297">
        <f>ROUND(I263*H263,2)</f>
        <v>0</v>
      </c>
      <c r="K263" s="293" t="s">
        <v>1</v>
      </c>
      <c r="L263" s="298"/>
      <c r="M263" s="299" t="s">
        <v>1</v>
      </c>
      <c r="N263" s="300" t="s">
        <v>43</v>
      </c>
      <c r="O263" s="92"/>
      <c r="P263" s="254">
        <f>O263*H263</f>
        <v>0</v>
      </c>
      <c r="Q263" s="254">
        <v>0</v>
      </c>
      <c r="R263" s="254">
        <f>Q263*H263</f>
        <v>0</v>
      </c>
      <c r="S263" s="254">
        <v>0</v>
      </c>
      <c r="T263" s="25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6" t="s">
        <v>1893</v>
      </c>
      <c r="AT263" s="256" t="s">
        <v>254</v>
      </c>
      <c r="AU263" s="256" t="s">
        <v>86</v>
      </c>
      <c r="AY263" s="18" t="s">
        <v>166</v>
      </c>
      <c r="BE263" s="257">
        <f>IF(N263="základní",J263,0)</f>
        <v>0</v>
      </c>
      <c r="BF263" s="257">
        <f>IF(N263="snížená",J263,0)</f>
        <v>0</v>
      </c>
      <c r="BG263" s="257">
        <f>IF(N263="zákl. přenesená",J263,0)</f>
        <v>0</v>
      </c>
      <c r="BH263" s="257">
        <f>IF(N263="sníž. přenesená",J263,0)</f>
        <v>0</v>
      </c>
      <c r="BI263" s="257">
        <f>IF(N263="nulová",J263,0)</f>
        <v>0</v>
      </c>
      <c r="BJ263" s="18" t="s">
        <v>86</v>
      </c>
      <c r="BK263" s="257">
        <f>ROUND(I263*H263,2)</f>
        <v>0</v>
      </c>
      <c r="BL263" s="18" t="s">
        <v>585</v>
      </c>
      <c r="BM263" s="256" t="s">
        <v>2284</v>
      </c>
    </row>
    <row r="264" spans="1:65" s="2" customFormat="1" ht="16.5" customHeight="1">
      <c r="A264" s="39"/>
      <c r="B264" s="40"/>
      <c r="C264" s="291" t="s">
        <v>859</v>
      </c>
      <c r="D264" s="291" t="s">
        <v>254</v>
      </c>
      <c r="E264" s="292" t="s">
        <v>2285</v>
      </c>
      <c r="F264" s="293" t="s">
        <v>2186</v>
      </c>
      <c r="G264" s="294" t="s">
        <v>1588</v>
      </c>
      <c r="H264" s="295">
        <v>4</v>
      </c>
      <c r="I264" s="296"/>
      <c r="J264" s="297">
        <f>ROUND(I264*H264,2)</f>
        <v>0</v>
      </c>
      <c r="K264" s="293" t="s">
        <v>1</v>
      </c>
      <c r="L264" s="298"/>
      <c r="M264" s="299" t="s">
        <v>1</v>
      </c>
      <c r="N264" s="300" t="s">
        <v>43</v>
      </c>
      <c r="O264" s="92"/>
      <c r="P264" s="254">
        <f>O264*H264</f>
        <v>0</v>
      </c>
      <c r="Q264" s="254">
        <v>0</v>
      </c>
      <c r="R264" s="254">
        <f>Q264*H264</f>
        <v>0</v>
      </c>
      <c r="S264" s="254">
        <v>0</v>
      </c>
      <c r="T264" s="25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6" t="s">
        <v>1893</v>
      </c>
      <c r="AT264" s="256" t="s">
        <v>254</v>
      </c>
      <c r="AU264" s="256" t="s">
        <v>86</v>
      </c>
      <c r="AY264" s="18" t="s">
        <v>166</v>
      </c>
      <c r="BE264" s="257">
        <f>IF(N264="základní",J264,0)</f>
        <v>0</v>
      </c>
      <c r="BF264" s="257">
        <f>IF(N264="snížená",J264,0)</f>
        <v>0</v>
      </c>
      <c r="BG264" s="257">
        <f>IF(N264="zákl. přenesená",J264,0)</f>
        <v>0</v>
      </c>
      <c r="BH264" s="257">
        <f>IF(N264="sníž. přenesená",J264,0)</f>
        <v>0</v>
      </c>
      <c r="BI264" s="257">
        <f>IF(N264="nulová",J264,0)</f>
        <v>0</v>
      </c>
      <c r="BJ264" s="18" t="s">
        <v>86</v>
      </c>
      <c r="BK264" s="257">
        <f>ROUND(I264*H264,2)</f>
        <v>0</v>
      </c>
      <c r="BL264" s="18" t="s">
        <v>585</v>
      </c>
      <c r="BM264" s="256" t="s">
        <v>2286</v>
      </c>
    </row>
    <row r="265" spans="1:65" s="2" customFormat="1" ht="16.5" customHeight="1">
      <c r="A265" s="39"/>
      <c r="B265" s="40"/>
      <c r="C265" s="291" t="s">
        <v>863</v>
      </c>
      <c r="D265" s="291" t="s">
        <v>254</v>
      </c>
      <c r="E265" s="292" t="s">
        <v>2287</v>
      </c>
      <c r="F265" s="293" t="s">
        <v>2188</v>
      </c>
      <c r="G265" s="294" t="s">
        <v>1588</v>
      </c>
      <c r="H265" s="295">
        <v>6</v>
      </c>
      <c r="I265" s="296"/>
      <c r="J265" s="297">
        <f>ROUND(I265*H265,2)</f>
        <v>0</v>
      </c>
      <c r="K265" s="293" t="s">
        <v>1</v>
      </c>
      <c r="L265" s="298"/>
      <c r="M265" s="299" t="s">
        <v>1</v>
      </c>
      <c r="N265" s="300" t="s">
        <v>43</v>
      </c>
      <c r="O265" s="92"/>
      <c r="P265" s="254">
        <f>O265*H265</f>
        <v>0</v>
      </c>
      <c r="Q265" s="254">
        <v>0</v>
      </c>
      <c r="R265" s="254">
        <f>Q265*H265</f>
        <v>0</v>
      </c>
      <c r="S265" s="254">
        <v>0</v>
      </c>
      <c r="T265" s="25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6" t="s">
        <v>1893</v>
      </c>
      <c r="AT265" s="256" t="s">
        <v>254</v>
      </c>
      <c r="AU265" s="256" t="s">
        <v>86</v>
      </c>
      <c r="AY265" s="18" t="s">
        <v>166</v>
      </c>
      <c r="BE265" s="257">
        <f>IF(N265="základní",J265,0)</f>
        <v>0</v>
      </c>
      <c r="BF265" s="257">
        <f>IF(N265="snížená",J265,0)</f>
        <v>0</v>
      </c>
      <c r="BG265" s="257">
        <f>IF(N265="zákl. přenesená",J265,0)</f>
        <v>0</v>
      </c>
      <c r="BH265" s="257">
        <f>IF(N265="sníž. přenesená",J265,0)</f>
        <v>0</v>
      </c>
      <c r="BI265" s="257">
        <f>IF(N265="nulová",J265,0)</f>
        <v>0</v>
      </c>
      <c r="BJ265" s="18" t="s">
        <v>86</v>
      </c>
      <c r="BK265" s="257">
        <f>ROUND(I265*H265,2)</f>
        <v>0</v>
      </c>
      <c r="BL265" s="18" t="s">
        <v>585</v>
      </c>
      <c r="BM265" s="256" t="s">
        <v>2288</v>
      </c>
    </row>
    <row r="266" spans="1:65" s="2" customFormat="1" ht="16.5" customHeight="1">
      <c r="A266" s="39"/>
      <c r="B266" s="40"/>
      <c r="C266" s="291" t="s">
        <v>873</v>
      </c>
      <c r="D266" s="291" t="s">
        <v>254</v>
      </c>
      <c r="E266" s="292" t="s">
        <v>2289</v>
      </c>
      <c r="F266" s="293" t="s">
        <v>2190</v>
      </c>
      <c r="G266" s="294" t="s">
        <v>1588</v>
      </c>
      <c r="H266" s="295">
        <v>4</v>
      </c>
      <c r="I266" s="296"/>
      <c r="J266" s="297">
        <f>ROUND(I266*H266,2)</f>
        <v>0</v>
      </c>
      <c r="K266" s="293" t="s">
        <v>1</v>
      </c>
      <c r="L266" s="298"/>
      <c r="M266" s="299" t="s">
        <v>1</v>
      </c>
      <c r="N266" s="300" t="s">
        <v>43</v>
      </c>
      <c r="O266" s="92"/>
      <c r="P266" s="254">
        <f>O266*H266</f>
        <v>0</v>
      </c>
      <c r="Q266" s="254">
        <v>0</v>
      </c>
      <c r="R266" s="254">
        <f>Q266*H266</f>
        <v>0</v>
      </c>
      <c r="S266" s="254">
        <v>0</v>
      </c>
      <c r="T266" s="25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6" t="s">
        <v>1893</v>
      </c>
      <c r="AT266" s="256" t="s">
        <v>254</v>
      </c>
      <c r="AU266" s="256" t="s">
        <v>86</v>
      </c>
      <c r="AY266" s="18" t="s">
        <v>166</v>
      </c>
      <c r="BE266" s="257">
        <f>IF(N266="základní",J266,0)</f>
        <v>0</v>
      </c>
      <c r="BF266" s="257">
        <f>IF(N266="snížená",J266,0)</f>
        <v>0</v>
      </c>
      <c r="BG266" s="257">
        <f>IF(N266="zákl. přenesená",J266,0)</f>
        <v>0</v>
      </c>
      <c r="BH266" s="257">
        <f>IF(N266="sníž. přenesená",J266,0)</f>
        <v>0</v>
      </c>
      <c r="BI266" s="257">
        <f>IF(N266="nulová",J266,0)</f>
        <v>0</v>
      </c>
      <c r="BJ266" s="18" t="s">
        <v>86</v>
      </c>
      <c r="BK266" s="257">
        <f>ROUND(I266*H266,2)</f>
        <v>0</v>
      </c>
      <c r="BL266" s="18" t="s">
        <v>585</v>
      </c>
      <c r="BM266" s="256" t="s">
        <v>2290</v>
      </c>
    </row>
    <row r="267" spans="1:65" s="2" customFormat="1" ht="16.5" customHeight="1">
      <c r="A267" s="39"/>
      <c r="B267" s="40"/>
      <c r="C267" s="291" t="s">
        <v>878</v>
      </c>
      <c r="D267" s="291" t="s">
        <v>254</v>
      </c>
      <c r="E267" s="292" t="s">
        <v>2291</v>
      </c>
      <c r="F267" s="293" t="s">
        <v>2192</v>
      </c>
      <c r="G267" s="294" t="s">
        <v>1588</v>
      </c>
      <c r="H267" s="295">
        <v>4</v>
      </c>
      <c r="I267" s="296"/>
      <c r="J267" s="297">
        <f>ROUND(I267*H267,2)</f>
        <v>0</v>
      </c>
      <c r="K267" s="293" t="s">
        <v>1</v>
      </c>
      <c r="L267" s="298"/>
      <c r="M267" s="299" t="s">
        <v>1</v>
      </c>
      <c r="N267" s="300" t="s">
        <v>43</v>
      </c>
      <c r="O267" s="92"/>
      <c r="P267" s="254">
        <f>O267*H267</f>
        <v>0</v>
      </c>
      <c r="Q267" s="254">
        <v>0</v>
      </c>
      <c r="R267" s="254">
        <f>Q267*H267</f>
        <v>0</v>
      </c>
      <c r="S267" s="254">
        <v>0</v>
      </c>
      <c r="T267" s="25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6" t="s">
        <v>1893</v>
      </c>
      <c r="AT267" s="256" t="s">
        <v>254</v>
      </c>
      <c r="AU267" s="256" t="s">
        <v>86</v>
      </c>
      <c r="AY267" s="18" t="s">
        <v>166</v>
      </c>
      <c r="BE267" s="257">
        <f>IF(N267="základní",J267,0)</f>
        <v>0</v>
      </c>
      <c r="BF267" s="257">
        <f>IF(N267="snížená",J267,0)</f>
        <v>0</v>
      </c>
      <c r="BG267" s="257">
        <f>IF(N267="zákl. přenesená",J267,0)</f>
        <v>0</v>
      </c>
      <c r="BH267" s="257">
        <f>IF(N267="sníž. přenesená",J267,0)</f>
        <v>0</v>
      </c>
      <c r="BI267" s="257">
        <f>IF(N267="nulová",J267,0)</f>
        <v>0</v>
      </c>
      <c r="BJ267" s="18" t="s">
        <v>86</v>
      </c>
      <c r="BK267" s="257">
        <f>ROUND(I267*H267,2)</f>
        <v>0</v>
      </c>
      <c r="BL267" s="18" t="s">
        <v>585</v>
      </c>
      <c r="BM267" s="256" t="s">
        <v>2292</v>
      </c>
    </row>
    <row r="268" spans="1:65" s="2" customFormat="1" ht="16.5" customHeight="1">
      <c r="A268" s="39"/>
      <c r="B268" s="40"/>
      <c r="C268" s="291" t="s">
        <v>883</v>
      </c>
      <c r="D268" s="291" t="s">
        <v>254</v>
      </c>
      <c r="E268" s="292" t="s">
        <v>2293</v>
      </c>
      <c r="F268" s="293" t="s">
        <v>2294</v>
      </c>
      <c r="G268" s="294" t="s">
        <v>171</v>
      </c>
      <c r="H268" s="295">
        <v>190</v>
      </c>
      <c r="I268" s="296"/>
      <c r="J268" s="297">
        <f>ROUND(I268*H268,2)</f>
        <v>0</v>
      </c>
      <c r="K268" s="293" t="s">
        <v>1</v>
      </c>
      <c r="L268" s="298"/>
      <c r="M268" s="299" t="s">
        <v>1</v>
      </c>
      <c r="N268" s="300" t="s">
        <v>43</v>
      </c>
      <c r="O268" s="92"/>
      <c r="P268" s="254">
        <f>O268*H268</f>
        <v>0</v>
      </c>
      <c r="Q268" s="254">
        <v>0</v>
      </c>
      <c r="R268" s="254">
        <f>Q268*H268</f>
        <v>0</v>
      </c>
      <c r="S268" s="254">
        <v>0</v>
      </c>
      <c r="T268" s="25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6" t="s">
        <v>1893</v>
      </c>
      <c r="AT268" s="256" t="s">
        <v>254</v>
      </c>
      <c r="AU268" s="256" t="s">
        <v>86</v>
      </c>
      <c r="AY268" s="18" t="s">
        <v>166</v>
      </c>
      <c r="BE268" s="257">
        <f>IF(N268="základní",J268,0)</f>
        <v>0</v>
      </c>
      <c r="BF268" s="257">
        <f>IF(N268="snížená",J268,0)</f>
        <v>0</v>
      </c>
      <c r="BG268" s="257">
        <f>IF(N268="zákl. přenesená",J268,0)</f>
        <v>0</v>
      </c>
      <c r="BH268" s="257">
        <f>IF(N268="sníž. přenesená",J268,0)</f>
        <v>0</v>
      </c>
      <c r="BI268" s="257">
        <f>IF(N268="nulová",J268,0)</f>
        <v>0</v>
      </c>
      <c r="BJ268" s="18" t="s">
        <v>86</v>
      </c>
      <c r="BK268" s="257">
        <f>ROUND(I268*H268,2)</f>
        <v>0</v>
      </c>
      <c r="BL268" s="18" t="s">
        <v>585</v>
      </c>
      <c r="BM268" s="256" t="s">
        <v>2295</v>
      </c>
    </row>
    <row r="269" spans="1:65" s="2" customFormat="1" ht="16.5" customHeight="1">
      <c r="A269" s="39"/>
      <c r="B269" s="40"/>
      <c r="C269" s="291" t="s">
        <v>888</v>
      </c>
      <c r="D269" s="291" t="s">
        <v>254</v>
      </c>
      <c r="E269" s="292" t="s">
        <v>2296</v>
      </c>
      <c r="F269" s="293" t="s">
        <v>2297</v>
      </c>
      <c r="G269" s="294" t="s">
        <v>171</v>
      </c>
      <c r="H269" s="295">
        <v>40</v>
      </c>
      <c r="I269" s="296"/>
      <c r="J269" s="297">
        <f>ROUND(I269*H269,2)</f>
        <v>0</v>
      </c>
      <c r="K269" s="293" t="s">
        <v>1</v>
      </c>
      <c r="L269" s="298"/>
      <c r="M269" s="299" t="s">
        <v>1</v>
      </c>
      <c r="N269" s="300" t="s">
        <v>43</v>
      </c>
      <c r="O269" s="92"/>
      <c r="P269" s="254">
        <f>O269*H269</f>
        <v>0</v>
      </c>
      <c r="Q269" s="254">
        <v>0</v>
      </c>
      <c r="R269" s="254">
        <f>Q269*H269</f>
        <v>0</v>
      </c>
      <c r="S269" s="254">
        <v>0</v>
      </c>
      <c r="T269" s="25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6" t="s">
        <v>1893</v>
      </c>
      <c r="AT269" s="256" t="s">
        <v>254</v>
      </c>
      <c r="AU269" s="256" t="s">
        <v>86</v>
      </c>
      <c r="AY269" s="18" t="s">
        <v>166</v>
      </c>
      <c r="BE269" s="257">
        <f>IF(N269="základní",J269,0)</f>
        <v>0</v>
      </c>
      <c r="BF269" s="257">
        <f>IF(N269="snížená",J269,0)</f>
        <v>0</v>
      </c>
      <c r="BG269" s="257">
        <f>IF(N269="zákl. přenesená",J269,0)</f>
        <v>0</v>
      </c>
      <c r="BH269" s="257">
        <f>IF(N269="sníž. přenesená",J269,0)</f>
        <v>0</v>
      </c>
      <c r="BI269" s="257">
        <f>IF(N269="nulová",J269,0)</f>
        <v>0</v>
      </c>
      <c r="BJ269" s="18" t="s">
        <v>86</v>
      </c>
      <c r="BK269" s="257">
        <f>ROUND(I269*H269,2)</f>
        <v>0</v>
      </c>
      <c r="BL269" s="18" t="s">
        <v>585</v>
      </c>
      <c r="BM269" s="256" t="s">
        <v>2298</v>
      </c>
    </row>
    <row r="270" spans="1:65" s="2" customFormat="1" ht="16.5" customHeight="1">
      <c r="A270" s="39"/>
      <c r="B270" s="40"/>
      <c r="C270" s="291" t="s">
        <v>892</v>
      </c>
      <c r="D270" s="291" t="s">
        <v>254</v>
      </c>
      <c r="E270" s="292" t="s">
        <v>2299</v>
      </c>
      <c r="F270" s="293" t="s">
        <v>2300</v>
      </c>
      <c r="G270" s="294" t="s">
        <v>171</v>
      </c>
      <c r="H270" s="295">
        <v>80</v>
      </c>
      <c r="I270" s="296"/>
      <c r="J270" s="297">
        <f>ROUND(I270*H270,2)</f>
        <v>0</v>
      </c>
      <c r="K270" s="293" t="s">
        <v>1</v>
      </c>
      <c r="L270" s="298"/>
      <c r="M270" s="299" t="s">
        <v>1</v>
      </c>
      <c r="N270" s="300" t="s">
        <v>43</v>
      </c>
      <c r="O270" s="92"/>
      <c r="P270" s="254">
        <f>O270*H270</f>
        <v>0</v>
      </c>
      <c r="Q270" s="254">
        <v>0</v>
      </c>
      <c r="R270" s="254">
        <f>Q270*H270</f>
        <v>0</v>
      </c>
      <c r="S270" s="254">
        <v>0</v>
      </c>
      <c r="T270" s="25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6" t="s">
        <v>1893</v>
      </c>
      <c r="AT270" s="256" t="s">
        <v>254</v>
      </c>
      <c r="AU270" s="256" t="s">
        <v>86</v>
      </c>
      <c r="AY270" s="18" t="s">
        <v>166</v>
      </c>
      <c r="BE270" s="257">
        <f>IF(N270="základní",J270,0)</f>
        <v>0</v>
      </c>
      <c r="BF270" s="257">
        <f>IF(N270="snížená",J270,0)</f>
        <v>0</v>
      </c>
      <c r="BG270" s="257">
        <f>IF(N270="zákl. přenesená",J270,0)</f>
        <v>0</v>
      </c>
      <c r="BH270" s="257">
        <f>IF(N270="sníž. přenesená",J270,0)</f>
        <v>0</v>
      </c>
      <c r="BI270" s="257">
        <f>IF(N270="nulová",J270,0)</f>
        <v>0</v>
      </c>
      <c r="BJ270" s="18" t="s">
        <v>86</v>
      </c>
      <c r="BK270" s="257">
        <f>ROUND(I270*H270,2)</f>
        <v>0</v>
      </c>
      <c r="BL270" s="18" t="s">
        <v>585</v>
      </c>
      <c r="BM270" s="256" t="s">
        <v>2301</v>
      </c>
    </row>
    <row r="271" spans="1:65" s="2" customFormat="1" ht="16.5" customHeight="1">
      <c r="A271" s="39"/>
      <c r="B271" s="40"/>
      <c r="C271" s="291" t="s">
        <v>900</v>
      </c>
      <c r="D271" s="291" t="s">
        <v>254</v>
      </c>
      <c r="E271" s="292" t="s">
        <v>2302</v>
      </c>
      <c r="F271" s="293" t="s">
        <v>2303</v>
      </c>
      <c r="G271" s="294" t="s">
        <v>171</v>
      </c>
      <c r="H271" s="295">
        <v>390</v>
      </c>
      <c r="I271" s="296"/>
      <c r="J271" s="297">
        <f>ROUND(I271*H271,2)</f>
        <v>0</v>
      </c>
      <c r="K271" s="293" t="s">
        <v>1</v>
      </c>
      <c r="L271" s="298"/>
      <c r="M271" s="299" t="s">
        <v>1</v>
      </c>
      <c r="N271" s="300" t="s">
        <v>43</v>
      </c>
      <c r="O271" s="92"/>
      <c r="P271" s="254">
        <f>O271*H271</f>
        <v>0</v>
      </c>
      <c r="Q271" s="254">
        <v>0</v>
      </c>
      <c r="R271" s="254">
        <f>Q271*H271</f>
        <v>0</v>
      </c>
      <c r="S271" s="254">
        <v>0</v>
      </c>
      <c r="T271" s="25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6" t="s">
        <v>1893</v>
      </c>
      <c r="AT271" s="256" t="s">
        <v>254</v>
      </c>
      <c r="AU271" s="256" t="s">
        <v>86</v>
      </c>
      <c r="AY271" s="18" t="s">
        <v>166</v>
      </c>
      <c r="BE271" s="257">
        <f>IF(N271="základní",J271,0)</f>
        <v>0</v>
      </c>
      <c r="BF271" s="257">
        <f>IF(N271="snížená",J271,0)</f>
        <v>0</v>
      </c>
      <c r="BG271" s="257">
        <f>IF(N271="zákl. přenesená",J271,0)</f>
        <v>0</v>
      </c>
      <c r="BH271" s="257">
        <f>IF(N271="sníž. přenesená",J271,0)</f>
        <v>0</v>
      </c>
      <c r="BI271" s="257">
        <f>IF(N271="nulová",J271,0)</f>
        <v>0</v>
      </c>
      <c r="BJ271" s="18" t="s">
        <v>86</v>
      </c>
      <c r="BK271" s="257">
        <f>ROUND(I271*H271,2)</f>
        <v>0</v>
      </c>
      <c r="BL271" s="18" t="s">
        <v>585</v>
      </c>
      <c r="BM271" s="256" t="s">
        <v>2304</v>
      </c>
    </row>
    <row r="272" spans="1:65" s="2" customFormat="1" ht="16.5" customHeight="1">
      <c r="A272" s="39"/>
      <c r="B272" s="40"/>
      <c r="C272" s="291" t="s">
        <v>906</v>
      </c>
      <c r="D272" s="291" t="s">
        <v>254</v>
      </c>
      <c r="E272" s="292" t="s">
        <v>2305</v>
      </c>
      <c r="F272" s="293" t="s">
        <v>2306</v>
      </c>
      <c r="G272" s="294" t="s">
        <v>171</v>
      </c>
      <c r="H272" s="295">
        <v>50</v>
      </c>
      <c r="I272" s="296"/>
      <c r="J272" s="297">
        <f>ROUND(I272*H272,2)</f>
        <v>0</v>
      </c>
      <c r="K272" s="293" t="s">
        <v>1</v>
      </c>
      <c r="L272" s="298"/>
      <c r="M272" s="299" t="s">
        <v>1</v>
      </c>
      <c r="N272" s="300" t="s">
        <v>43</v>
      </c>
      <c r="O272" s="92"/>
      <c r="P272" s="254">
        <f>O272*H272</f>
        <v>0</v>
      </c>
      <c r="Q272" s="254">
        <v>0</v>
      </c>
      <c r="R272" s="254">
        <f>Q272*H272</f>
        <v>0</v>
      </c>
      <c r="S272" s="254">
        <v>0</v>
      </c>
      <c r="T272" s="25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56" t="s">
        <v>1893</v>
      </c>
      <c r="AT272" s="256" t="s">
        <v>254</v>
      </c>
      <c r="AU272" s="256" t="s">
        <v>86</v>
      </c>
      <c r="AY272" s="18" t="s">
        <v>166</v>
      </c>
      <c r="BE272" s="257">
        <f>IF(N272="základní",J272,0)</f>
        <v>0</v>
      </c>
      <c r="BF272" s="257">
        <f>IF(N272="snížená",J272,0)</f>
        <v>0</v>
      </c>
      <c r="BG272" s="257">
        <f>IF(N272="zákl. přenesená",J272,0)</f>
        <v>0</v>
      </c>
      <c r="BH272" s="257">
        <f>IF(N272="sníž. přenesená",J272,0)</f>
        <v>0</v>
      </c>
      <c r="BI272" s="257">
        <f>IF(N272="nulová",J272,0)</f>
        <v>0</v>
      </c>
      <c r="BJ272" s="18" t="s">
        <v>86</v>
      </c>
      <c r="BK272" s="257">
        <f>ROUND(I272*H272,2)</f>
        <v>0</v>
      </c>
      <c r="BL272" s="18" t="s">
        <v>585</v>
      </c>
      <c r="BM272" s="256" t="s">
        <v>2307</v>
      </c>
    </row>
    <row r="273" spans="1:65" s="2" customFormat="1" ht="16.5" customHeight="1">
      <c r="A273" s="39"/>
      <c r="B273" s="40"/>
      <c r="C273" s="291" t="s">
        <v>910</v>
      </c>
      <c r="D273" s="291" t="s">
        <v>254</v>
      </c>
      <c r="E273" s="292" t="s">
        <v>2308</v>
      </c>
      <c r="F273" s="293" t="s">
        <v>2309</v>
      </c>
      <c r="G273" s="294" t="s">
        <v>171</v>
      </c>
      <c r="H273" s="295">
        <v>35</v>
      </c>
      <c r="I273" s="296"/>
      <c r="J273" s="297">
        <f>ROUND(I273*H273,2)</f>
        <v>0</v>
      </c>
      <c r="K273" s="293" t="s">
        <v>1</v>
      </c>
      <c r="L273" s="298"/>
      <c r="M273" s="299" t="s">
        <v>1</v>
      </c>
      <c r="N273" s="300" t="s">
        <v>43</v>
      </c>
      <c r="O273" s="92"/>
      <c r="P273" s="254">
        <f>O273*H273</f>
        <v>0</v>
      </c>
      <c r="Q273" s="254">
        <v>0</v>
      </c>
      <c r="R273" s="254">
        <f>Q273*H273</f>
        <v>0</v>
      </c>
      <c r="S273" s="254">
        <v>0</v>
      </c>
      <c r="T273" s="25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6" t="s">
        <v>1893</v>
      </c>
      <c r="AT273" s="256" t="s">
        <v>254</v>
      </c>
      <c r="AU273" s="256" t="s">
        <v>86</v>
      </c>
      <c r="AY273" s="18" t="s">
        <v>166</v>
      </c>
      <c r="BE273" s="257">
        <f>IF(N273="základní",J273,0)</f>
        <v>0</v>
      </c>
      <c r="BF273" s="257">
        <f>IF(N273="snížená",J273,0)</f>
        <v>0</v>
      </c>
      <c r="BG273" s="257">
        <f>IF(N273="zákl. přenesená",J273,0)</f>
        <v>0</v>
      </c>
      <c r="BH273" s="257">
        <f>IF(N273="sníž. přenesená",J273,0)</f>
        <v>0</v>
      </c>
      <c r="BI273" s="257">
        <f>IF(N273="nulová",J273,0)</f>
        <v>0</v>
      </c>
      <c r="BJ273" s="18" t="s">
        <v>86</v>
      </c>
      <c r="BK273" s="257">
        <f>ROUND(I273*H273,2)</f>
        <v>0</v>
      </c>
      <c r="BL273" s="18" t="s">
        <v>585</v>
      </c>
      <c r="BM273" s="256" t="s">
        <v>2310</v>
      </c>
    </row>
    <row r="274" spans="1:65" s="2" customFormat="1" ht="21.75" customHeight="1">
      <c r="A274" s="39"/>
      <c r="B274" s="40"/>
      <c r="C274" s="291" t="s">
        <v>914</v>
      </c>
      <c r="D274" s="291" t="s">
        <v>254</v>
      </c>
      <c r="E274" s="292" t="s">
        <v>2311</v>
      </c>
      <c r="F274" s="293" t="s">
        <v>2312</v>
      </c>
      <c r="G274" s="294" t="s">
        <v>171</v>
      </c>
      <c r="H274" s="295">
        <v>30</v>
      </c>
      <c r="I274" s="296"/>
      <c r="J274" s="297">
        <f>ROUND(I274*H274,2)</f>
        <v>0</v>
      </c>
      <c r="K274" s="293" t="s">
        <v>1</v>
      </c>
      <c r="L274" s="298"/>
      <c r="M274" s="299" t="s">
        <v>1</v>
      </c>
      <c r="N274" s="300" t="s">
        <v>43</v>
      </c>
      <c r="O274" s="92"/>
      <c r="P274" s="254">
        <f>O274*H274</f>
        <v>0</v>
      </c>
      <c r="Q274" s="254">
        <v>0</v>
      </c>
      <c r="R274" s="254">
        <f>Q274*H274</f>
        <v>0</v>
      </c>
      <c r="S274" s="254">
        <v>0</v>
      </c>
      <c r="T274" s="25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6" t="s">
        <v>1893</v>
      </c>
      <c r="AT274" s="256" t="s">
        <v>254</v>
      </c>
      <c r="AU274" s="256" t="s">
        <v>86</v>
      </c>
      <c r="AY274" s="18" t="s">
        <v>166</v>
      </c>
      <c r="BE274" s="257">
        <f>IF(N274="základní",J274,0)</f>
        <v>0</v>
      </c>
      <c r="BF274" s="257">
        <f>IF(N274="snížená",J274,0)</f>
        <v>0</v>
      </c>
      <c r="BG274" s="257">
        <f>IF(N274="zákl. přenesená",J274,0)</f>
        <v>0</v>
      </c>
      <c r="BH274" s="257">
        <f>IF(N274="sníž. přenesená",J274,0)</f>
        <v>0</v>
      </c>
      <c r="BI274" s="257">
        <f>IF(N274="nulová",J274,0)</f>
        <v>0</v>
      </c>
      <c r="BJ274" s="18" t="s">
        <v>86</v>
      </c>
      <c r="BK274" s="257">
        <f>ROUND(I274*H274,2)</f>
        <v>0</v>
      </c>
      <c r="BL274" s="18" t="s">
        <v>585</v>
      </c>
      <c r="BM274" s="256" t="s">
        <v>2313</v>
      </c>
    </row>
    <row r="275" spans="1:65" s="2" customFormat="1" ht="21.75" customHeight="1">
      <c r="A275" s="39"/>
      <c r="B275" s="40"/>
      <c r="C275" s="291" t="s">
        <v>920</v>
      </c>
      <c r="D275" s="291" t="s">
        <v>254</v>
      </c>
      <c r="E275" s="292" t="s">
        <v>2314</v>
      </c>
      <c r="F275" s="293" t="s">
        <v>2212</v>
      </c>
      <c r="G275" s="294" t="s">
        <v>1588</v>
      </c>
      <c r="H275" s="295">
        <v>5</v>
      </c>
      <c r="I275" s="296"/>
      <c r="J275" s="297">
        <f>ROUND(I275*H275,2)</f>
        <v>0</v>
      </c>
      <c r="K275" s="293" t="s">
        <v>1</v>
      </c>
      <c r="L275" s="298"/>
      <c r="M275" s="299" t="s">
        <v>1</v>
      </c>
      <c r="N275" s="300" t="s">
        <v>43</v>
      </c>
      <c r="O275" s="92"/>
      <c r="P275" s="254">
        <f>O275*H275</f>
        <v>0</v>
      </c>
      <c r="Q275" s="254">
        <v>0</v>
      </c>
      <c r="R275" s="254">
        <f>Q275*H275</f>
        <v>0</v>
      </c>
      <c r="S275" s="254">
        <v>0</v>
      </c>
      <c r="T275" s="25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6" t="s">
        <v>1893</v>
      </c>
      <c r="AT275" s="256" t="s">
        <v>254</v>
      </c>
      <c r="AU275" s="256" t="s">
        <v>86</v>
      </c>
      <c r="AY275" s="18" t="s">
        <v>166</v>
      </c>
      <c r="BE275" s="257">
        <f>IF(N275="základní",J275,0)</f>
        <v>0</v>
      </c>
      <c r="BF275" s="257">
        <f>IF(N275="snížená",J275,0)</f>
        <v>0</v>
      </c>
      <c r="BG275" s="257">
        <f>IF(N275="zákl. přenesená",J275,0)</f>
        <v>0</v>
      </c>
      <c r="BH275" s="257">
        <f>IF(N275="sníž. přenesená",J275,0)</f>
        <v>0</v>
      </c>
      <c r="BI275" s="257">
        <f>IF(N275="nulová",J275,0)</f>
        <v>0</v>
      </c>
      <c r="BJ275" s="18" t="s">
        <v>86</v>
      </c>
      <c r="BK275" s="257">
        <f>ROUND(I275*H275,2)</f>
        <v>0</v>
      </c>
      <c r="BL275" s="18" t="s">
        <v>585</v>
      </c>
      <c r="BM275" s="256" t="s">
        <v>2315</v>
      </c>
    </row>
    <row r="276" spans="1:65" s="2" customFormat="1" ht="21.75" customHeight="1">
      <c r="A276" s="39"/>
      <c r="B276" s="40"/>
      <c r="C276" s="291" t="s">
        <v>925</v>
      </c>
      <c r="D276" s="291" t="s">
        <v>254</v>
      </c>
      <c r="E276" s="292" t="s">
        <v>2316</v>
      </c>
      <c r="F276" s="293" t="s">
        <v>2214</v>
      </c>
      <c r="G276" s="294" t="s">
        <v>1588</v>
      </c>
      <c r="H276" s="295">
        <v>5</v>
      </c>
      <c r="I276" s="296"/>
      <c r="J276" s="297">
        <f>ROUND(I276*H276,2)</f>
        <v>0</v>
      </c>
      <c r="K276" s="293" t="s">
        <v>1</v>
      </c>
      <c r="L276" s="298"/>
      <c r="M276" s="299" t="s">
        <v>1</v>
      </c>
      <c r="N276" s="300" t="s">
        <v>43</v>
      </c>
      <c r="O276" s="92"/>
      <c r="P276" s="254">
        <f>O276*H276</f>
        <v>0</v>
      </c>
      <c r="Q276" s="254">
        <v>0</v>
      </c>
      <c r="R276" s="254">
        <f>Q276*H276</f>
        <v>0</v>
      </c>
      <c r="S276" s="254">
        <v>0</v>
      </c>
      <c r="T276" s="25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6" t="s">
        <v>1893</v>
      </c>
      <c r="AT276" s="256" t="s">
        <v>254</v>
      </c>
      <c r="AU276" s="256" t="s">
        <v>86</v>
      </c>
      <c r="AY276" s="18" t="s">
        <v>166</v>
      </c>
      <c r="BE276" s="257">
        <f>IF(N276="základní",J276,0)</f>
        <v>0</v>
      </c>
      <c r="BF276" s="257">
        <f>IF(N276="snížená",J276,0)</f>
        <v>0</v>
      </c>
      <c r="BG276" s="257">
        <f>IF(N276="zákl. přenesená",J276,0)</f>
        <v>0</v>
      </c>
      <c r="BH276" s="257">
        <f>IF(N276="sníž. přenesená",J276,0)</f>
        <v>0</v>
      </c>
      <c r="BI276" s="257">
        <f>IF(N276="nulová",J276,0)</f>
        <v>0</v>
      </c>
      <c r="BJ276" s="18" t="s">
        <v>86</v>
      </c>
      <c r="BK276" s="257">
        <f>ROUND(I276*H276,2)</f>
        <v>0</v>
      </c>
      <c r="BL276" s="18" t="s">
        <v>585</v>
      </c>
      <c r="BM276" s="256" t="s">
        <v>2317</v>
      </c>
    </row>
    <row r="277" spans="1:65" s="2" customFormat="1" ht="21.75" customHeight="1">
      <c r="A277" s="39"/>
      <c r="B277" s="40"/>
      <c r="C277" s="291" t="s">
        <v>931</v>
      </c>
      <c r="D277" s="291" t="s">
        <v>254</v>
      </c>
      <c r="E277" s="292" t="s">
        <v>2318</v>
      </c>
      <c r="F277" s="293" t="s">
        <v>2216</v>
      </c>
      <c r="G277" s="294" t="s">
        <v>1588</v>
      </c>
      <c r="H277" s="295">
        <v>23</v>
      </c>
      <c r="I277" s="296"/>
      <c r="J277" s="297">
        <f>ROUND(I277*H277,2)</f>
        <v>0</v>
      </c>
      <c r="K277" s="293" t="s">
        <v>1</v>
      </c>
      <c r="L277" s="298"/>
      <c r="M277" s="299" t="s">
        <v>1</v>
      </c>
      <c r="N277" s="300" t="s">
        <v>43</v>
      </c>
      <c r="O277" s="92"/>
      <c r="P277" s="254">
        <f>O277*H277</f>
        <v>0</v>
      </c>
      <c r="Q277" s="254">
        <v>0</v>
      </c>
      <c r="R277" s="254">
        <f>Q277*H277</f>
        <v>0</v>
      </c>
      <c r="S277" s="254">
        <v>0</v>
      </c>
      <c r="T277" s="25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6" t="s">
        <v>1893</v>
      </c>
      <c r="AT277" s="256" t="s">
        <v>254</v>
      </c>
      <c r="AU277" s="256" t="s">
        <v>86</v>
      </c>
      <c r="AY277" s="18" t="s">
        <v>166</v>
      </c>
      <c r="BE277" s="257">
        <f>IF(N277="základní",J277,0)</f>
        <v>0</v>
      </c>
      <c r="BF277" s="257">
        <f>IF(N277="snížená",J277,0)</f>
        <v>0</v>
      </c>
      <c r="BG277" s="257">
        <f>IF(N277="zákl. přenesená",J277,0)</f>
        <v>0</v>
      </c>
      <c r="BH277" s="257">
        <f>IF(N277="sníž. přenesená",J277,0)</f>
        <v>0</v>
      </c>
      <c r="BI277" s="257">
        <f>IF(N277="nulová",J277,0)</f>
        <v>0</v>
      </c>
      <c r="BJ277" s="18" t="s">
        <v>86</v>
      </c>
      <c r="BK277" s="257">
        <f>ROUND(I277*H277,2)</f>
        <v>0</v>
      </c>
      <c r="BL277" s="18" t="s">
        <v>585</v>
      </c>
      <c r="BM277" s="256" t="s">
        <v>2319</v>
      </c>
    </row>
    <row r="278" spans="1:65" s="2" customFormat="1" ht="16.5" customHeight="1">
      <c r="A278" s="39"/>
      <c r="B278" s="40"/>
      <c r="C278" s="291" t="s">
        <v>937</v>
      </c>
      <c r="D278" s="291" t="s">
        <v>254</v>
      </c>
      <c r="E278" s="292" t="s">
        <v>2320</v>
      </c>
      <c r="F278" s="293" t="s">
        <v>2218</v>
      </c>
      <c r="G278" s="294" t="s">
        <v>1588</v>
      </c>
      <c r="H278" s="295">
        <v>30</v>
      </c>
      <c r="I278" s="296"/>
      <c r="J278" s="297">
        <f>ROUND(I278*H278,2)</f>
        <v>0</v>
      </c>
      <c r="K278" s="293" t="s">
        <v>1</v>
      </c>
      <c r="L278" s="298"/>
      <c r="M278" s="299" t="s">
        <v>1</v>
      </c>
      <c r="N278" s="300" t="s">
        <v>43</v>
      </c>
      <c r="O278" s="92"/>
      <c r="P278" s="254">
        <f>O278*H278</f>
        <v>0</v>
      </c>
      <c r="Q278" s="254">
        <v>0</v>
      </c>
      <c r="R278" s="254">
        <f>Q278*H278</f>
        <v>0</v>
      </c>
      <c r="S278" s="254">
        <v>0</v>
      </c>
      <c r="T278" s="25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6" t="s">
        <v>1893</v>
      </c>
      <c r="AT278" s="256" t="s">
        <v>254</v>
      </c>
      <c r="AU278" s="256" t="s">
        <v>86</v>
      </c>
      <c r="AY278" s="18" t="s">
        <v>166</v>
      </c>
      <c r="BE278" s="257">
        <f>IF(N278="základní",J278,0)</f>
        <v>0</v>
      </c>
      <c r="BF278" s="257">
        <f>IF(N278="snížená",J278,0)</f>
        <v>0</v>
      </c>
      <c r="BG278" s="257">
        <f>IF(N278="zákl. přenesená",J278,0)</f>
        <v>0</v>
      </c>
      <c r="BH278" s="257">
        <f>IF(N278="sníž. přenesená",J278,0)</f>
        <v>0</v>
      </c>
      <c r="BI278" s="257">
        <f>IF(N278="nulová",J278,0)</f>
        <v>0</v>
      </c>
      <c r="BJ278" s="18" t="s">
        <v>86</v>
      </c>
      <c r="BK278" s="257">
        <f>ROUND(I278*H278,2)</f>
        <v>0</v>
      </c>
      <c r="BL278" s="18" t="s">
        <v>585</v>
      </c>
      <c r="BM278" s="256" t="s">
        <v>2321</v>
      </c>
    </row>
    <row r="279" spans="1:65" s="2" customFormat="1" ht="16.5" customHeight="1">
      <c r="A279" s="39"/>
      <c r="B279" s="40"/>
      <c r="C279" s="291" t="s">
        <v>942</v>
      </c>
      <c r="D279" s="291" t="s">
        <v>254</v>
      </c>
      <c r="E279" s="292" t="s">
        <v>2322</v>
      </c>
      <c r="F279" s="293" t="s">
        <v>2220</v>
      </c>
      <c r="G279" s="294" t="s">
        <v>1588</v>
      </c>
      <c r="H279" s="295">
        <v>80</v>
      </c>
      <c r="I279" s="296"/>
      <c r="J279" s="297">
        <f>ROUND(I279*H279,2)</f>
        <v>0</v>
      </c>
      <c r="K279" s="293" t="s">
        <v>1</v>
      </c>
      <c r="L279" s="298"/>
      <c r="M279" s="299" t="s">
        <v>1</v>
      </c>
      <c r="N279" s="300" t="s">
        <v>43</v>
      </c>
      <c r="O279" s="92"/>
      <c r="P279" s="254">
        <f>O279*H279</f>
        <v>0</v>
      </c>
      <c r="Q279" s="254">
        <v>0</v>
      </c>
      <c r="R279" s="254">
        <f>Q279*H279</f>
        <v>0</v>
      </c>
      <c r="S279" s="254">
        <v>0</v>
      </c>
      <c r="T279" s="25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6" t="s">
        <v>1893</v>
      </c>
      <c r="AT279" s="256" t="s">
        <v>254</v>
      </c>
      <c r="AU279" s="256" t="s">
        <v>86</v>
      </c>
      <c r="AY279" s="18" t="s">
        <v>166</v>
      </c>
      <c r="BE279" s="257">
        <f>IF(N279="základní",J279,0)</f>
        <v>0</v>
      </c>
      <c r="BF279" s="257">
        <f>IF(N279="snížená",J279,0)</f>
        <v>0</v>
      </c>
      <c r="BG279" s="257">
        <f>IF(N279="zákl. přenesená",J279,0)</f>
        <v>0</v>
      </c>
      <c r="BH279" s="257">
        <f>IF(N279="sníž. přenesená",J279,0)</f>
        <v>0</v>
      </c>
      <c r="BI279" s="257">
        <f>IF(N279="nulová",J279,0)</f>
        <v>0</v>
      </c>
      <c r="BJ279" s="18" t="s">
        <v>86</v>
      </c>
      <c r="BK279" s="257">
        <f>ROUND(I279*H279,2)</f>
        <v>0</v>
      </c>
      <c r="BL279" s="18" t="s">
        <v>585</v>
      </c>
      <c r="BM279" s="256" t="s">
        <v>2323</v>
      </c>
    </row>
    <row r="280" spans="1:63" s="12" customFormat="1" ht="25.9" customHeight="1">
      <c r="A280" s="12"/>
      <c r="B280" s="229"/>
      <c r="C280" s="230"/>
      <c r="D280" s="231" t="s">
        <v>77</v>
      </c>
      <c r="E280" s="232" t="s">
        <v>2324</v>
      </c>
      <c r="F280" s="232" t="s">
        <v>2325</v>
      </c>
      <c r="G280" s="230"/>
      <c r="H280" s="230"/>
      <c r="I280" s="233"/>
      <c r="J280" s="234">
        <f>BK280</f>
        <v>0</v>
      </c>
      <c r="K280" s="230"/>
      <c r="L280" s="235"/>
      <c r="M280" s="236"/>
      <c r="N280" s="237"/>
      <c r="O280" s="237"/>
      <c r="P280" s="238">
        <f>SUM(P281:P292)</f>
        <v>0</v>
      </c>
      <c r="Q280" s="237"/>
      <c r="R280" s="238">
        <f>SUM(R281:R292)</f>
        <v>0</v>
      </c>
      <c r="S280" s="237"/>
      <c r="T280" s="239">
        <f>SUM(T281:T292)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40" t="s">
        <v>86</v>
      </c>
      <c r="AT280" s="241" t="s">
        <v>77</v>
      </c>
      <c r="AU280" s="241" t="s">
        <v>78</v>
      </c>
      <c r="AY280" s="240" t="s">
        <v>166</v>
      </c>
      <c r="BK280" s="242">
        <f>SUM(BK281:BK292)</f>
        <v>0</v>
      </c>
    </row>
    <row r="281" spans="1:65" s="2" customFormat="1" ht="16.5" customHeight="1">
      <c r="A281" s="39"/>
      <c r="B281" s="40"/>
      <c r="C281" s="245" t="s">
        <v>947</v>
      </c>
      <c r="D281" s="245" t="s">
        <v>168</v>
      </c>
      <c r="E281" s="246" t="s">
        <v>2131</v>
      </c>
      <c r="F281" s="247" t="s">
        <v>2132</v>
      </c>
      <c r="G281" s="248" t="s">
        <v>2084</v>
      </c>
      <c r="H281" s="249">
        <v>2</v>
      </c>
      <c r="I281" s="250"/>
      <c r="J281" s="251">
        <f>ROUND(I281*H281,2)</f>
        <v>0</v>
      </c>
      <c r="K281" s="247" t="s">
        <v>1</v>
      </c>
      <c r="L281" s="45"/>
      <c r="M281" s="252" t="s">
        <v>1</v>
      </c>
      <c r="N281" s="253" t="s">
        <v>43</v>
      </c>
      <c r="O281" s="92"/>
      <c r="P281" s="254">
        <f>O281*H281</f>
        <v>0</v>
      </c>
      <c r="Q281" s="254">
        <v>0</v>
      </c>
      <c r="R281" s="254">
        <f>Q281*H281</f>
        <v>0</v>
      </c>
      <c r="S281" s="254">
        <v>0</v>
      </c>
      <c r="T281" s="25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6" t="s">
        <v>585</v>
      </c>
      <c r="AT281" s="256" t="s">
        <v>168</v>
      </c>
      <c r="AU281" s="256" t="s">
        <v>86</v>
      </c>
      <c r="AY281" s="18" t="s">
        <v>166</v>
      </c>
      <c r="BE281" s="257">
        <f>IF(N281="základní",J281,0)</f>
        <v>0</v>
      </c>
      <c r="BF281" s="257">
        <f>IF(N281="snížená",J281,0)</f>
        <v>0</v>
      </c>
      <c r="BG281" s="257">
        <f>IF(N281="zákl. přenesená",J281,0)</f>
        <v>0</v>
      </c>
      <c r="BH281" s="257">
        <f>IF(N281="sníž. přenesená",J281,0)</f>
        <v>0</v>
      </c>
      <c r="BI281" s="257">
        <f>IF(N281="nulová",J281,0)</f>
        <v>0</v>
      </c>
      <c r="BJ281" s="18" t="s">
        <v>86</v>
      </c>
      <c r="BK281" s="257">
        <f>ROUND(I281*H281,2)</f>
        <v>0</v>
      </c>
      <c r="BL281" s="18" t="s">
        <v>585</v>
      </c>
      <c r="BM281" s="256" t="s">
        <v>2326</v>
      </c>
    </row>
    <row r="282" spans="1:65" s="2" customFormat="1" ht="16.5" customHeight="1">
      <c r="A282" s="39"/>
      <c r="B282" s="40"/>
      <c r="C282" s="245" t="s">
        <v>952</v>
      </c>
      <c r="D282" s="245" t="s">
        <v>168</v>
      </c>
      <c r="E282" s="246" t="s">
        <v>2195</v>
      </c>
      <c r="F282" s="247" t="s">
        <v>2196</v>
      </c>
      <c r="G282" s="248" t="s">
        <v>171</v>
      </c>
      <c r="H282" s="249">
        <v>40</v>
      </c>
      <c r="I282" s="250"/>
      <c r="J282" s="251">
        <f>ROUND(I282*H282,2)</f>
        <v>0</v>
      </c>
      <c r="K282" s="247" t="s">
        <v>1</v>
      </c>
      <c r="L282" s="45"/>
      <c r="M282" s="252" t="s">
        <v>1</v>
      </c>
      <c r="N282" s="253" t="s">
        <v>43</v>
      </c>
      <c r="O282" s="92"/>
      <c r="P282" s="254">
        <f>O282*H282</f>
        <v>0</v>
      </c>
      <c r="Q282" s="254">
        <v>0</v>
      </c>
      <c r="R282" s="254">
        <f>Q282*H282</f>
        <v>0</v>
      </c>
      <c r="S282" s="254">
        <v>0</v>
      </c>
      <c r="T282" s="25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6" t="s">
        <v>585</v>
      </c>
      <c r="AT282" s="256" t="s">
        <v>168</v>
      </c>
      <c r="AU282" s="256" t="s">
        <v>86</v>
      </c>
      <c r="AY282" s="18" t="s">
        <v>166</v>
      </c>
      <c r="BE282" s="257">
        <f>IF(N282="základní",J282,0)</f>
        <v>0</v>
      </c>
      <c r="BF282" s="257">
        <f>IF(N282="snížená",J282,0)</f>
        <v>0</v>
      </c>
      <c r="BG282" s="257">
        <f>IF(N282="zákl. přenesená",J282,0)</f>
        <v>0</v>
      </c>
      <c r="BH282" s="257">
        <f>IF(N282="sníž. přenesená",J282,0)</f>
        <v>0</v>
      </c>
      <c r="BI282" s="257">
        <f>IF(N282="nulová",J282,0)</f>
        <v>0</v>
      </c>
      <c r="BJ282" s="18" t="s">
        <v>86</v>
      </c>
      <c r="BK282" s="257">
        <f>ROUND(I282*H282,2)</f>
        <v>0</v>
      </c>
      <c r="BL282" s="18" t="s">
        <v>585</v>
      </c>
      <c r="BM282" s="256" t="s">
        <v>2327</v>
      </c>
    </row>
    <row r="283" spans="1:65" s="2" customFormat="1" ht="16.5" customHeight="1">
      <c r="A283" s="39"/>
      <c r="B283" s="40"/>
      <c r="C283" s="245" t="s">
        <v>957</v>
      </c>
      <c r="D283" s="245" t="s">
        <v>168</v>
      </c>
      <c r="E283" s="246" t="s">
        <v>2199</v>
      </c>
      <c r="F283" s="247" t="s">
        <v>2200</v>
      </c>
      <c r="G283" s="248" t="s">
        <v>171</v>
      </c>
      <c r="H283" s="249">
        <v>45</v>
      </c>
      <c r="I283" s="250"/>
      <c r="J283" s="251">
        <f>ROUND(I283*H283,2)</f>
        <v>0</v>
      </c>
      <c r="K283" s="247" t="s">
        <v>1</v>
      </c>
      <c r="L283" s="45"/>
      <c r="M283" s="252" t="s">
        <v>1</v>
      </c>
      <c r="N283" s="253" t="s">
        <v>43</v>
      </c>
      <c r="O283" s="92"/>
      <c r="P283" s="254">
        <f>O283*H283</f>
        <v>0</v>
      </c>
      <c r="Q283" s="254">
        <v>0</v>
      </c>
      <c r="R283" s="254">
        <f>Q283*H283</f>
        <v>0</v>
      </c>
      <c r="S283" s="254">
        <v>0</v>
      </c>
      <c r="T283" s="25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6" t="s">
        <v>585</v>
      </c>
      <c r="AT283" s="256" t="s">
        <v>168</v>
      </c>
      <c r="AU283" s="256" t="s">
        <v>86</v>
      </c>
      <c r="AY283" s="18" t="s">
        <v>166</v>
      </c>
      <c r="BE283" s="257">
        <f>IF(N283="základní",J283,0)</f>
        <v>0</v>
      </c>
      <c r="BF283" s="257">
        <f>IF(N283="snížená",J283,0)</f>
        <v>0</v>
      </c>
      <c r="BG283" s="257">
        <f>IF(N283="zákl. přenesená",J283,0)</f>
        <v>0</v>
      </c>
      <c r="BH283" s="257">
        <f>IF(N283="sníž. přenesená",J283,0)</f>
        <v>0</v>
      </c>
      <c r="BI283" s="257">
        <f>IF(N283="nulová",J283,0)</f>
        <v>0</v>
      </c>
      <c r="BJ283" s="18" t="s">
        <v>86</v>
      </c>
      <c r="BK283" s="257">
        <f>ROUND(I283*H283,2)</f>
        <v>0</v>
      </c>
      <c r="BL283" s="18" t="s">
        <v>585</v>
      </c>
      <c r="BM283" s="256" t="s">
        <v>2328</v>
      </c>
    </row>
    <row r="284" spans="1:65" s="2" customFormat="1" ht="16.5" customHeight="1">
      <c r="A284" s="39"/>
      <c r="B284" s="40"/>
      <c r="C284" s="245" t="s">
        <v>961</v>
      </c>
      <c r="D284" s="245" t="s">
        <v>168</v>
      </c>
      <c r="E284" s="246" t="s">
        <v>2201</v>
      </c>
      <c r="F284" s="247" t="s">
        <v>2202</v>
      </c>
      <c r="G284" s="248" t="s">
        <v>171</v>
      </c>
      <c r="H284" s="249">
        <v>30</v>
      </c>
      <c r="I284" s="250"/>
      <c r="J284" s="251">
        <f>ROUND(I284*H284,2)</f>
        <v>0</v>
      </c>
      <c r="K284" s="247" t="s">
        <v>1</v>
      </c>
      <c r="L284" s="45"/>
      <c r="M284" s="252" t="s">
        <v>1</v>
      </c>
      <c r="N284" s="253" t="s">
        <v>43</v>
      </c>
      <c r="O284" s="92"/>
      <c r="P284" s="254">
        <f>O284*H284</f>
        <v>0</v>
      </c>
      <c r="Q284" s="254">
        <v>0</v>
      </c>
      <c r="R284" s="254">
        <f>Q284*H284</f>
        <v>0</v>
      </c>
      <c r="S284" s="254">
        <v>0</v>
      </c>
      <c r="T284" s="25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6" t="s">
        <v>585</v>
      </c>
      <c r="AT284" s="256" t="s">
        <v>168</v>
      </c>
      <c r="AU284" s="256" t="s">
        <v>86</v>
      </c>
      <c r="AY284" s="18" t="s">
        <v>166</v>
      </c>
      <c r="BE284" s="257">
        <f>IF(N284="základní",J284,0)</f>
        <v>0</v>
      </c>
      <c r="BF284" s="257">
        <f>IF(N284="snížená",J284,0)</f>
        <v>0</v>
      </c>
      <c r="BG284" s="257">
        <f>IF(N284="zákl. přenesená",J284,0)</f>
        <v>0</v>
      </c>
      <c r="BH284" s="257">
        <f>IF(N284="sníž. přenesená",J284,0)</f>
        <v>0</v>
      </c>
      <c r="BI284" s="257">
        <f>IF(N284="nulová",J284,0)</f>
        <v>0</v>
      </c>
      <c r="BJ284" s="18" t="s">
        <v>86</v>
      </c>
      <c r="BK284" s="257">
        <f>ROUND(I284*H284,2)</f>
        <v>0</v>
      </c>
      <c r="BL284" s="18" t="s">
        <v>585</v>
      </c>
      <c r="BM284" s="256" t="s">
        <v>2329</v>
      </c>
    </row>
    <row r="285" spans="1:65" s="2" customFormat="1" ht="16.5" customHeight="1">
      <c r="A285" s="39"/>
      <c r="B285" s="40"/>
      <c r="C285" s="245" t="s">
        <v>965</v>
      </c>
      <c r="D285" s="245" t="s">
        <v>168</v>
      </c>
      <c r="E285" s="246" t="s">
        <v>2203</v>
      </c>
      <c r="F285" s="247" t="s">
        <v>2204</v>
      </c>
      <c r="G285" s="248" t="s">
        <v>171</v>
      </c>
      <c r="H285" s="249">
        <v>90</v>
      </c>
      <c r="I285" s="250"/>
      <c r="J285" s="251">
        <f>ROUND(I285*H285,2)</f>
        <v>0</v>
      </c>
      <c r="K285" s="247" t="s">
        <v>1</v>
      </c>
      <c r="L285" s="45"/>
      <c r="M285" s="252" t="s">
        <v>1</v>
      </c>
      <c r="N285" s="253" t="s">
        <v>43</v>
      </c>
      <c r="O285" s="92"/>
      <c r="P285" s="254">
        <f>O285*H285</f>
        <v>0</v>
      </c>
      <c r="Q285" s="254">
        <v>0</v>
      </c>
      <c r="R285" s="254">
        <f>Q285*H285</f>
        <v>0</v>
      </c>
      <c r="S285" s="254">
        <v>0</v>
      </c>
      <c r="T285" s="25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6" t="s">
        <v>585</v>
      </c>
      <c r="AT285" s="256" t="s">
        <v>168</v>
      </c>
      <c r="AU285" s="256" t="s">
        <v>86</v>
      </c>
      <c r="AY285" s="18" t="s">
        <v>166</v>
      </c>
      <c r="BE285" s="257">
        <f>IF(N285="základní",J285,0)</f>
        <v>0</v>
      </c>
      <c r="BF285" s="257">
        <f>IF(N285="snížená",J285,0)</f>
        <v>0</v>
      </c>
      <c r="BG285" s="257">
        <f>IF(N285="zákl. přenesená",J285,0)</f>
        <v>0</v>
      </c>
      <c r="BH285" s="257">
        <f>IF(N285="sníž. přenesená",J285,0)</f>
        <v>0</v>
      </c>
      <c r="BI285" s="257">
        <f>IF(N285="nulová",J285,0)</f>
        <v>0</v>
      </c>
      <c r="BJ285" s="18" t="s">
        <v>86</v>
      </c>
      <c r="BK285" s="257">
        <f>ROUND(I285*H285,2)</f>
        <v>0</v>
      </c>
      <c r="BL285" s="18" t="s">
        <v>585</v>
      </c>
      <c r="BM285" s="256" t="s">
        <v>2330</v>
      </c>
    </row>
    <row r="286" spans="1:65" s="2" customFormat="1" ht="16.5" customHeight="1">
      <c r="A286" s="39"/>
      <c r="B286" s="40"/>
      <c r="C286" s="245" t="s">
        <v>971</v>
      </c>
      <c r="D286" s="245" t="s">
        <v>168</v>
      </c>
      <c r="E286" s="246" t="s">
        <v>2331</v>
      </c>
      <c r="F286" s="247" t="s">
        <v>2332</v>
      </c>
      <c r="G286" s="248" t="s">
        <v>171</v>
      </c>
      <c r="H286" s="249">
        <v>5</v>
      </c>
      <c r="I286" s="250"/>
      <c r="J286" s="251">
        <f>ROUND(I286*H286,2)</f>
        <v>0</v>
      </c>
      <c r="K286" s="247" t="s">
        <v>1</v>
      </c>
      <c r="L286" s="45"/>
      <c r="M286" s="252" t="s">
        <v>1</v>
      </c>
      <c r="N286" s="253" t="s">
        <v>43</v>
      </c>
      <c r="O286" s="92"/>
      <c r="P286" s="254">
        <f>O286*H286</f>
        <v>0</v>
      </c>
      <c r="Q286" s="254">
        <v>0</v>
      </c>
      <c r="R286" s="254">
        <f>Q286*H286</f>
        <v>0</v>
      </c>
      <c r="S286" s="254">
        <v>0</v>
      </c>
      <c r="T286" s="25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6" t="s">
        <v>585</v>
      </c>
      <c r="AT286" s="256" t="s">
        <v>168</v>
      </c>
      <c r="AU286" s="256" t="s">
        <v>86</v>
      </c>
      <c r="AY286" s="18" t="s">
        <v>166</v>
      </c>
      <c r="BE286" s="257">
        <f>IF(N286="základní",J286,0)</f>
        <v>0</v>
      </c>
      <c r="BF286" s="257">
        <f>IF(N286="snížená",J286,0)</f>
        <v>0</v>
      </c>
      <c r="BG286" s="257">
        <f>IF(N286="zákl. přenesená",J286,0)</f>
        <v>0</v>
      </c>
      <c r="BH286" s="257">
        <f>IF(N286="sníž. přenesená",J286,0)</f>
        <v>0</v>
      </c>
      <c r="BI286" s="257">
        <f>IF(N286="nulová",J286,0)</f>
        <v>0</v>
      </c>
      <c r="BJ286" s="18" t="s">
        <v>86</v>
      </c>
      <c r="BK286" s="257">
        <f>ROUND(I286*H286,2)</f>
        <v>0</v>
      </c>
      <c r="BL286" s="18" t="s">
        <v>585</v>
      </c>
      <c r="BM286" s="256" t="s">
        <v>2333</v>
      </c>
    </row>
    <row r="287" spans="1:65" s="2" customFormat="1" ht="16.5" customHeight="1">
      <c r="A287" s="39"/>
      <c r="B287" s="40"/>
      <c r="C287" s="245" t="s">
        <v>979</v>
      </c>
      <c r="D287" s="245" t="s">
        <v>168</v>
      </c>
      <c r="E287" s="246" t="s">
        <v>2205</v>
      </c>
      <c r="F287" s="247" t="s">
        <v>2206</v>
      </c>
      <c r="G287" s="248" t="s">
        <v>171</v>
      </c>
      <c r="H287" s="249">
        <v>50</v>
      </c>
      <c r="I287" s="250"/>
      <c r="J287" s="251">
        <f>ROUND(I287*H287,2)</f>
        <v>0</v>
      </c>
      <c r="K287" s="247" t="s">
        <v>1</v>
      </c>
      <c r="L287" s="45"/>
      <c r="M287" s="252" t="s">
        <v>1</v>
      </c>
      <c r="N287" s="253" t="s">
        <v>43</v>
      </c>
      <c r="O287" s="92"/>
      <c r="P287" s="254">
        <f>O287*H287</f>
        <v>0</v>
      </c>
      <c r="Q287" s="254">
        <v>0</v>
      </c>
      <c r="R287" s="254">
        <f>Q287*H287</f>
        <v>0</v>
      </c>
      <c r="S287" s="254">
        <v>0</v>
      </c>
      <c r="T287" s="25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6" t="s">
        <v>585</v>
      </c>
      <c r="AT287" s="256" t="s">
        <v>168</v>
      </c>
      <c r="AU287" s="256" t="s">
        <v>86</v>
      </c>
      <c r="AY287" s="18" t="s">
        <v>166</v>
      </c>
      <c r="BE287" s="257">
        <f>IF(N287="základní",J287,0)</f>
        <v>0</v>
      </c>
      <c r="BF287" s="257">
        <f>IF(N287="snížená",J287,0)</f>
        <v>0</v>
      </c>
      <c r="BG287" s="257">
        <f>IF(N287="zákl. přenesená",J287,0)</f>
        <v>0</v>
      </c>
      <c r="BH287" s="257">
        <f>IF(N287="sníž. přenesená",J287,0)</f>
        <v>0</v>
      </c>
      <c r="BI287" s="257">
        <f>IF(N287="nulová",J287,0)</f>
        <v>0</v>
      </c>
      <c r="BJ287" s="18" t="s">
        <v>86</v>
      </c>
      <c r="BK287" s="257">
        <f>ROUND(I287*H287,2)</f>
        <v>0</v>
      </c>
      <c r="BL287" s="18" t="s">
        <v>585</v>
      </c>
      <c r="BM287" s="256" t="s">
        <v>2334</v>
      </c>
    </row>
    <row r="288" spans="1:65" s="2" customFormat="1" ht="16.5" customHeight="1">
      <c r="A288" s="39"/>
      <c r="B288" s="40"/>
      <c r="C288" s="245" t="s">
        <v>984</v>
      </c>
      <c r="D288" s="245" t="s">
        <v>168</v>
      </c>
      <c r="E288" s="246" t="s">
        <v>2335</v>
      </c>
      <c r="F288" s="247" t="s">
        <v>2336</v>
      </c>
      <c r="G288" s="248" t="s">
        <v>171</v>
      </c>
      <c r="H288" s="249">
        <v>70</v>
      </c>
      <c r="I288" s="250"/>
      <c r="J288" s="251">
        <f>ROUND(I288*H288,2)</f>
        <v>0</v>
      </c>
      <c r="K288" s="247" t="s">
        <v>1</v>
      </c>
      <c r="L288" s="45"/>
      <c r="M288" s="252" t="s">
        <v>1</v>
      </c>
      <c r="N288" s="253" t="s">
        <v>43</v>
      </c>
      <c r="O288" s="92"/>
      <c r="P288" s="254">
        <f>O288*H288</f>
        <v>0</v>
      </c>
      <c r="Q288" s="254">
        <v>0</v>
      </c>
      <c r="R288" s="254">
        <f>Q288*H288</f>
        <v>0</v>
      </c>
      <c r="S288" s="254">
        <v>0</v>
      </c>
      <c r="T288" s="25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6" t="s">
        <v>585</v>
      </c>
      <c r="AT288" s="256" t="s">
        <v>168</v>
      </c>
      <c r="AU288" s="256" t="s">
        <v>86</v>
      </c>
      <c r="AY288" s="18" t="s">
        <v>166</v>
      </c>
      <c r="BE288" s="257">
        <f>IF(N288="základní",J288,0)</f>
        <v>0</v>
      </c>
      <c r="BF288" s="257">
        <f>IF(N288="snížená",J288,0)</f>
        <v>0</v>
      </c>
      <c r="BG288" s="257">
        <f>IF(N288="zákl. přenesená",J288,0)</f>
        <v>0</v>
      </c>
      <c r="BH288" s="257">
        <f>IF(N288="sníž. přenesená",J288,0)</f>
        <v>0</v>
      </c>
      <c r="BI288" s="257">
        <f>IF(N288="nulová",J288,0)</f>
        <v>0</v>
      </c>
      <c r="BJ288" s="18" t="s">
        <v>86</v>
      </c>
      <c r="BK288" s="257">
        <f>ROUND(I288*H288,2)</f>
        <v>0</v>
      </c>
      <c r="BL288" s="18" t="s">
        <v>585</v>
      </c>
      <c r="BM288" s="256" t="s">
        <v>2337</v>
      </c>
    </row>
    <row r="289" spans="1:65" s="2" customFormat="1" ht="16.5" customHeight="1">
      <c r="A289" s="39"/>
      <c r="B289" s="40"/>
      <c r="C289" s="245" t="s">
        <v>989</v>
      </c>
      <c r="D289" s="245" t="s">
        <v>168</v>
      </c>
      <c r="E289" s="246" t="s">
        <v>2197</v>
      </c>
      <c r="F289" s="247" t="s">
        <v>2198</v>
      </c>
      <c r="G289" s="248" t="s">
        <v>171</v>
      </c>
      <c r="H289" s="249">
        <v>65</v>
      </c>
      <c r="I289" s="250"/>
      <c r="J289" s="251">
        <f>ROUND(I289*H289,2)</f>
        <v>0</v>
      </c>
      <c r="K289" s="247" t="s">
        <v>1</v>
      </c>
      <c r="L289" s="45"/>
      <c r="M289" s="252" t="s">
        <v>1</v>
      </c>
      <c r="N289" s="253" t="s">
        <v>43</v>
      </c>
      <c r="O289" s="92"/>
      <c r="P289" s="254">
        <f>O289*H289</f>
        <v>0</v>
      </c>
      <c r="Q289" s="254">
        <v>0</v>
      </c>
      <c r="R289" s="254">
        <f>Q289*H289</f>
        <v>0</v>
      </c>
      <c r="S289" s="254">
        <v>0</v>
      </c>
      <c r="T289" s="25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56" t="s">
        <v>585</v>
      </c>
      <c r="AT289" s="256" t="s">
        <v>168</v>
      </c>
      <c r="AU289" s="256" t="s">
        <v>86</v>
      </c>
      <c r="AY289" s="18" t="s">
        <v>166</v>
      </c>
      <c r="BE289" s="257">
        <f>IF(N289="základní",J289,0)</f>
        <v>0</v>
      </c>
      <c r="BF289" s="257">
        <f>IF(N289="snížená",J289,0)</f>
        <v>0</v>
      </c>
      <c r="BG289" s="257">
        <f>IF(N289="zákl. přenesená",J289,0)</f>
        <v>0</v>
      </c>
      <c r="BH289" s="257">
        <f>IF(N289="sníž. přenesená",J289,0)</f>
        <v>0</v>
      </c>
      <c r="BI289" s="257">
        <f>IF(N289="nulová",J289,0)</f>
        <v>0</v>
      </c>
      <c r="BJ289" s="18" t="s">
        <v>86</v>
      </c>
      <c r="BK289" s="257">
        <f>ROUND(I289*H289,2)</f>
        <v>0</v>
      </c>
      <c r="BL289" s="18" t="s">
        <v>585</v>
      </c>
      <c r="BM289" s="256" t="s">
        <v>2338</v>
      </c>
    </row>
    <row r="290" spans="1:65" s="2" customFormat="1" ht="21.75" customHeight="1">
      <c r="A290" s="39"/>
      <c r="B290" s="40"/>
      <c r="C290" s="245" t="s">
        <v>997</v>
      </c>
      <c r="D290" s="245" t="s">
        <v>168</v>
      </c>
      <c r="E290" s="246" t="s">
        <v>2339</v>
      </c>
      <c r="F290" s="247" t="s">
        <v>2340</v>
      </c>
      <c r="G290" s="248" t="s">
        <v>171</v>
      </c>
      <c r="H290" s="249">
        <v>160</v>
      </c>
      <c r="I290" s="250"/>
      <c r="J290" s="251">
        <f>ROUND(I290*H290,2)</f>
        <v>0</v>
      </c>
      <c r="K290" s="247" t="s">
        <v>1</v>
      </c>
      <c r="L290" s="45"/>
      <c r="M290" s="252" t="s">
        <v>1</v>
      </c>
      <c r="N290" s="253" t="s">
        <v>43</v>
      </c>
      <c r="O290" s="92"/>
      <c r="P290" s="254">
        <f>O290*H290</f>
        <v>0</v>
      </c>
      <c r="Q290" s="254">
        <v>0</v>
      </c>
      <c r="R290" s="254">
        <f>Q290*H290</f>
        <v>0</v>
      </c>
      <c r="S290" s="254">
        <v>0</v>
      </c>
      <c r="T290" s="25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6" t="s">
        <v>585</v>
      </c>
      <c r="AT290" s="256" t="s">
        <v>168</v>
      </c>
      <c r="AU290" s="256" t="s">
        <v>86</v>
      </c>
      <c r="AY290" s="18" t="s">
        <v>166</v>
      </c>
      <c r="BE290" s="257">
        <f>IF(N290="základní",J290,0)</f>
        <v>0</v>
      </c>
      <c r="BF290" s="257">
        <f>IF(N290="snížená",J290,0)</f>
        <v>0</v>
      </c>
      <c r="BG290" s="257">
        <f>IF(N290="zákl. přenesená",J290,0)</f>
        <v>0</v>
      </c>
      <c r="BH290" s="257">
        <f>IF(N290="sníž. přenesená",J290,0)</f>
        <v>0</v>
      </c>
      <c r="BI290" s="257">
        <f>IF(N290="nulová",J290,0)</f>
        <v>0</v>
      </c>
      <c r="BJ290" s="18" t="s">
        <v>86</v>
      </c>
      <c r="BK290" s="257">
        <f>ROUND(I290*H290,2)</f>
        <v>0</v>
      </c>
      <c r="BL290" s="18" t="s">
        <v>585</v>
      </c>
      <c r="BM290" s="256" t="s">
        <v>2341</v>
      </c>
    </row>
    <row r="291" spans="1:65" s="2" customFormat="1" ht="21.75" customHeight="1">
      <c r="A291" s="39"/>
      <c r="B291" s="40"/>
      <c r="C291" s="245" t="s">
        <v>1006</v>
      </c>
      <c r="D291" s="245" t="s">
        <v>168</v>
      </c>
      <c r="E291" s="246" t="s">
        <v>2342</v>
      </c>
      <c r="F291" s="247" t="s">
        <v>2343</v>
      </c>
      <c r="G291" s="248" t="s">
        <v>171</v>
      </c>
      <c r="H291" s="249">
        <v>7</v>
      </c>
      <c r="I291" s="250"/>
      <c r="J291" s="251">
        <f>ROUND(I291*H291,2)</f>
        <v>0</v>
      </c>
      <c r="K291" s="247" t="s">
        <v>1</v>
      </c>
      <c r="L291" s="45"/>
      <c r="M291" s="252" t="s">
        <v>1</v>
      </c>
      <c r="N291" s="253" t="s">
        <v>43</v>
      </c>
      <c r="O291" s="92"/>
      <c r="P291" s="254">
        <f>O291*H291</f>
        <v>0</v>
      </c>
      <c r="Q291" s="254">
        <v>0</v>
      </c>
      <c r="R291" s="254">
        <f>Q291*H291</f>
        <v>0</v>
      </c>
      <c r="S291" s="254">
        <v>0</v>
      </c>
      <c r="T291" s="25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56" t="s">
        <v>585</v>
      </c>
      <c r="AT291" s="256" t="s">
        <v>168</v>
      </c>
      <c r="AU291" s="256" t="s">
        <v>86</v>
      </c>
      <c r="AY291" s="18" t="s">
        <v>166</v>
      </c>
      <c r="BE291" s="257">
        <f>IF(N291="základní",J291,0)</f>
        <v>0</v>
      </c>
      <c r="BF291" s="257">
        <f>IF(N291="snížená",J291,0)</f>
        <v>0</v>
      </c>
      <c r="BG291" s="257">
        <f>IF(N291="zákl. přenesená",J291,0)</f>
        <v>0</v>
      </c>
      <c r="BH291" s="257">
        <f>IF(N291="sníž. přenesená",J291,0)</f>
        <v>0</v>
      </c>
      <c r="BI291" s="257">
        <f>IF(N291="nulová",J291,0)</f>
        <v>0</v>
      </c>
      <c r="BJ291" s="18" t="s">
        <v>86</v>
      </c>
      <c r="BK291" s="257">
        <f>ROUND(I291*H291,2)</f>
        <v>0</v>
      </c>
      <c r="BL291" s="18" t="s">
        <v>585</v>
      </c>
      <c r="BM291" s="256" t="s">
        <v>2344</v>
      </c>
    </row>
    <row r="292" spans="1:65" s="2" customFormat="1" ht="16.5" customHeight="1">
      <c r="A292" s="39"/>
      <c r="B292" s="40"/>
      <c r="C292" s="245" t="s">
        <v>1012</v>
      </c>
      <c r="D292" s="245" t="s">
        <v>168</v>
      </c>
      <c r="E292" s="246" t="s">
        <v>2209</v>
      </c>
      <c r="F292" s="247" t="s">
        <v>2210</v>
      </c>
      <c r="G292" s="248" t="s">
        <v>1588</v>
      </c>
      <c r="H292" s="249">
        <v>38</v>
      </c>
      <c r="I292" s="250"/>
      <c r="J292" s="251">
        <f>ROUND(I292*H292,2)</f>
        <v>0</v>
      </c>
      <c r="K292" s="247" t="s">
        <v>1</v>
      </c>
      <c r="L292" s="45"/>
      <c r="M292" s="252" t="s">
        <v>1</v>
      </c>
      <c r="N292" s="253" t="s">
        <v>43</v>
      </c>
      <c r="O292" s="92"/>
      <c r="P292" s="254">
        <f>O292*H292</f>
        <v>0</v>
      </c>
      <c r="Q292" s="254">
        <v>0</v>
      </c>
      <c r="R292" s="254">
        <f>Q292*H292</f>
        <v>0</v>
      </c>
      <c r="S292" s="254">
        <v>0</v>
      </c>
      <c r="T292" s="25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6" t="s">
        <v>585</v>
      </c>
      <c r="AT292" s="256" t="s">
        <v>168</v>
      </c>
      <c r="AU292" s="256" t="s">
        <v>86</v>
      </c>
      <c r="AY292" s="18" t="s">
        <v>166</v>
      </c>
      <c r="BE292" s="257">
        <f>IF(N292="základní",J292,0)</f>
        <v>0</v>
      </c>
      <c r="BF292" s="257">
        <f>IF(N292="snížená",J292,0)</f>
        <v>0</v>
      </c>
      <c r="BG292" s="257">
        <f>IF(N292="zákl. přenesená",J292,0)</f>
        <v>0</v>
      </c>
      <c r="BH292" s="257">
        <f>IF(N292="sníž. přenesená",J292,0)</f>
        <v>0</v>
      </c>
      <c r="BI292" s="257">
        <f>IF(N292="nulová",J292,0)</f>
        <v>0</v>
      </c>
      <c r="BJ292" s="18" t="s">
        <v>86</v>
      </c>
      <c r="BK292" s="257">
        <f>ROUND(I292*H292,2)</f>
        <v>0</v>
      </c>
      <c r="BL292" s="18" t="s">
        <v>585</v>
      </c>
      <c r="BM292" s="256" t="s">
        <v>2345</v>
      </c>
    </row>
    <row r="293" spans="1:63" s="12" customFormat="1" ht="25.9" customHeight="1">
      <c r="A293" s="12"/>
      <c r="B293" s="229"/>
      <c r="C293" s="230"/>
      <c r="D293" s="231" t="s">
        <v>77</v>
      </c>
      <c r="E293" s="232" t="s">
        <v>2346</v>
      </c>
      <c r="F293" s="232" t="s">
        <v>2347</v>
      </c>
      <c r="G293" s="230"/>
      <c r="H293" s="230"/>
      <c r="I293" s="233"/>
      <c r="J293" s="234">
        <f>BK293</f>
        <v>0</v>
      </c>
      <c r="K293" s="230"/>
      <c r="L293" s="235"/>
      <c r="M293" s="236"/>
      <c r="N293" s="237"/>
      <c r="O293" s="237"/>
      <c r="P293" s="238">
        <f>SUM(P294:P307)</f>
        <v>0</v>
      </c>
      <c r="Q293" s="237"/>
      <c r="R293" s="238">
        <f>SUM(R294:R307)</f>
        <v>0</v>
      </c>
      <c r="S293" s="237"/>
      <c r="T293" s="239">
        <f>SUM(T294:T307)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40" t="s">
        <v>86</v>
      </c>
      <c r="AT293" s="241" t="s">
        <v>77</v>
      </c>
      <c r="AU293" s="241" t="s">
        <v>78</v>
      </c>
      <c r="AY293" s="240" t="s">
        <v>166</v>
      </c>
      <c r="BK293" s="242">
        <f>SUM(BK294:BK307)</f>
        <v>0</v>
      </c>
    </row>
    <row r="294" spans="1:65" s="2" customFormat="1" ht="16.5" customHeight="1">
      <c r="A294" s="39"/>
      <c r="B294" s="40"/>
      <c r="C294" s="245" t="s">
        <v>1017</v>
      </c>
      <c r="D294" s="245" t="s">
        <v>168</v>
      </c>
      <c r="E294" s="246" t="s">
        <v>2348</v>
      </c>
      <c r="F294" s="247" t="s">
        <v>2349</v>
      </c>
      <c r="G294" s="248" t="s">
        <v>1588</v>
      </c>
      <c r="H294" s="249">
        <v>1</v>
      </c>
      <c r="I294" s="250"/>
      <c r="J294" s="251">
        <f>ROUND(I294*H294,2)</f>
        <v>0</v>
      </c>
      <c r="K294" s="247" t="s">
        <v>1</v>
      </c>
      <c r="L294" s="45"/>
      <c r="M294" s="252" t="s">
        <v>1</v>
      </c>
      <c r="N294" s="253" t="s">
        <v>43</v>
      </c>
      <c r="O294" s="92"/>
      <c r="P294" s="254">
        <f>O294*H294</f>
        <v>0</v>
      </c>
      <c r="Q294" s="254">
        <v>0</v>
      </c>
      <c r="R294" s="254">
        <f>Q294*H294</f>
        <v>0</v>
      </c>
      <c r="S294" s="254">
        <v>0</v>
      </c>
      <c r="T294" s="25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56" t="s">
        <v>585</v>
      </c>
      <c r="AT294" s="256" t="s">
        <v>168</v>
      </c>
      <c r="AU294" s="256" t="s">
        <v>86</v>
      </c>
      <c r="AY294" s="18" t="s">
        <v>166</v>
      </c>
      <c r="BE294" s="257">
        <f>IF(N294="základní",J294,0)</f>
        <v>0</v>
      </c>
      <c r="BF294" s="257">
        <f>IF(N294="snížená",J294,0)</f>
        <v>0</v>
      </c>
      <c r="BG294" s="257">
        <f>IF(N294="zákl. přenesená",J294,0)</f>
        <v>0</v>
      </c>
      <c r="BH294" s="257">
        <f>IF(N294="sníž. přenesená",J294,0)</f>
        <v>0</v>
      </c>
      <c r="BI294" s="257">
        <f>IF(N294="nulová",J294,0)</f>
        <v>0</v>
      </c>
      <c r="BJ294" s="18" t="s">
        <v>86</v>
      </c>
      <c r="BK294" s="257">
        <f>ROUND(I294*H294,2)</f>
        <v>0</v>
      </c>
      <c r="BL294" s="18" t="s">
        <v>585</v>
      </c>
      <c r="BM294" s="256" t="s">
        <v>2350</v>
      </c>
    </row>
    <row r="295" spans="1:65" s="2" customFormat="1" ht="16.5" customHeight="1">
      <c r="A295" s="39"/>
      <c r="B295" s="40"/>
      <c r="C295" s="245" t="s">
        <v>1021</v>
      </c>
      <c r="D295" s="245" t="s">
        <v>168</v>
      </c>
      <c r="E295" s="246" t="s">
        <v>2351</v>
      </c>
      <c r="F295" s="247" t="s">
        <v>2352</v>
      </c>
      <c r="G295" s="248" t="s">
        <v>2353</v>
      </c>
      <c r="H295" s="249">
        <v>1</v>
      </c>
      <c r="I295" s="250"/>
      <c r="J295" s="251">
        <f>ROUND(I295*H295,2)</f>
        <v>0</v>
      </c>
      <c r="K295" s="247" t="s">
        <v>1</v>
      </c>
      <c r="L295" s="45"/>
      <c r="M295" s="252" t="s">
        <v>1</v>
      </c>
      <c r="N295" s="253" t="s">
        <v>43</v>
      </c>
      <c r="O295" s="92"/>
      <c r="P295" s="254">
        <f>O295*H295</f>
        <v>0</v>
      </c>
      <c r="Q295" s="254">
        <v>0</v>
      </c>
      <c r="R295" s="254">
        <f>Q295*H295</f>
        <v>0</v>
      </c>
      <c r="S295" s="254">
        <v>0</v>
      </c>
      <c r="T295" s="25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6" t="s">
        <v>585</v>
      </c>
      <c r="AT295" s="256" t="s">
        <v>168</v>
      </c>
      <c r="AU295" s="256" t="s">
        <v>86</v>
      </c>
      <c r="AY295" s="18" t="s">
        <v>166</v>
      </c>
      <c r="BE295" s="257">
        <f>IF(N295="základní",J295,0)</f>
        <v>0</v>
      </c>
      <c r="BF295" s="257">
        <f>IF(N295="snížená",J295,0)</f>
        <v>0</v>
      </c>
      <c r="BG295" s="257">
        <f>IF(N295="zákl. přenesená",J295,0)</f>
        <v>0</v>
      </c>
      <c r="BH295" s="257">
        <f>IF(N295="sníž. přenesená",J295,0)</f>
        <v>0</v>
      </c>
      <c r="BI295" s="257">
        <f>IF(N295="nulová",J295,0)</f>
        <v>0</v>
      </c>
      <c r="BJ295" s="18" t="s">
        <v>86</v>
      </c>
      <c r="BK295" s="257">
        <f>ROUND(I295*H295,2)</f>
        <v>0</v>
      </c>
      <c r="BL295" s="18" t="s">
        <v>585</v>
      </c>
      <c r="BM295" s="256" t="s">
        <v>2354</v>
      </c>
    </row>
    <row r="296" spans="1:65" s="2" customFormat="1" ht="16.5" customHeight="1">
      <c r="A296" s="39"/>
      <c r="B296" s="40"/>
      <c r="C296" s="245" t="s">
        <v>1028</v>
      </c>
      <c r="D296" s="245" t="s">
        <v>168</v>
      </c>
      <c r="E296" s="246" t="s">
        <v>2355</v>
      </c>
      <c r="F296" s="247" t="s">
        <v>2356</v>
      </c>
      <c r="G296" s="248" t="s">
        <v>2353</v>
      </c>
      <c r="H296" s="249">
        <v>1</v>
      </c>
      <c r="I296" s="250"/>
      <c r="J296" s="251">
        <f>ROUND(I296*H296,2)</f>
        <v>0</v>
      </c>
      <c r="K296" s="247" t="s">
        <v>1</v>
      </c>
      <c r="L296" s="45"/>
      <c r="M296" s="252" t="s">
        <v>1</v>
      </c>
      <c r="N296" s="253" t="s">
        <v>43</v>
      </c>
      <c r="O296" s="92"/>
      <c r="P296" s="254">
        <f>O296*H296</f>
        <v>0</v>
      </c>
      <c r="Q296" s="254">
        <v>0</v>
      </c>
      <c r="R296" s="254">
        <f>Q296*H296</f>
        <v>0</v>
      </c>
      <c r="S296" s="254">
        <v>0</v>
      </c>
      <c r="T296" s="25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6" t="s">
        <v>585</v>
      </c>
      <c r="AT296" s="256" t="s">
        <v>168</v>
      </c>
      <c r="AU296" s="256" t="s">
        <v>86</v>
      </c>
      <c r="AY296" s="18" t="s">
        <v>166</v>
      </c>
      <c r="BE296" s="257">
        <f>IF(N296="základní",J296,0)</f>
        <v>0</v>
      </c>
      <c r="BF296" s="257">
        <f>IF(N296="snížená",J296,0)</f>
        <v>0</v>
      </c>
      <c r="BG296" s="257">
        <f>IF(N296="zákl. přenesená",J296,0)</f>
        <v>0</v>
      </c>
      <c r="BH296" s="257">
        <f>IF(N296="sníž. přenesená",J296,0)</f>
        <v>0</v>
      </c>
      <c r="BI296" s="257">
        <f>IF(N296="nulová",J296,0)</f>
        <v>0</v>
      </c>
      <c r="BJ296" s="18" t="s">
        <v>86</v>
      </c>
      <c r="BK296" s="257">
        <f>ROUND(I296*H296,2)</f>
        <v>0</v>
      </c>
      <c r="BL296" s="18" t="s">
        <v>585</v>
      </c>
      <c r="BM296" s="256" t="s">
        <v>2357</v>
      </c>
    </row>
    <row r="297" spans="1:65" s="2" customFormat="1" ht="16.5" customHeight="1">
      <c r="A297" s="39"/>
      <c r="B297" s="40"/>
      <c r="C297" s="245" t="s">
        <v>1032</v>
      </c>
      <c r="D297" s="245" t="s">
        <v>168</v>
      </c>
      <c r="E297" s="246" t="s">
        <v>2358</v>
      </c>
      <c r="F297" s="247" t="s">
        <v>2359</v>
      </c>
      <c r="G297" s="248" t="s">
        <v>2353</v>
      </c>
      <c r="H297" s="249">
        <v>1</v>
      </c>
      <c r="I297" s="250"/>
      <c r="J297" s="251">
        <f>ROUND(I297*H297,2)</f>
        <v>0</v>
      </c>
      <c r="K297" s="247" t="s">
        <v>1</v>
      </c>
      <c r="L297" s="45"/>
      <c r="M297" s="252" t="s">
        <v>1</v>
      </c>
      <c r="N297" s="253" t="s">
        <v>43</v>
      </c>
      <c r="O297" s="92"/>
      <c r="P297" s="254">
        <f>O297*H297</f>
        <v>0</v>
      </c>
      <c r="Q297" s="254">
        <v>0</v>
      </c>
      <c r="R297" s="254">
        <f>Q297*H297</f>
        <v>0</v>
      </c>
      <c r="S297" s="254">
        <v>0</v>
      </c>
      <c r="T297" s="25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6" t="s">
        <v>585</v>
      </c>
      <c r="AT297" s="256" t="s">
        <v>168</v>
      </c>
      <c r="AU297" s="256" t="s">
        <v>86</v>
      </c>
      <c r="AY297" s="18" t="s">
        <v>166</v>
      </c>
      <c r="BE297" s="257">
        <f>IF(N297="základní",J297,0)</f>
        <v>0</v>
      </c>
      <c r="BF297" s="257">
        <f>IF(N297="snížená",J297,0)</f>
        <v>0</v>
      </c>
      <c r="BG297" s="257">
        <f>IF(N297="zákl. přenesená",J297,0)</f>
        <v>0</v>
      </c>
      <c r="BH297" s="257">
        <f>IF(N297="sníž. přenesená",J297,0)</f>
        <v>0</v>
      </c>
      <c r="BI297" s="257">
        <f>IF(N297="nulová",J297,0)</f>
        <v>0</v>
      </c>
      <c r="BJ297" s="18" t="s">
        <v>86</v>
      </c>
      <c r="BK297" s="257">
        <f>ROUND(I297*H297,2)</f>
        <v>0</v>
      </c>
      <c r="BL297" s="18" t="s">
        <v>585</v>
      </c>
      <c r="BM297" s="256" t="s">
        <v>2360</v>
      </c>
    </row>
    <row r="298" spans="1:65" s="2" customFormat="1" ht="16.5" customHeight="1">
      <c r="A298" s="39"/>
      <c r="B298" s="40"/>
      <c r="C298" s="245" t="s">
        <v>1039</v>
      </c>
      <c r="D298" s="245" t="s">
        <v>168</v>
      </c>
      <c r="E298" s="246" t="s">
        <v>2361</v>
      </c>
      <c r="F298" s="247" t="s">
        <v>2362</v>
      </c>
      <c r="G298" s="248" t="s">
        <v>2353</v>
      </c>
      <c r="H298" s="249">
        <v>1</v>
      </c>
      <c r="I298" s="250"/>
      <c r="J298" s="251">
        <f>ROUND(I298*H298,2)</f>
        <v>0</v>
      </c>
      <c r="K298" s="247" t="s">
        <v>1</v>
      </c>
      <c r="L298" s="45"/>
      <c r="M298" s="252" t="s">
        <v>1</v>
      </c>
      <c r="N298" s="253" t="s">
        <v>43</v>
      </c>
      <c r="O298" s="92"/>
      <c r="P298" s="254">
        <f>O298*H298</f>
        <v>0</v>
      </c>
      <c r="Q298" s="254">
        <v>0</v>
      </c>
      <c r="R298" s="254">
        <f>Q298*H298</f>
        <v>0</v>
      </c>
      <c r="S298" s="254">
        <v>0</v>
      </c>
      <c r="T298" s="25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6" t="s">
        <v>585</v>
      </c>
      <c r="AT298" s="256" t="s">
        <v>168</v>
      </c>
      <c r="AU298" s="256" t="s">
        <v>86</v>
      </c>
      <c r="AY298" s="18" t="s">
        <v>166</v>
      </c>
      <c r="BE298" s="257">
        <f>IF(N298="základní",J298,0)</f>
        <v>0</v>
      </c>
      <c r="BF298" s="257">
        <f>IF(N298="snížená",J298,0)</f>
        <v>0</v>
      </c>
      <c r="BG298" s="257">
        <f>IF(N298="zákl. přenesená",J298,0)</f>
        <v>0</v>
      </c>
      <c r="BH298" s="257">
        <f>IF(N298="sníž. přenesená",J298,0)</f>
        <v>0</v>
      </c>
      <c r="BI298" s="257">
        <f>IF(N298="nulová",J298,0)</f>
        <v>0</v>
      </c>
      <c r="BJ298" s="18" t="s">
        <v>86</v>
      </c>
      <c r="BK298" s="257">
        <f>ROUND(I298*H298,2)</f>
        <v>0</v>
      </c>
      <c r="BL298" s="18" t="s">
        <v>585</v>
      </c>
      <c r="BM298" s="256" t="s">
        <v>2363</v>
      </c>
    </row>
    <row r="299" spans="1:65" s="2" customFormat="1" ht="21.75" customHeight="1">
      <c r="A299" s="39"/>
      <c r="B299" s="40"/>
      <c r="C299" s="245" t="s">
        <v>1043</v>
      </c>
      <c r="D299" s="245" t="s">
        <v>168</v>
      </c>
      <c r="E299" s="246" t="s">
        <v>2364</v>
      </c>
      <c r="F299" s="247" t="s">
        <v>2365</v>
      </c>
      <c r="G299" s="248" t="s">
        <v>171</v>
      </c>
      <c r="H299" s="249">
        <v>1</v>
      </c>
      <c r="I299" s="250"/>
      <c r="J299" s="251">
        <f>ROUND(I299*H299,2)</f>
        <v>0</v>
      </c>
      <c r="K299" s="247" t="s">
        <v>1</v>
      </c>
      <c r="L299" s="45"/>
      <c r="M299" s="252" t="s">
        <v>1</v>
      </c>
      <c r="N299" s="253" t="s">
        <v>43</v>
      </c>
      <c r="O299" s="92"/>
      <c r="P299" s="254">
        <f>O299*H299</f>
        <v>0</v>
      </c>
      <c r="Q299" s="254">
        <v>0</v>
      </c>
      <c r="R299" s="254">
        <f>Q299*H299</f>
        <v>0</v>
      </c>
      <c r="S299" s="254">
        <v>0</v>
      </c>
      <c r="T299" s="25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56" t="s">
        <v>585</v>
      </c>
      <c r="AT299" s="256" t="s">
        <v>168</v>
      </c>
      <c r="AU299" s="256" t="s">
        <v>86</v>
      </c>
      <c r="AY299" s="18" t="s">
        <v>166</v>
      </c>
      <c r="BE299" s="257">
        <f>IF(N299="základní",J299,0)</f>
        <v>0</v>
      </c>
      <c r="BF299" s="257">
        <f>IF(N299="snížená",J299,0)</f>
        <v>0</v>
      </c>
      <c r="BG299" s="257">
        <f>IF(N299="zákl. přenesená",J299,0)</f>
        <v>0</v>
      </c>
      <c r="BH299" s="257">
        <f>IF(N299="sníž. přenesená",J299,0)</f>
        <v>0</v>
      </c>
      <c r="BI299" s="257">
        <f>IF(N299="nulová",J299,0)</f>
        <v>0</v>
      </c>
      <c r="BJ299" s="18" t="s">
        <v>86</v>
      </c>
      <c r="BK299" s="257">
        <f>ROUND(I299*H299,2)</f>
        <v>0</v>
      </c>
      <c r="BL299" s="18" t="s">
        <v>585</v>
      </c>
      <c r="BM299" s="256" t="s">
        <v>2366</v>
      </c>
    </row>
    <row r="300" spans="1:65" s="2" customFormat="1" ht="21.75" customHeight="1">
      <c r="A300" s="39"/>
      <c r="B300" s="40"/>
      <c r="C300" s="245" t="s">
        <v>1049</v>
      </c>
      <c r="D300" s="245" t="s">
        <v>168</v>
      </c>
      <c r="E300" s="246" t="s">
        <v>2364</v>
      </c>
      <c r="F300" s="247" t="s">
        <v>2365</v>
      </c>
      <c r="G300" s="248" t="s">
        <v>171</v>
      </c>
      <c r="H300" s="249">
        <v>1</v>
      </c>
      <c r="I300" s="250"/>
      <c r="J300" s="251">
        <f>ROUND(I300*H300,2)</f>
        <v>0</v>
      </c>
      <c r="K300" s="247" t="s">
        <v>1</v>
      </c>
      <c r="L300" s="45"/>
      <c r="M300" s="252" t="s">
        <v>1</v>
      </c>
      <c r="N300" s="253" t="s">
        <v>43</v>
      </c>
      <c r="O300" s="92"/>
      <c r="P300" s="254">
        <f>O300*H300</f>
        <v>0</v>
      </c>
      <c r="Q300" s="254">
        <v>0</v>
      </c>
      <c r="R300" s="254">
        <f>Q300*H300</f>
        <v>0</v>
      </c>
      <c r="S300" s="254">
        <v>0</v>
      </c>
      <c r="T300" s="25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6" t="s">
        <v>585</v>
      </c>
      <c r="AT300" s="256" t="s">
        <v>168</v>
      </c>
      <c r="AU300" s="256" t="s">
        <v>86</v>
      </c>
      <c r="AY300" s="18" t="s">
        <v>166</v>
      </c>
      <c r="BE300" s="257">
        <f>IF(N300="základní",J300,0)</f>
        <v>0</v>
      </c>
      <c r="BF300" s="257">
        <f>IF(N300="snížená",J300,0)</f>
        <v>0</v>
      </c>
      <c r="BG300" s="257">
        <f>IF(N300="zákl. přenesená",J300,0)</f>
        <v>0</v>
      </c>
      <c r="BH300" s="257">
        <f>IF(N300="sníž. přenesená",J300,0)</f>
        <v>0</v>
      </c>
      <c r="BI300" s="257">
        <f>IF(N300="nulová",J300,0)</f>
        <v>0</v>
      </c>
      <c r="BJ300" s="18" t="s">
        <v>86</v>
      </c>
      <c r="BK300" s="257">
        <f>ROUND(I300*H300,2)</f>
        <v>0</v>
      </c>
      <c r="BL300" s="18" t="s">
        <v>585</v>
      </c>
      <c r="BM300" s="256" t="s">
        <v>2367</v>
      </c>
    </row>
    <row r="301" spans="1:65" s="2" customFormat="1" ht="21.75" customHeight="1">
      <c r="A301" s="39"/>
      <c r="B301" s="40"/>
      <c r="C301" s="245" t="s">
        <v>1054</v>
      </c>
      <c r="D301" s="245" t="s">
        <v>168</v>
      </c>
      <c r="E301" s="246" t="s">
        <v>2211</v>
      </c>
      <c r="F301" s="247" t="s">
        <v>2212</v>
      </c>
      <c r="G301" s="248" t="s">
        <v>1588</v>
      </c>
      <c r="H301" s="249">
        <v>2</v>
      </c>
      <c r="I301" s="250"/>
      <c r="J301" s="251">
        <f>ROUND(I301*H301,2)</f>
        <v>0</v>
      </c>
      <c r="K301" s="247" t="s">
        <v>1</v>
      </c>
      <c r="L301" s="45"/>
      <c r="M301" s="252" t="s">
        <v>1</v>
      </c>
      <c r="N301" s="253" t="s">
        <v>43</v>
      </c>
      <c r="O301" s="92"/>
      <c r="P301" s="254">
        <f>O301*H301</f>
        <v>0</v>
      </c>
      <c r="Q301" s="254">
        <v>0</v>
      </c>
      <c r="R301" s="254">
        <f>Q301*H301</f>
        <v>0</v>
      </c>
      <c r="S301" s="254">
        <v>0</v>
      </c>
      <c r="T301" s="25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6" t="s">
        <v>585</v>
      </c>
      <c r="AT301" s="256" t="s">
        <v>168</v>
      </c>
      <c r="AU301" s="256" t="s">
        <v>86</v>
      </c>
      <c r="AY301" s="18" t="s">
        <v>166</v>
      </c>
      <c r="BE301" s="257">
        <f>IF(N301="základní",J301,0)</f>
        <v>0</v>
      </c>
      <c r="BF301" s="257">
        <f>IF(N301="snížená",J301,0)</f>
        <v>0</v>
      </c>
      <c r="BG301" s="257">
        <f>IF(N301="zákl. přenesená",J301,0)</f>
        <v>0</v>
      </c>
      <c r="BH301" s="257">
        <f>IF(N301="sníž. přenesená",J301,0)</f>
        <v>0</v>
      </c>
      <c r="BI301" s="257">
        <f>IF(N301="nulová",J301,0)</f>
        <v>0</v>
      </c>
      <c r="BJ301" s="18" t="s">
        <v>86</v>
      </c>
      <c r="BK301" s="257">
        <f>ROUND(I301*H301,2)</f>
        <v>0</v>
      </c>
      <c r="BL301" s="18" t="s">
        <v>585</v>
      </c>
      <c r="BM301" s="256" t="s">
        <v>2368</v>
      </c>
    </row>
    <row r="302" spans="1:65" s="2" customFormat="1" ht="21.75" customHeight="1">
      <c r="A302" s="39"/>
      <c r="B302" s="40"/>
      <c r="C302" s="245" t="s">
        <v>1058</v>
      </c>
      <c r="D302" s="245" t="s">
        <v>168</v>
      </c>
      <c r="E302" s="246" t="s">
        <v>2213</v>
      </c>
      <c r="F302" s="247" t="s">
        <v>2214</v>
      </c>
      <c r="G302" s="248" t="s">
        <v>1588</v>
      </c>
      <c r="H302" s="249">
        <v>2</v>
      </c>
      <c r="I302" s="250"/>
      <c r="J302" s="251">
        <f>ROUND(I302*H302,2)</f>
        <v>0</v>
      </c>
      <c r="K302" s="247" t="s">
        <v>1</v>
      </c>
      <c r="L302" s="45"/>
      <c r="M302" s="252" t="s">
        <v>1</v>
      </c>
      <c r="N302" s="253" t="s">
        <v>43</v>
      </c>
      <c r="O302" s="92"/>
      <c r="P302" s="254">
        <f>O302*H302</f>
        <v>0</v>
      </c>
      <c r="Q302" s="254">
        <v>0</v>
      </c>
      <c r="R302" s="254">
        <f>Q302*H302</f>
        <v>0</v>
      </c>
      <c r="S302" s="254">
        <v>0</v>
      </c>
      <c r="T302" s="25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56" t="s">
        <v>585</v>
      </c>
      <c r="AT302" s="256" t="s">
        <v>168</v>
      </c>
      <c r="AU302" s="256" t="s">
        <v>86</v>
      </c>
      <c r="AY302" s="18" t="s">
        <v>166</v>
      </c>
      <c r="BE302" s="257">
        <f>IF(N302="základní",J302,0)</f>
        <v>0</v>
      </c>
      <c r="BF302" s="257">
        <f>IF(N302="snížená",J302,0)</f>
        <v>0</v>
      </c>
      <c r="BG302" s="257">
        <f>IF(N302="zákl. přenesená",J302,0)</f>
        <v>0</v>
      </c>
      <c r="BH302" s="257">
        <f>IF(N302="sníž. přenesená",J302,0)</f>
        <v>0</v>
      </c>
      <c r="BI302" s="257">
        <f>IF(N302="nulová",J302,0)</f>
        <v>0</v>
      </c>
      <c r="BJ302" s="18" t="s">
        <v>86</v>
      </c>
      <c r="BK302" s="257">
        <f>ROUND(I302*H302,2)</f>
        <v>0</v>
      </c>
      <c r="BL302" s="18" t="s">
        <v>585</v>
      </c>
      <c r="BM302" s="256" t="s">
        <v>2369</v>
      </c>
    </row>
    <row r="303" spans="1:65" s="2" customFormat="1" ht="21.75" customHeight="1">
      <c r="A303" s="39"/>
      <c r="B303" s="40"/>
      <c r="C303" s="245" t="s">
        <v>1062</v>
      </c>
      <c r="D303" s="245" t="s">
        <v>168</v>
      </c>
      <c r="E303" s="246" t="s">
        <v>2215</v>
      </c>
      <c r="F303" s="247" t="s">
        <v>2216</v>
      </c>
      <c r="G303" s="248" t="s">
        <v>1588</v>
      </c>
      <c r="H303" s="249">
        <v>2</v>
      </c>
      <c r="I303" s="250"/>
      <c r="J303" s="251">
        <f>ROUND(I303*H303,2)</f>
        <v>0</v>
      </c>
      <c r="K303" s="247" t="s">
        <v>1</v>
      </c>
      <c r="L303" s="45"/>
      <c r="M303" s="252" t="s">
        <v>1</v>
      </c>
      <c r="N303" s="253" t="s">
        <v>43</v>
      </c>
      <c r="O303" s="92"/>
      <c r="P303" s="254">
        <f>O303*H303</f>
        <v>0</v>
      </c>
      <c r="Q303" s="254">
        <v>0</v>
      </c>
      <c r="R303" s="254">
        <f>Q303*H303</f>
        <v>0</v>
      </c>
      <c r="S303" s="254">
        <v>0</v>
      </c>
      <c r="T303" s="25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6" t="s">
        <v>585</v>
      </c>
      <c r="AT303" s="256" t="s">
        <v>168</v>
      </c>
      <c r="AU303" s="256" t="s">
        <v>86</v>
      </c>
      <c r="AY303" s="18" t="s">
        <v>166</v>
      </c>
      <c r="BE303" s="257">
        <f>IF(N303="základní",J303,0)</f>
        <v>0</v>
      </c>
      <c r="BF303" s="257">
        <f>IF(N303="snížená",J303,0)</f>
        <v>0</v>
      </c>
      <c r="BG303" s="257">
        <f>IF(N303="zákl. přenesená",J303,0)</f>
        <v>0</v>
      </c>
      <c r="BH303" s="257">
        <f>IF(N303="sníž. přenesená",J303,0)</f>
        <v>0</v>
      </c>
      <c r="BI303" s="257">
        <f>IF(N303="nulová",J303,0)</f>
        <v>0</v>
      </c>
      <c r="BJ303" s="18" t="s">
        <v>86</v>
      </c>
      <c r="BK303" s="257">
        <f>ROUND(I303*H303,2)</f>
        <v>0</v>
      </c>
      <c r="BL303" s="18" t="s">
        <v>585</v>
      </c>
      <c r="BM303" s="256" t="s">
        <v>2370</v>
      </c>
    </row>
    <row r="304" spans="1:65" s="2" customFormat="1" ht="21.75" customHeight="1">
      <c r="A304" s="39"/>
      <c r="B304" s="40"/>
      <c r="C304" s="245" t="s">
        <v>1067</v>
      </c>
      <c r="D304" s="245" t="s">
        <v>168</v>
      </c>
      <c r="E304" s="246" t="s">
        <v>2371</v>
      </c>
      <c r="F304" s="247" t="s">
        <v>2372</v>
      </c>
      <c r="G304" s="248" t="s">
        <v>1588</v>
      </c>
      <c r="H304" s="249">
        <v>6</v>
      </c>
      <c r="I304" s="250"/>
      <c r="J304" s="251">
        <f>ROUND(I304*H304,2)</f>
        <v>0</v>
      </c>
      <c r="K304" s="247" t="s">
        <v>1</v>
      </c>
      <c r="L304" s="45"/>
      <c r="M304" s="252" t="s">
        <v>1</v>
      </c>
      <c r="N304" s="253" t="s">
        <v>43</v>
      </c>
      <c r="O304" s="92"/>
      <c r="P304" s="254">
        <f>O304*H304</f>
        <v>0</v>
      </c>
      <c r="Q304" s="254">
        <v>0</v>
      </c>
      <c r="R304" s="254">
        <f>Q304*H304</f>
        <v>0</v>
      </c>
      <c r="S304" s="254">
        <v>0</v>
      </c>
      <c r="T304" s="25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6" t="s">
        <v>585</v>
      </c>
      <c r="AT304" s="256" t="s">
        <v>168</v>
      </c>
      <c r="AU304" s="256" t="s">
        <v>86</v>
      </c>
      <c r="AY304" s="18" t="s">
        <v>166</v>
      </c>
      <c r="BE304" s="257">
        <f>IF(N304="základní",J304,0)</f>
        <v>0</v>
      </c>
      <c r="BF304" s="257">
        <f>IF(N304="snížená",J304,0)</f>
        <v>0</v>
      </c>
      <c r="BG304" s="257">
        <f>IF(N304="zákl. přenesená",J304,0)</f>
        <v>0</v>
      </c>
      <c r="BH304" s="257">
        <f>IF(N304="sníž. přenesená",J304,0)</f>
        <v>0</v>
      </c>
      <c r="BI304" s="257">
        <f>IF(N304="nulová",J304,0)</f>
        <v>0</v>
      </c>
      <c r="BJ304" s="18" t="s">
        <v>86</v>
      </c>
      <c r="BK304" s="257">
        <f>ROUND(I304*H304,2)</f>
        <v>0</v>
      </c>
      <c r="BL304" s="18" t="s">
        <v>585</v>
      </c>
      <c r="BM304" s="256" t="s">
        <v>2373</v>
      </c>
    </row>
    <row r="305" spans="1:65" s="2" customFormat="1" ht="16.5" customHeight="1">
      <c r="A305" s="39"/>
      <c r="B305" s="40"/>
      <c r="C305" s="245" t="s">
        <v>1073</v>
      </c>
      <c r="D305" s="245" t="s">
        <v>168</v>
      </c>
      <c r="E305" s="246" t="s">
        <v>2219</v>
      </c>
      <c r="F305" s="247" t="s">
        <v>2220</v>
      </c>
      <c r="G305" s="248" t="s">
        <v>1588</v>
      </c>
      <c r="H305" s="249">
        <v>50</v>
      </c>
      <c r="I305" s="250"/>
      <c r="J305" s="251">
        <f>ROUND(I305*H305,2)</f>
        <v>0</v>
      </c>
      <c r="K305" s="247" t="s">
        <v>1</v>
      </c>
      <c r="L305" s="45"/>
      <c r="M305" s="252" t="s">
        <v>1</v>
      </c>
      <c r="N305" s="253" t="s">
        <v>43</v>
      </c>
      <c r="O305" s="92"/>
      <c r="P305" s="254">
        <f>O305*H305</f>
        <v>0</v>
      </c>
      <c r="Q305" s="254">
        <v>0</v>
      </c>
      <c r="R305" s="254">
        <f>Q305*H305</f>
        <v>0</v>
      </c>
      <c r="S305" s="254">
        <v>0</v>
      </c>
      <c r="T305" s="25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56" t="s">
        <v>585</v>
      </c>
      <c r="AT305" s="256" t="s">
        <v>168</v>
      </c>
      <c r="AU305" s="256" t="s">
        <v>86</v>
      </c>
      <c r="AY305" s="18" t="s">
        <v>166</v>
      </c>
      <c r="BE305" s="257">
        <f>IF(N305="základní",J305,0)</f>
        <v>0</v>
      </c>
      <c r="BF305" s="257">
        <f>IF(N305="snížená",J305,0)</f>
        <v>0</v>
      </c>
      <c r="BG305" s="257">
        <f>IF(N305="zákl. přenesená",J305,0)</f>
        <v>0</v>
      </c>
      <c r="BH305" s="257">
        <f>IF(N305="sníž. přenesená",J305,0)</f>
        <v>0</v>
      </c>
      <c r="BI305" s="257">
        <f>IF(N305="nulová",J305,0)</f>
        <v>0</v>
      </c>
      <c r="BJ305" s="18" t="s">
        <v>86</v>
      </c>
      <c r="BK305" s="257">
        <f>ROUND(I305*H305,2)</f>
        <v>0</v>
      </c>
      <c r="BL305" s="18" t="s">
        <v>585</v>
      </c>
      <c r="BM305" s="256" t="s">
        <v>2374</v>
      </c>
    </row>
    <row r="306" spans="1:65" s="2" customFormat="1" ht="16.5" customHeight="1">
      <c r="A306" s="39"/>
      <c r="B306" s="40"/>
      <c r="C306" s="245" t="s">
        <v>1078</v>
      </c>
      <c r="D306" s="245" t="s">
        <v>168</v>
      </c>
      <c r="E306" s="246" t="s">
        <v>2221</v>
      </c>
      <c r="F306" s="247" t="s">
        <v>2222</v>
      </c>
      <c r="G306" s="248" t="s">
        <v>2084</v>
      </c>
      <c r="H306" s="249">
        <v>3</v>
      </c>
      <c r="I306" s="250"/>
      <c r="J306" s="251">
        <f>ROUND(I306*H306,2)</f>
        <v>0</v>
      </c>
      <c r="K306" s="247" t="s">
        <v>1</v>
      </c>
      <c r="L306" s="45"/>
      <c r="M306" s="252" t="s">
        <v>1</v>
      </c>
      <c r="N306" s="253" t="s">
        <v>43</v>
      </c>
      <c r="O306" s="92"/>
      <c r="P306" s="254">
        <f>O306*H306</f>
        <v>0</v>
      </c>
      <c r="Q306" s="254">
        <v>0</v>
      </c>
      <c r="R306" s="254">
        <f>Q306*H306</f>
        <v>0</v>
      </c>
      <c r="S306" s="254">
        <v>0</v>
      </c>
      <c r="T306" s="25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6" t="s">
        <v>585</v>
      </c>
      <c r="AT306" s="256" t="s">
        <v>168</v>
      </c>
      <c r="AU306" s="256" t="s">
        <v>86</v>
      </c>
      <c r="AY306" s="18" t="s">
        <v>166</v>
      </c>
      <c r="BE306" s="257">
        <f>IF(N306="základní",J306,0)</f>
        <v>0</v>
      </c>
      <c r="BF306" s="257">
        <f>IF(N306="snížená",J306,0)</f>
        <v>0</v>
      </c>
      <c r="BG306" s="257">
        <f>IF(N306="zákl. přenesená",J306,0)</f>
        <v>0</v>
      </c>
      <c r="BH306" s="257">
        <f>IF(N306="sníž. přenesená",J306,0)</f>
        <v>0</v>
      </c>
      <c r="BI306" s="257">
        <f>IF(N306="nulová",J306,0)</f>
        <v>0</v>
      </c>
      <c r="BJ306" s="18" t="s">
        <v>86</v>
      </c>
      <c r="BK306" s="257">
        <f>ROUND(I306*H306,2)</f>
        <v>0</v>
      </c>
      <c r="BL306" s="18" t="s">
        <v>585</v>
      </c>
      <c r="BM306" s="256" t="s">
        <v>2375</v>
      </c>
    </row>
    <row r="307" spans="1:65" s="2" customFormat="1" ht="16.5" customHeight="1">
      <c r="A307" s="39"/>
      <c r="B307" s="40"/>
      <c r="C307" s="245" t="s">
        <v>1084</v>
      </c>
      <c r="D307" s="245" t="s">
        <v>168</v>
      </c>
      <c r="E307" s="246" t="s">
        <v>2223</v>
      </c>
      <c r="F307" s="247" t="s">
        <v>2224</v>
      </c>
      <c r="G307" s="248" t="s">
        <v>2084</v>
      </c>
      <c r="H307" s="249">
        <v>4</v>
      </c>
      <c r="I307" s="250"/>
      <c r="J307" s="251">
        <f>ROUND(I307*H307,2)</f>
        <v>0</v>
      </c>
      <c r="K307" s="247" t="s">
        <v>1</v>
      </c>
      <c r="L307" s="45"/>
      <c r="M307" s="252" t="s">
        <v>1</v>
      </c>
      <c r="N307" s="253" t="s">
        <v>43</v>
      </c>
      <c r="O307" s="92"/>
      <c r="P307" s="254">
        <f>O307*H307</f>
        <v>0</v>
      </c>
      <c r="Q307" s="254">
        <v>0</v>
      </c>
      <c r="R307" s="254">
        <f>Q307*H307</f>
        <v>0</v>
      </c>
      <c r="S307" s="254">
        <v>0</v>
      </c>
      <c r="T307" s="25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56" t="s">
        <v>585</v>
      </c>
      <c r="AT307" s="256" t="s">
        <v>168</v>
      </c>
      <c r="AU307" s="256" t="s">
        <v>86</v>
      </c>
      <c r="AY307" s="18" t="s">
        <v>166</v>
      </c>
      <c r="BE307" s="257">
        <f>IF(N307="základní",J307,0)</f>
        <v>0</v>
      </c>
      <c r="BF307" s="257">
        <f>IF(N307="snížená",J307,0)</f>
        <v>0</v>
      </c>
      <c r="BG307" s="257">
        <f>IF(N307="zákl. přenesená",J307,0)</f>
        <v>0</v>
      </c>
      <c r="BH307" s="257">
        <f>IF(N307="sníž. přenesená",J307,0)</f>
        <v>0</v>
      </c>
      <c r="BI307" s="257">
        <f>IF(N307="nulová",J307,0)</f>
        <v>0</v>
      </c>
      <c r="BJ307" s="18" t="s">
        <v>86</v>
      </c>
      <c r="BK307" s="257">
        <f>ROUND(I307*H307,2)</f>
        <v>0</v>
      </c>
      <c r="BL307" s="18" t="s">
        <v>585</v>
      </c>
      <c r="BM307" s="256" t="s">
        <v>2376</v>
      </c>
    </row>
    <row r="308" spans="1:63" s="12" customFormat="1" ht="25.9" customHeight="1">
      <c r="A308" s="12"/>
      <c r="B308" s="229"/>
      <c r="C308" s="230"/>
      <c r="D308" s="231" t="s">
        <v>77</v>
      </c>
      <c r="E308" s="232" t="s">
        <v>2377</v>
      </c>
      <c r="F308" s="232" t="s">
        <v>2378</v>
      </c>
      <c r="G308" s="230"/>
      <c r="H308" s="230"/>
      <c r="I308" s="233"/>
      <c r="J308" s="234">
        <f>BK308</f>
        <v>0</v>
      </c>
      <c r="K308" s="230"/>
      <c r="L308" s="235"/>
      <c r="M308" s="236"/>
      <c r="N308" s="237"/>
      <c r="O308" s="237"/>
      <c r="P308" s="238">
        <f>SUM(P309:P314)</f>
        <v>0</v>
      </c>
      <c r="Q308" s="237"/>
      <c r="R308" s="238">
        <f>SUM(R309:R314)</f>
        <v>0</v>
      </c>
      <c r="S308" s="237"/>
      <c r="T308" s="239">
        <f>SUM(T309:T314)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40" t="s">
        <v>86</v>
      </c>
      <c r="AT308" s="241" t="s">
        <v>77</v>
      </c>
      <c r="AU308" s="241" t="s">
        <v>78</v>
      </c>
      <c r="AY308" s="240" t="s">
        <v>166</v>
      </c>
      <c r="BK308" s="242">
        <f>SUM(BK309:BK314)</f>
        <v>0</v>
      </c>
    </row>
    <row r="309" spans="1:65" s="2" customFormat="1" ht="16.5" customHeight="1">
      <c r="A309" s="39"/>
      <c r="B309" s="40"/>
      <c r="C309" s="245" t="s">
        <v>1089</v>
      </c>
      <c r="D309" s="245" t="s">
        <v>168</v>
      </c>
      <c r="E309" s="246" t="s">
        <v>2229</v>
      </c>
      <c r="F309" s="247" t="s">
        <v>2230</v>
      </c>
      <c r="G309" s="248" t="s">
        <v>1588</v>
      </c>
      <c r="H309" s="249">
        <v>4</v>
      </c>
      <c r="I309" s="250"/>
      <c r="J309" s="251">
        <f>ROUND(I309*H309,2)</f>
        <v>0</v>
      </c>
      <c r="K309" s="247" t="s">
        <v>1</v>
      </c>
      <c r="L309" s="45"/>
      <c r="M309" s="252" t="s">
        <v>1</v>
      </c>
      <c r="N309" s="253" t="s">
        <v>43</v>
      </c>
      <c r="O309" s="92"/>
      <c r="P309" s="254">
        <f>O309*H309</f>
        <v>0</v>
      </c>
      <c r="Q309" s="254">
        <v>0</v>
      </c>
      <c r="R309" s="254">
        <f>Q309*H309</f>
        <v>0</v>
      </c>
      <c r="S309" s="254">
        <v>0</v>
      </c>
      <c r="T309" s="25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56" t="s">
        <v>585</v>
      </c>
      <c r="AT309" s="256" t="s">
        <v>168</v>
      </c>
      <c r="AU309" s="256" t="s">
        <v>86</v>
      </c>
      <c r="AY309" s="18" t="s">
        <v>166</v>
      </c>
      <c r="BE309" s="257">
        <f>IF(N309="základní",J309,0)</f>
        <v>0</v>
      </c>
      <c r="BF309" s="257">
        <f>IF(N309="snížená",J309,0)</f>
        <v>0</v>
      </c>
      <c r="BG309" s="257">
        <f>IF(N309="zákl. přenesená",J309,0)</f>
        <v>0</v>
      </c>
      <c r="BH309" s="257">
        <f>IF(N309="sníž. přenesená",J309,0)</f>
        <v>0</v>
      </c>
      <c r="BI309" s="257">
        <f>IF(N309="nulová",J309,0)</f>
        <v>0</v>
      </c>
      <c r="BJ309" s="18" t="s">
        <v>86</v>
      </c>
      <c r="BK309" s="257">
        <f>ROUND(I309*H309,2)</f>
        <v>0</v>
      </c>
      <c r="BL309" s="18" t="s">
        <v>585</v>
      </c>
      <c r="BM309" s="256" t="s">
        <v>2379</v>
      </c>
    </row>
    <row r="310" spans="1:65" s="2" customFormat="1" ht="16.5" customHeight="1">
      <c r="A310" s="39"/>
      <c r="B310" s="40"/>
      <c r="C310" s="245" t="s">
        <v>1095</v>
      </c>
      <c r="D310" s="245" t="s">
        <v>168</v>
      </c>
      <c r="E310" s="246" t="s">
        <v>2231</v>
      </c>
      <c r="F310" s="247" t="s">
        <v>2232</v>
      </c>
      <c r="G310" s="248" t="s">
        <v>1588</v>
      </c>
      <c r="H310" s="249">
        <v>6</v>
      </c>
      <c r="I310" s="250"/>
      <c r="J310" s="251">
        <f>ROUND(I310*H310,2)</f>
        <v>0</v>
      </c>
      <c r="K310" s="247" t="s">
        <v>1</v>
      </c>
      <c r="L310" s="45"/>
      <c r="M310" s="252" t="s">
        <v>1</v>
      </c>
      <c r="N310" s="253" t="s">
        <v>43</v>
      </c>
      <c r="O310" s="92"/>
      <c r="P310" s="254">
        <f>O310*H310</f>
        <v>0</v>
      </c>
      <c r="Q310" s="254">
        <v>0</v>
      </c>
      <c r="R310" s="254">
        <f>Q310*H310</f>
        <v>0</v>
      </c>
      <c r="S310" s="254">
        <v>0</v>
      </c>
      <c r="T310" s="25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6" t="s">
        <v>585</v>
      </c>
      <c r="AT310" s="256" t="s">
        <v>168</v>
      </c>
      <c r="AU310" s="256" t="s">
        <v>86</v>
      </c>
      <c r="AY310" s="18" t="s">
        <v>166</v>
      </c>
      <c r="BE310" s="257">
        <f>IF(N310="základní",J310,0)</f>
        <v>0</v>
      </c>
      <c r="BF310" s="257">
        <f>IF(N310="snížená",J310,0)</f>
        <v>0</v>
      </c>
      <c r="BG310" s="257">
        <f>IF(N310="zákl. přenesená",J310,0)</f>
        <v>0</v>
      </c>
      <c r="BH310" s="257">
        <f>IF(N310="sníž. přenesená",J310,0)</f>
        <v>0</v>
      </c>
      <c r="BI310" s="257">
        <f>IF(N310="nulová",J310,0)</f>
        <v>0</v>
      </c>
      <c r="BJ310" s="18" t="s">
        <v>86</v>
      </c>
      <c r="BK310" s="257">
        <f>ROUND(I310*H310,2)</f>
        <v>0</v>
      </c>
      <c r="BL310" s="18" t="s">
        <v>585</v>
      </c>
      <c r="BM310" s="256" t="s">
        <v>2380</v>
      </c>
    </row>
    <row r="311" spans="1:65" s="2" customFormat="1" ht="16.5" customHeight="1">
      <c r="A311" s="39"/>
      <c r="B311" s="40"/>
      <c r="C311" s="245" t="s">
        <v>1101</v>
      </c>
      <c r="D311" s="245" t="s">
        <v>168</v>
      </c>
      <c r="E311" s="246" t="s">
        <v>2235</v>
      </c>
      <c r="F311" s="247" t="s">
        <v>2236</v>
      </c>
      <c r="G311" s="248" t="s">
        <v>171</v>
      </c>
      <c r="H311" s="249">
        <v>5</v>
      </c>
      <c r="I311" s="250"/>
      <c r="J311" s="251">
        <f>ROUND(I311*H311,2)</f>
        <v>0</v>
      </c>
      <c r="K311" s="247" t="s">
        <v>1</v>
      </c>
      <c r="L311" s="45"/>
      <c r="M311" s="252" t="s">
        <v>1</v>
      </c>
      <c r="N311" s="253" t="s">
        <v>43</v>
      </c>
      <c r="O311" s="92"/>
      <c r="P311" s="254">
        <f>O311*H311</f>
        <v>0</v>
      </c>
      <c r="Q311" s="254">
        <v>0</v>
      </c>
      <c r="R311" s="254">
        <f>Q311*H311</f>
        <v>0</v>
      </c>
      <c r="S311" s="254">
        <v>0</v>
      </c>
      <c r="T311" s="25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56" t="s">
        <v>585</v>
      </c>
      <c r="AT311" s="256" t="s">
        <v>168</v>
      </c>
      <c r="AU311" s="256" t="s">
        <v>86</v>
      </c>
      <c r="AY311" s="18" t="s">
        <v>166</v>
      </c>
      <c r="BE311" s="257">
        <f>IF(N311="základní",J311,0)</f>
        <v>0</v>
      </c>
      <c r="BF311" s="257">
        <f>IF(N311="snížená",J311,0)</f>
        <v>0</v>
      </c>
      <c r="BG311" s="257">
        <f>IF(N311="zákl. přenesená",J311,0)</f>
        <v>0</v>
      </c>
      <c r="BH311" s="257">
        <f>IF(N311="sníž. přenesená",J311,0)</f>
        <v>0</v>
      </c>
      <c r="BI311" s="257">
        <f>IF(N311="nulová",J311,0)</f>
        <v>0</v>
      </c>
      <c r="BJ311" s="18" t="s">
        <v>86</v>
      </c>
      <c r="BK311" s="257">
        <f>ROUND(I311*H311,2)</f>
        <v>0</v>
      </c>
      <c r="BL311" s="18" t="s">
        <v>585</v>
      </c>
      <c r="BM311" s="256" t="s">
        <v>2381</v>
      </c>
    </row>
    <row r="312" spans="1:65" s="2" customFormat="1" ht="21.75" customHeight="1">
      <c r="A312" s="39"/>
      <c r="B312" s="40"/>
      <c r="C312" s="245" t="s">
        <v>1107</v>
      </c>
      <c r="D312" s="245" t="s">
        <v>168</v>
      </c>
      <c r="E312" s="246" t="s">
        <v>2237</v>
      </c>
      <c r="F312" s="247" t="s">
        <v>2238</v>
      </c>
      <c r="G312" s="248" t="s">
        <v>171</v>
      </c>
      <c r="H312" s="249">
        <v>5</v>
      </c>
      <c r="I312" s="250"/>
      <c r="J312" s="251">
        <f>ROUND(I312*H312,2)</f>
        <v>0</v>
      </c>
      <c r="K312" s="247" t="s">
        <v>1</v>
      </c>
      <c r="L312" s="45"/>
      <c r="M312" s="252" t="s">
        <v>1</v>
      </c>
      <c r="N312" s="253" t="s">
        <v>43</v>
      </c>
      <c r="O312" s="92"/>
      <c r="P312" s="254">
        <f>O312*H312</f>
        <v>0</v>
      </c>
      <c r="Q312" s="254">
        <v>0</v>
      </c>
      <c r="R312" s="254">
        <f>Q312*H312</f>
        <v>0</v>
      </c>
      <c r="S312" s="254">
        <v>0</v>
      </c>
      <c r="T312" s="25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56" t="s">
        <v>585</v>
      </c>
      <c r="AT312" s="256" t="s">
        <v>168</v>
      </c>
      <c r="AU312" s="256" t="s">
        <v>86</v>
      </c>
      <c r="AY312" s="18" t="s">
        <v>166</v>
      </c>
      <c r="BE312" s="257">
        <f>IF(N312="základní",J312,0)</f>
        <v>0</v>
      </c>
      <c r="BF312" s="257">
        <f>IF(N312="snížená",J312,0)</f>
        <v>0</v>
      </c>
      <c r="BG312" s="257">
        <f>IF(N312="zákl. přenesená",J312,0)</f>
        <v>0</v>
      </c>
      <c r="BH312" s="257">
        <f>IF(N312="sníž. přenesená",J312,0)</f>
        <v>0</v>
      </c>
      <c r="BI312" s="257">
        <f>IF(N312="nulová",J312,0)</f>
        <v>0</v>
      </c>
      <c r="BJ312" s="18" t="s">
        <v>86</v>
      </c>
      <c r="BK312" s="257">
        <f>ROUND(I312*H312,2)</f>
        <v>0</v>
      </c>
      <c r="BL312" s="18" t="s">
        <v>585</v>
      </c>
      <c r="BM312" s="256" t="s">
        <v>2382</v>
      </c>
    </row>
    <row r="313" spans="1:65" s="2" customFormat="1" ht="16.5" customHeight="1">
      <c r="A313" s="39"/>
      <c r="B313" s="40"/>
      <c r="C313" s="245" t="s">
        <v>1111</v>
      </c>
      <c r="D313" s="245" t="s">
        <v>168</v>
      </c>
      <c r="E313" s="246" t="s">
        <v>2239</v>
      </c>
      <c r="F313" s="247" t="s">
        <v>2240</v>
      </c>
      <c r="G313" s="248" t="s">
        <v>171</v>
      </c>
      <c r="H313" s="249">
        <v>5</v>
      </c>
      <c r="I313" s="250"/>
      <c r="J313" s="251">
        <f>ROUND(I313*H313,2)</f>
        <v>0</v>
      </c>
      <c r="K313" s="247" t="s">
        <v>1</v>
      </c>
      <c r="L313" s="45"/>
      <c r="M313" s="252" t="s">
        <v>1</v>
      </c>
      <c r="N313" s="253" t="s">
        <v>43</v>
      </c>
      <c r="O313" s="92"/>
      <c r="P313" s="254">
        <f>O313*H313</f>
        <v>0</v>
      </c>
      <c r="Q313" s="254">
        <v>0</v>
      </c>
      <c r="R313" s="254">
        <f>Q313*H313</f>
        <v>0</v>
      </c>
      <c r="S313" s="254">
        <v>0</v>
      </c>
      <c r="T313" s="25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56" t="s">
        <v>585</v>
      </c>
      <c r="AT313" s="256" t="s">
        <v>168</v>
      </c>
      <c r="AU313" s="256" t="s">
        <v>86</v>
      </c>
      <c r="AY313" s="18" t="s">
        <v>166</v>
      </c>
      <c r="BE313" s="257">
        <f>IF(N313="základní",J313,0)</f>
        <v>0</v>
      </c>
      <c r="BF313" s="257">
        <f>IF(N313="snížená",J313,0)</f>
        <v>0</v>
      </c>
      <c r="BG313" s="257">
        <f>IF(N313="zákl. přenesená",J313,0)</f>
        <v>0</v>
      </c>
      <c r="BH313" s="257">
        <f>IF(N313="sníž. přenesená",J313,0)</f>
        <v>0</v>
      </c>
      <c r="BI313" s="257">
        <f>IF(N313="nulová",J313,0)</f>
        <v>0</v>
      </c>
      <c r="BJ313" s="18" t="s">
        <v>86</v>
      </c>
      <c r="BK313" s="257">
        <f>ROUND(I313*H313,2)</f>
        <v>0</v>
      </c>
      <c r="BL313" s="18" t="s">
        <v>585</v>
      </c>
      <c r="BM313" s="256" t="s">
        <v>2383</v>
      </c>
    </row>
    <row r="314" spans="1:65" s="2" customFormat="1" ht="21.75" customHeight="1">
      <c r="A314" s="39"/>
      <c r="B314" s="40"/>
      <c r="C314" s="245" t="s">
        <v>1116</v>
      </c>
      <c r="D314" s="245" t="s">
        <v>168</v>
      </c>
      <c r="E314" s="246" t="s">
        <v>2241</v>
      </c>
      <c r="F314" s="247" t="s">
        <v>2242</v>
      </c>
      <c r="G314" s="248" t="s">
        <v>171</v>
      </c>
      <c r="H314" s="249">
        <v>5</v>
      </c>
      <c r="I314" s="250"/>
      <c r="J314" s="251">
        <f>ROUND(I314*H314,2)</f>
        <v>0</v>
      </c>
      <c r="K314" s="247" t="s">
        <v>1</v>
      </c>
      <c r="L314" s="45"/>
      <c r="M314" s="252" t="s">
        <v>1</v>
      </c>
      <c r="N314" s="253" t="s">
        <v>43</v>
      </c>
      <c r="O314" s="92"/>
      <c r="P314" s="254">
        <f>O314*H314</f>
        <v>0</v>
      </c>
      <c r="Q314" s="254">
        <v>0</v>
      </c>
      <c r="R314" s="254">
        <f>Q314*H314</f>
        <v>0</v>
      </c>
      <c r="S314" s="254">
        <v>0</v>
      </c>
      <c r="T314" s="25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6" t="s">
        <v>585</v>
      </c>
      <c r="AT314" s="256" t="s">
        <v>168</v>
      </c>
      <c r="AU314" s="256" t="s">
        <v>86</v>
      </c>
      <c r="AY314" s="18" t="s">
        <v>166</v>
      </c>
      <c r="BE314" s="257">
        <f>IF(N314="základní",J314,0)</f>
        <v>0</v>
      </c>
      <c r="BF314" s="257">
        <f>IF(N314="snížená",J314,0)</f>
        <v>0</v>
      </c>
      <c r="BG314" s="257">
        <f>IF(N314="zákl. přenesená",J314,0)</f>
        <v>0</v>
      </c>
      <c r="BH314" s="257">
        <f>IF(N314="sníž. přenesená",J314,0)</f>
        <v>0</v>
      </c>
      <c r="BI314" s="257">
        <f>IF(N314="nulová",J314,0)</f>
        <v>0</v>
      </c>
      <c r="BJ314" s="18" t="s">
        <v>86</v>
      </c>
      <c r="BK314" s="257">
        <f>ROUND(I314*H314,2)</f>
        <v>0</v>
      </c>
      <c r="BL314" s="18" t="s">
        <v>585</v>
      </c>
      <c r="BM314" s="256" t="s">
        <v>2384</v>
      </c>
    </row>
    <row r="315" spans="1:63" s="12" customFormat="1" ht="25.9" customHeight="1">
      <c r="A315" s="12"/>
      <c r="B315" s="229"/>
      <c r="C315" s="230"/>
      <c r="D315" s="231" t="s">
        <v>77</v>
      </c>
      <c r="E315" s="232" t="s">
        <v>2385</v>
      </c>
      <c r="F315" s="232" t="s">
        <v>2386</v>
      </c>
      <c r="G315" s="230"/>
      <c r="H315" s="230"/>
      <c r="I315" s="233"/>
      <c r="J315" s="234">
        <f>BK315</f>
        <v>0</v>
      </c>
      <c r="K315" s="230"/>
      <c r="L315" s="235"/>
      <c r="M315" s="236"/>
      <c r="N315" s="237"/>
      <c r="O315" s="237"/>
      <c r="P315" s="238">
        <f>SUM(P316:P325)</f>
        <v>0</v>
      </c>
      <c r="Q315" s="237"/>
      <c r="R315" s="238">
        <f>SUM(R316:R325)</f>
        <v>0</v>
      </c>
      <c r="S315" s="237"/>
      <c r="T315" s="239">
        <f>SUM(T316:T325)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40" t="s">
        <v>86</v>
      </c>
      <c r="AT315" s="241" t="s">
        <v>77</v>
      </c>
      <c r="AU315" s="241" t="s">
        <v>78</v>
      </c>
      <c r="AY315" s="240" t="s">
        <v>166</v>
      </c>
      <c r="BK315" s="242">
        <f>SUM(BK316:BK325)</f>
        <v>0</v>
      </c>
    </row>
    <row r="316" spans="1:65" s="2" customFormat="1" ht="16.5" customHeight="1">
      <c r="A316" s="39"/>
      <c r="B316" s="40"/>
      <c r="C316" s="291" t="s">
        <v>1120</v>
      </c>
      <c r="D316" s="291" t="s">
        <v>254</v>
      </c>
      <c r="E316" s="292" t="s">
        <v>2387</v>
      </c>
      <c r="F316" s="293" t="s">
        <v>2294</v>
      </c>
      <c r="G316" s="294" t="s">
        <v>171</v>
      </c>
      <c r="H316" s="295">
        <v>40</v>
      </c>
      <c r="I316" s="296"/>
      <c r="J316" s="297">
        <f>ROUND(I316*H316,2)</f>
        <v>0</v>
      </c>
      <c r="K316" s="293" t="s">
        <v>1</v>
      </c>
      <c r="L316" s="298"/>
      <c r="M316" s="299" t="s">
        <v>1</v>
      </c>
      <c r="N316" s="300" t="s">
        <v>43</v>
      </c>
      <c r="O316" s="92"/>
      <c r="P316" s="254">
        <f>O316*H316</f>
        <v>0</v>
      </c>
      <c r="Q316" s="254">
        <v>0</v>
      </c>
      <c r="R316" s="254">
        <f>Q316*H316</f>
        <v>0</v>
      </c>
      <c r="S316" s="254">
        <v>0</v>
      </c>
      <c r="T316" s="25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6" t="s">
        <v>1893</v>
      </c>
      <c r="AT316" s="256" t="s">
        <v>254</v>
      </c>
      <c r="AU316" s="256" t="s">
        <v>86</v>
      </c>
      <c r="AY316" s="18" t="s">
        <v>166</v>
      </c>
      <c r="BE316" s="257">
        <f>IF(N316="základní",J316,0)</f>
        <v>0</v>
      </c>
      <c r="BF316" s="257">
        <f>IF(N316="snížená",J316,0)</f>
        <v>0</v>
      </c>
      <c r="BG316" s="257">
        <f>IF(N316="zákl. přenesená",J316,0)</f>
        <v>0</v>
      </c>
      <c r="BH316" s="257">
        <f>IF(N316="sníž. přenesená",J316,0)</f>
        <v>0</v>
      </c>
      <c r="BI316" s="257">
        <f>IF(N316="nulová",J316,0)</f>
        <v>0</v>
      </c>
      <c r="BJ316" s="18" t="s">
        <v>86</v>
      </c>
      <c r="BK316" s="257">
        <f>ROUND(I316*H316,2)</f>
        <v>0</v>
      </c>
      <c r="BL316" s="18" t="s">
        <v>585</v>
      </c>
      <c r="BM316" s="256" t="s">
        <v>2388</v>
      </c>
    </row>
    <row r="317" spans="1:65" s="2" customFormat="1" ht="16.5" customHeight="1">
      <c r="A317" s="39"/>
      <c r="B317" s="40"/>
      <c r="C317" s="291" t="s">
        <v>1124</v>
      </c>
      <c r="D317" s="291" t="s">
        <v>254</v>
      </c>
      <c r="E317" s="292" t="s">
        <v>2389</v>
      </c>
      <c r="F317" s="293" t="s">
        <v>2300</v>
      </c>
      <c r="G317" s="294" t="s">
        <v>171</v>
      </c>
      <c r="H317" s="295">
        <v>45</v>
      </c>
      <c r="I317" s="296"/>
      <c r="J317" s="297">
        <f>ROUND(I317*H317,2)</f>
        <v>0</v>
      </c>
      <c r="K317" s="293" t="s">
        <v>1</v>
      </c>
      <c r="L317" s="298"/>
      <c r="M317" s="299" t="s">
        <v>1</v>
      </c>
      <c r="N317" s="300" t="s">
        <v>43</v>
      </c>
      <c r="O317" s="92"/>
      <c r="P317" s="254">
        <f>O317*H317</f>
        <v>0</v>
      </c>
      <c r="Q317" s="254">
        <v>0</v>
      </c>
      <c r="R317" s="254">
        <f>Q317*H317</f>
        <v>0</v>
      </c>
      <c r="S317" s="254">
        <v>0</v>
      </c>
      <c r="T317" s="25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56" t="s">
        <v>1893</v>
      </c>
      <c r="AT317" s="256" t="s">
        <v>254</v>
      </c>
      <c r="AU317" s="256" t="s">
        <v>86</v>
      </c>
      <c r="AY317" s="18" t="s">
        <v>166</v>
      </c>
      <c r="BE317" s="257">
        <f>IF(N317="základní",J317,0)</f>
        <v>0</v>
      </c>
      <c r="BF317" s="257">
        <f>IF(N317="snížená",J317,0)</f>
        <v>0</v>
      </c>
      <c r="BG317" s="257">
        <f>IF(N317="zákl. přenesená",J317,0)</f>
        <v>0</v>
      </c>
      <c r="BH317" s="257">
        <f>IF(N317="sníž. přenesená",J317,0)</f>
        <v>0</v>
      </c>
      <c r="BI317" s="257">
        <f>IF(N317="nulová",J317,0)</f>
        <v>0</v>
      </c>
      <c r="BJ317" s="18" t="s">
        <v>86</v>
      </c>
      <c r="BK317" s="257">
        <f>ROUND(I317*H317,2)</f>
        <v>0</v>
      </c>
      <c r="BL317" s="18" t="s">
        <v>585</v>
      </c>
      <c r="BM317" s="256" t="s">
        <v>2390</v>
      </c>
    </row>
    <row r="318" spans="1:65" s="2" customFormat="1" ht="16.5" customHeight="1">
      <c r="A318" s="39"/>
      <c r="B318" s="40"/>
      <c r="C318" s="291" t="s">
        <v>1128</v>
      </c>
      <c r="D318" s="291" t="s">
        <v>254</v>
      </c>
      <c r="E318" s="292" t="s">
        <v>2391</v>
      </c>
      <c r="F318" s="293" t="s">
        <v>2303</v>
      </c>
      <c r="G318" s="294" t="s">
        <v>171</v>
      </c>
      <c r="H318" s="295">
        <v>30</v>
      </c>
      <c r="I318" s="296"/>
      <c r="J318" s="297">
        <f>ROUND(I318*H318,2)</f>
        <v>0</v>
      </c>
      <c r="K318" s="293" t="s">
        <v>1</v>
      </c>
      <c r="L318" s="298"/>
      <c r="M318" s="299" t="s">
        <v>1</v>
      </c>
      <c r="N318" s="300" t="s">
        <v>43</v>
      </c>
      <c r="O318" s="92"/>
      <c r="P318" s="254">
        <f>O318*H318</f>
        <v>0</v>
      </c>
      <c r="Q318" s="254">
        <v>0</v>
      </c>
      <c r="R318" s="254">
        <f>Q318*H318</f>
        <v>0</v>
      </c>
      <c r="S318" s="254">
        <v>0</v>
      </c>
      <c r="T318" s="25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56" t="s">
        <v>1893</v>
      </c>
      <c r="AT318" s="256" t="s">
        <v>254</v>
      </c>
      <c r="AU318" s="256" t="s">
        <v>86</v>
      </c>
      <c r="AY318" s="18" t="s">
        <v>166</v>
      </c>
      <c r="BE318" s="257">
        <f>IF(N318="základní",J318,0)</f>
        <v>0</v>
      </c>
      <c r="BF318" s="257">
        <f>IF(N318="snížená",J318,0)</f>
        <v>0</v>
      </c>
      <c r="BG318" s="257">
        <f>IF(N318="zákl. přenesená",J318,0)</f>
        <v>0</v>
      </c>
      <c r="BH318" s="257">
        <f>IF(N318="sníž. přenesená",J318,0)</f>
        <v>0</v>
      </c>
      <c r="BI318" s="257">
        <f>IF(N318="nulová",J318,0)</f>
        <v>0</v>
      </c>
      <c r="BJ318" s="18" t="s">
        <v>86</v>
      </c>
      <c r="BK318" s="257">
        <f>ROUND(I318*H318,2)</f>
        <v>0</v>
      </c>
      <c r="BL318" s="18" t="s">
        <v>585</v>
      </c>
      <c r="BM318" s="256" t="s">
        <v>2392</v>
      </c>
    </row>
    <row r="319" spans="1:65" s="2" customFormat="1" ht="16.5" customHeight="1">
      <c r="A319" s="39"/>
      <c r="B319" s="40"/>
      <c r="C319" s="291" t="s">
        <v>1133</v>
      </c>
      <c r="D319" s="291" t="s">
        <v>254</v>
      </c>
      <c r="E319" s="292" t="s">
        <v>2393</v>
      </c>
      <c r="F319" s="293" t="s">
        <v>2306</v>
      </c>
      <c r="G319" s="294" t="s">
        <v>171</v>
      </c>
      <c r="H319" s="295">
        <v>90</v>
      </c>
      <c r="I319" s="296"/>
      <c r="J319" s="297">
        <f>ROUND(I319*H319,2)</f>
        <v>0</v>
      </c>
      <c r="K319" s="293" t="s">
        <v>1</v>
      </c>
      <c r="L319" s="298"/>
      <c r="M319" s="299" t="s">
        <v>1</v>
      </c>
      <c r="N319" s="300" t="s">
        <v>43</v>
      </c>
      <c r="O319" s="92"/>
      <c r="P319" s="254">
        <f>O319*H319</f>
        <v>0</v>
      </c>
      <c r="Q319" s="254">
        <v>0</v>
      </c>
      <c r="R319" s="254">
        <f>Q319*H319</f>
        <v>0</v>
      </c>
      <c r="S319" s="254">
        <v>0</v>
      </c>
      <c r="T319" s="25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56" t="s">
        <v>1893</v>
      </c>
      <c r="AT319" s="256" t="s">
        <v>254</v>
      </c>
      <c r="AU319" s="256" t="s">
        <v>86</v>
      </c>
      <c r="AY319" s="18" t="s">
        <v>166</v>
      </c>
      <c r="BE319" s="257">
        <f>IF(N319="základní",J319,0)</f>
        <v>0</v>
      </c>
      <c r="BF319" s="257">
        <f>IF(N319="snížená",J319,0)</f>
        <v>0</v>
      </c>
      <c r="BG319" s="257">
        <f>IF(N319="zákl. přenesená",J319,0)</f>
        <v>0</v>
      </c>
      <c r="BH319" s="257">
        <f>IF(N319="sníž. přenesená",J319,0)</f>
        <v>0</v>
      </c>
      <c r="BI319" s="257">
        <f>IF(N319="nulová",J319,0)</f>
        <v>0</v>
      </c>
      <c r="BJ319" s="18" t="s">
        <v>86</v>
      </c>
      <c r="BK319" s="257">
        <f>ROUND(I319*H319,2)</f>
        <v>0</v>
      </c>
      <c r="BL319" s="18" t="s">
        <v>585</v>
      </c>
      <c r="BM319" s="256" t="s">
        <v>2394</v>
      </c>
    </row>
    <row r="320" spans="1:65" s="2" customFormat="1" ht="16.5" customHeight="1">
      <c r="A320" s="39"/>
      <c r="B320" s="40"/>
      <c r="C320" s="291" t="s">
        <v>1138</v>
      </c>
      <c r="D320" s="291" t="s">
        <v>254</v>
      </c>
      <c r="E320" s="292" t="s">
        <v>2395</v>
      </c>
      <c r="F320" s="293" t="s">
        <v>2396</v>
      </c>
      <c r="G320" s="294" t="s">
        <v>171</v>
      </c>
      <c r="H320" s="295">
        <v>5</v>
      </c>
      <c r="I320" s="296"/>
      <c r="J320" s="297">
        <f>ROUND(I320*H320,2)</f>
        <v>0</v>
      </c>
      <c r="K320" s="293" t="s">
        <v>1</v>
      </c>
      <c r="L320" s="298"/>
      <c r="M320" s="299" t="s">
        <v>1</v>
      </c>
      <c r="N320" s="300" t="s">
        <v>43</v>
      </c>
      <c r="O320" s="92"/>
      <c r="P320" s="254">
        <f>O320*H320</f>
        <v>0</v>
      </c>
      <c r="Q320" s="254">
        <v>0</v>
      </c>
      <c r="R320" s="254">
        <f>Q320*H320</f>
        <v>0</v>
      </c>
      <c r="S320" s="254">
        <v>0</v>
      </c>
      <c r="T320" s="25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56" t="s">
        <v>1893</v>
      </c>
      <c r="AT320" s="256" t="s">
        <v>254</v>
      </c>
      <c r="AU320" s="256" t="s">
        <v>86</v>
      </c>
      <c r="AY320" s="18" t="s">
        <v>166</v>
      </c>
      <c r="BE320" s="257">
        <f>IF(N320="základní",J320,0)</f>
        <v>0</v>
      </c>
      <c r="BF320" s="257">
        <f>IF(N320="snížená",J320,0)</f>
        <v>0</v>
      </c>
      <c r="BG320" s="257">
        <f>IF(N320="zákl. přenesená",J320,0)</f>
        <v>0</v>
      </c>
      <c r="BH320" s="257">
        <f>IF(N320="sníž. přenesená",J320,0)</f>
        <v>0</v>
      </c>
      <c r="BI320" s="257">
        <f>IF(N320="nulová",J320,0)</f>
        <v>0</v>
      </c>
      <c r="BJ320" s="18" t="s">
        <v>86</v>
      </c>
      <c r="BK320" s="257">
        <f>ROUND(I320*H320,2)</f>
        <v>0</v>
      </c>
      <c r="BL320" s="18" t="s">
        <v>585</v>
      </c>
      <c r="BM320" s="256" t="s">
        <v>2397</v>
      </c>
    </row>
    <row r="321" spans="1:65" s="2" customFormat="1" ht="16.5" customHeight="1">
      <c r="A321" s="39"/>
      <c r="B321" s="40"/>
      <c r="C321" s="291" t="s">
        <v>1143</v>
      </c>
      <c r="D321" s="291" t="s">
        <v>254</v>
      </c>
      <c r="E321" s="292" t="s">
        <v>2398</v>
      </c>
      <c r="F321" s="293" t="s">
        <v>2309</v>
      </c>
      <c r="G321" s="294" t="s">
        <v>171</v>
      </c>
      <c r="H321" s="295">
        <v>50</v>
      </c>
      <c r="I321" s="296"/>
      <c r="J321" s="297">
        <f>ROUND(I321*H321,2)</f>
        <v>0</v>
      </c>
      <c r="K321" s="293" t="s">
        <v>1</v>
      </c>
      <c r="L321" s="298"/>
      <c r="M321" s="299" t="s">
        <v>1</v>
      </c>
      <c r="N321" s="300" t="s">
        <v>43</v>
      </c>
      <c r="O321" s="92"/>
      <c r="P321" s="254">
        <f>O321*H321</f>
        <v>0</v>
      </c>
      <c r="Q321" s="254">
        <v>0</v>
      </c>
      <c r="R321" s="254">
        <f>Q321*H321</f>
        <v>0</v>
      </c>
      <c r="S321" s="254">
        <v>0</v>
      </c>
      <c r="T321" s="25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6" t="s">
        <v>1893</v>
      </c>
      <c r="AT321" s="256" t="s">
        <v>254</v>
      </c>
      <c r="AU321" s="256" t="s">
        <v>86</v>
      </c>
      <c r="AY321" s="18" t="s">
        <v>166</v>
      </c>
      <c r="BE321" s="257">
        <f>IF(N321="základní",J321,0)</f>
        <v>0</v>
      </c>
      <c r="BF321" s="257">
        <f>IF(N321="snížená",J321,0)</f>
        <v>0</v>
      </c>
      <c r="BG321" s="257">
        <f>IF(N321="zákl. přenesená",J321,0)</f>
        <v>0</v>
      </c>
      <c r="BH321" s="257">
        <f>IF(N321="sníž. přenesená",J321,0)</f>
        <v>0</v>
      </c>
      <c r="BI321" s="257">
        <f>IF(N321="nulová",J321,0)</f>
        <v>0</v>
      </c>
      <c r="BJ321" s="18" t="s">
        <v>86</v>
      </c>
      <c r="BK321" s="257">
        <f>ROUND(I321*H321,2)</f>
        <v>0</v>
      </c>
      <c r="BL321" s="18" t="s">
        <v>585</v>
      </c>
      <c r="BM321" s="256" t="s">
        <v>2399</v>
      </c>
    </row>
    <row r="322" spans="1:65" s="2" customFormat="1" ht="16.5" customHeight="1">
      <c r="A322" s="39"/>
      <c r="B322" s="40"/>
      <c r="C322" s="291" t="s">
        <v>1147</v>
      </c>
      <c r="D322" s="291" t="s">
        <v>254</v>
      </c>
      <c r="E322" s="292" t="s">
        <v>2400</v>
      </c>
      <c r="F322" s="293" t="s">
        <v>2401</v>
      </c>
      <c r="G322" s="294" t="s">
        <v>171</v>
      </c>
      <c r="H322" s="295">
        <v>70</v>
      </c>
      <c r="I322" s="296"/>
      <c r="J322" s="297">
        <f>ROUND(I322*H322,2)</f>
        <v>0</v>
      </c>
      <c r="K322" s="293" t="s">
        <v>1</v>
      </c>
      <c r="L322" s="298"/>
      <c r="M322" s="299" t="s">
        <v>1</v>
      </c>
      <c r="N322" s="300" t="s">
        <v>43</v>
      </c>
      <c r="O322" s="92"/>
      <c r="P322" s="254">
        <f>O322*H322</f>
        <v>0</v>
      </c>
      <c r="Q322" s="254">
        <v>0</v>
      </c>
      <c r="R322" s="254">
        <f>Q322*H322</f>
        <v>0</v>
      </c>
      <c r="S322" s="254">
        <v>0</v>
      </c>
      <c r="T322" s="25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56" t="s">
        <v>1893</v>
      </c>
      <c r="AT322" s="256" t="s">
        <v>254</v>
      </c>
      <c r="AU322" s="256" t="s">
        <v>86</v>
      </c>
      <c r="AY322" s="18" t="s">
        <v>166</v>
      </c>
      <c r="BE322" s="257">
        <f>IF(N322="základní",J322,0)</f>
        <v>0</v>
      </c>
      <c r="BF322" s="257">
        <f>IF(N322="snížená",J322,0)</f>
        <v>0</v>
      </c>
      <c r="BG322" s="257">
        <f>IF(N322="zákl. přenesená",J322,0)</f>
        <v>0</v>
      </c>
      <c r="BH322" s="257">
        <f>IF(N322="sníž. přenesená",J322,0)</f>
        <v>0</v>
      </c>
      <c r="BI322" s="257">
        <f>IF(N322="nulová",J322,0)</f>
        <v>0</v>
      </c>
      <c r="BJ322" s="18" t="s">
        <v>86</v>
      </c>
      <c r="BK322" s="257">
        <f>ROUND(I322*H322,2)</f>
        <v>0</v>
      </c>
      <c r="BL322" s="18" t="s">
        <v>585</v>
      </c>
      <c r="BM322" s="256" t="s">
        <v>2402</v>
      </c>
    </row>
    <row r="323" spans="1:65" s="2" customFormat="1" ht="16.5" customHeight="1">
      <c r="A323" s="39"/>
      <c r="B323" s="40"/>
      <c r="C323" s="291" t="s">
        <v>1152</v>
      </c>
      <c r="D323" s="291" t="s">
        <v>254</v>
      </c>
      <c r="E323" s="292" t="s">
        <v>2403</v>
      </c>
      <c r="F323" s="293" t="s">
        <v>2297</v>
      </c>
      <c r="G323" s="294" t="s">
        <v>171</v>
      </c>
      <c r="H323" s="295">
        <v>65</v>
      </c>
      <c r="I323" s="296"/>
      <c r="J323" s="297">
        <f>ROUND(I323*H323,2)</f>
        <v>0</v>
      </c>
      <c r="K323" s="293" t="s">
        <v>1</v>
      </c>
      <c r="L323" s="298"/>
      <c r="M323" s="299" t="s">
        <v>1</v>
      </c>
      <c r="N323" s="300" t="s">
        <v>43</v>
      </c>
      <c r="O323" s="92"/>
      <c r="P323" s="254">
        <f>O323*H323</f>
        <v>0</v>
      </c>
      <c r="Q323" s="254">
        <v>0</v>
      </c>
      <c r="R323" s="254">
        <f>Q323*H323</f>
        <v>0</v>
      </c>
      <c r="S323" s="254">
        <v>0</v>
      </c>
      <c r="T323" s="25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56" t="s">
        <v>1893</v>
      </c>
      <c r="AT323" s="256" t="s">
        <v>254</v>
      </c>
      <c r="AU323" s="256" t="s">
        <v>86</v>
      </c>
      <c r="AY323" s="18" t="s">
        <v>166</v>
      </c>
      <c r="BE323" s="257">
        <f>IF(N323="základní",J323,0)</f>
        <v>0</v>
      </c>
      <c r="BF323" s="257">
        <f>IF(N323="snížená",J323,0)</f>
        <v>0</v>
      </c>
      <c r="BG323" s="257">
        <f>IF(N323="zákl. přenesená",J323,0)</f>
        <v>0</v>
      </c>
      <c r="BH323" s="257">
        <f>IF(N323="sníž. přenesená",J323,0)</f>
        <v>0</v>
      </c>
      <c r="BI323" s="257">
        <f>IF(N323="nulová",J323,0)</f>
        <v>0</v>
      </c>
      <c r="BJ323" s="18" t="s">
        <v>86</v>
      </c>
      <c r="BK323" s="257">
        <f>ROUND(I323*H323,2)</f>
        <v>0</v>
      </c>
      <c r="BL323" s="18" t="s">
        <v>585</v>
      </c>
      <c r="BM323" s="256" t="s">
        <v>2404</v>
      </c>
    </row>
    <row r="324" spans="1:65" s="2" customFormat="1" ht="21.75" customHeight="1">
      <c r="A324" s="39"/>
      <c r="B324" s="40"/>
      <c r="C324" s="291" t="s">
        <v>1156</v>
      </c>
      <c r="D324" s="291" t="s">
        <v>254</v>
      </c>
      <c r="E324" s="292" t="s">
        <v>2405</v>
      </c>
      <c r="F324" s="293" t="s">
        <v>2406</v>
      </c>
      <c r="G324" s="294" t="s">
        <v>171</v>
      </c>
      <c r="H324" s="295">
        <v>160</v>
      </c>
      <c r="I324" s="296"/>
      <c r="J324" s="297">
        <f>ROUND(I324*H324,2)</f>
        <v>0</v>
      </c>
      <c r="K324" s="293" t="s">
        <v>1</v>
      </c>
      <c r="L324" s="298"/>
      <c r="M324" s="299" t="s">
        <v>1</v>
      </c>
      <c r="N324" s="300" t="s">
        <v>43</v>
      </c>
      <c r="O324" s="92"/>
      <c r="P324" s="254">
        <f>O324*H324</f>
        <v>0</v>
      </c>
      <c r="Q324" s="254">
        <v>0</v>
      </c>
      <c r="R324" s="254">
        <f>Q324*H324</f>
        <v>0</v>
      </c>
      <c r="S324" s="254">
        <v>0</v>
      </c>
      <c r="T324" s="25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56" t="s">
        <v>1893</v>
      </c>
      <c r="AT324" s="256" t="s">
        <v>254</v>
      </c>
      <c r="AU324" s="256" t="s">
        <v>86</v>
      </c>
      <c r="AY324" s="18" t="s">
        <v>166</v>
      </c>
      <c r="BE324" s="257">
        <f>IF(N324="základní",J324,0)</f>
        <v>0</v>
      </c>
      <c r="BF324" s="257">
        <f>IF(N324="snížená",J324,0)</f>
        <v>0</v>
      </c>
      <c r="BG324" s="257">
        <f>IF(N324="zákl. přenesená",J324,0)</f>
        <v>0</v>
      </c>
      <c r="BH324" s="257">
        <f>IF(N324="sníž. přenesená",J324,0)</f>
        <v>0</v>
      </c>
      <c r="BI324" s="257">
        <f>IF(N324="nulová",J324,0)</f>
        <v>0</v>
      </c>
      <c r="BJ324" s="18" t="s">
        <v>86</v>
      </c>
      <c r="BK324" s="257">
        <f>ROUND(I324*H324,2)</f>
        <v>0</v>
      </c>
      <c r="BL324" s="18" t="s">
        <v>585</v>
      </c>
      <c r="BM324" s="256" t="s">
        <v>2407</v>
      </c>
    </row>
    <row r="325" spans="1:65" s="2" customFormat="1" ht="21.75" customHeight="1">
      <c r="A325" s="39"/>
      <c r="B325" s="40"/>
      <c r="C325" s="291" t="s">
        <v>1161</v>
      </c>
      <c r="D325" s="291" t="s">
        <v>254</v>
      </c>
      <c r="E325" s="292" t="s">
        <v>2408</v>
      </c>
      <c r="F325" s="293" t="s">
        <v>2343</v>
      </c>
      <c r="G325" s="294" t="s">
        <v>171</v>
      </c>
      <c r="H325" s="295">
        <v>7</v>
      </c>
      <c r="I325" s="296"/>
      <c r="J325" s="297">
        <f>ROUND(I325*H325,2)</f>
        <v>0</v>
      </c>
      <c r="K325" s="293" t="s">
        <v>1</v>
      </c>
      <c r="L325" s="298"/>
      <c r="M325" s="299" t="s">
        <v>1</v>
      </c>
      <c r="N325" s="300" t="s">
        <v>43</v>
      </c>
      <c r="O325" s="92"/>
      <c r="P325" s="254">
        <f>O325*H325</f>
        <v>0</v>
      </c>
      <c r="Q325" s="254">
        <v>0</v>
      </c>
      <c r="R325" s="254">
        <f>Q325*H325</f>
        <v>0</v>
      </c>
      <c r="S325" s="254">
        <v>0</v>
      </c>
      <c r="T325" s="25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56" t="s">
        <v>1893</v>
      </c>
      <c r="AT325" s="256" t="s">
        <v>254</v>
      </c>
      <c r="AU325" s="256" t="s">
        <v>86</v>
      </c>
      <c r="AY325" s="18" t="s">
        <v>166</v>
      </c>
      <c r="BE325" s="257">
        <f>IF(N325="základní",J325,0)</f>
        <v>0</v>
      </c>
      <c r="BF325" s="257">
        <f>IF(N325="snížená",J325,0)</f>
        <v>0</v>
      </c>
      <c r="BG325" s="257">
        <f>IF(N325="zákl. přenesená",J325,0)</f>
        <v>0</v>
      </c>
      <c r="BH325" s="257">
        <f>IF(N325="sníž. přenesená",J325,0)</f>
        <v>0</v>
      </c>
      <c r="BI325" s="257">
        <f>IF(N325="nulová",J325,0)</f>
        <v>0</v>
      </c>
      <c r="BJ325" s="18" t="s">
        <v>86</v>
      </c>
      <c r="BK325" s="257">
        <f>ROUND(I325*H325,2)</f>
        <v>0</v>
      </c>
      <c r="BL325" s="18" t="s">
        <v>585</v>
      </c>
      <c r="BM325" s="256" t="s">
        <v>2409</v>
      </c>
    </row>
    <row r="326" spans="1:63" s="12" customFormat="1" ht="25.9" customHeight="1">
      <c r="A326" s="12"/>
      <c r="B326" s="229"/>
      <c r="C326" s="230"/>
      <c r="D326" s="231" t="s">
        <v>77</v>
      </c>
      <c r="E326" s="232" t="s">
        <v>2410</v>
      </c>
      <c r="F326" s="232" t="s">
        <v>2347</v>
      </c>
      <c r="G326" s="230"/>
      <c r="H326" s="230"/>
      <c r="I326" s="233"/>
      <c r="J326" s="234">
        <f>BK326</f>
        <v>0</v>
      </c>
      <c r="K326" s="230"/>
      <c r="L326" s="235"/>
      <c r="M326" s="236"/>
      <c r="N326" s="237"/>
      <c r="O326" s="237"/>
      <c r="P326" s="238">
        <f>SUM(P327:P338)</f>
        <v>0</v>
      </c>
      <c r="Q326" s="237"/>
      <c r="R326" s="238">
        <f>SUM(R327:R338)</f>
        <v>0</v>
      </c>
      <c r="S326" s="237"/>
      <c r="T326" s="239">
        <f>SUM(T327:T338)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40" t="s">
        <v>86</v>
      </c>
      <c r="AT326" s="241" t="s">
        <v>77</v>
      </c>
      <c r="AU326" s="241" t="s">
        <v>78</v>
      </c>
      <c r="AY326" s="240" t="s">
        <v>166</v>
      </c>
      <c r="BK326" s="242">
        <f>SUM(BK327:BK338)</f>
        <v>0</v>
      </c>
    </row>
    <row r="327" spans="1:65" s="2" customFormat="1" ht="16.5" customHeight="1">
      <c r="A327" s="39"/>
      <c r="B327" s="40"/>
      <c r="C327" s="245" t="s">
        <v>1165</v>
      </c>
      <c r="D327" s="245" t="s">
        <v>168</v>
      </c>
      <c r="E327" s="246" t="s">
        <v>2411</v>
      </c>
      <c r="F327" s="247" t="s">
        <v>2349</v>
      </c>
      <c r="G327" s="248" t="s">
        <v>1588</v>
      </c>
      <c r="H327" s="249">
        <v>1</v>
      </c>
      <c r="I327" s="250"/>
      <c r="J327" s="251">
        <f>ROUND(I327*H327,2)</f>
        <v>0</v>
      </c>
      <c r="K327" s="247" t="s">
        <v>1</v>
      </c>
      <c r="L327" s="45"/>
      <c r="M327" s="252" t="s">
        <v>1</v>
      </c>
      <c r="N327" s="253" t="s">
        <v>43</v>
      </c>
      <c r="O327" s="92"/>
      <c r="P327" s="254">
        <f>O327*H327</f>
        <v>0</v>
      </c>
      <c r="Q327" s="254">
        <v>0</v>
      </c>
      <c r="R327" s="254">
        <f>Q327*H327</f>
        <v>0</v>
      </c>
      <c r="S327" s="254">
        <v>0</v>
      </c>
      <c r="T327" s="25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56" t="s">
        <v>585</v>
      </c>
      <c r="AT327" s="256" t="s">
        <v>168</v>
      </c>
      <c r="AU327" s="256" t="s">
        <v>86</v>
      </c>
      <c r="AY327" s="18" t="s">
        <v>166</v>
      </c>
      <c r="BE327" s="257">
        <f>IF(N327="základní",J327,0)</f>
        <v>0</v>
      </c>
      <c r="BF327" s="257">
        <f>IF(N327="snížená",J327,0)</f>
        <v>0</v>
      </c>
      <c r="BG327" s="257">
        <f>IF(N327="zákl. přenesená",J327,0)</f>
        <v>0</v>
      </c>
      <c r="BH327" s="257">
        <f>IF(N327="sníž. přenesená",J327,0)</f>
        <v>0</v>
      </c>
      <c r="BI327" s="257">
        <f>IF(N327="nulová",J327,0)</f>
        <v>0</v>
      </c>
      <c r="BJ327" s="18" t="s">
        <v>86</v>
      </c>
      <c r="BK327" s="257">
        <f>ROUND(I327*H327,2)</f>
        <v>0</v>
      </c>
      <c r="BL327" s="18" t="s">
        <v>585</v>
      </c>
      <c r="BM327" s="256" t="s">
        <v>2412</v>
      </c>
    </row>
    <row r="328" spans="1:65" s="2" customFormat="1" ht="16.5" customHeight="1">
      <c r="A328" s="39"/>
      <c r="B328" s="40"/>
      <c r="C328" s="245" t="s">
        <v>1171</v>
      </c>
      <c r="D328" s="245" t="s">
        <v>168</v>
      </c>
      <c r="E328" s="246" t="s">
        <v>2413</v>
      </c>
      <c r="F328" s="247" t="s">
        <v>2352</v>
      </c>
      <c r="G328" s="248" t="s">
        <v>2353</v>
      </c>
      <c r="H328" s="249">
        <v>1</v>
      </c>
      <c r="I328" s="250"/>
      <c r="J328" s="251">
        <f>ROUND(I328*H328,2)</f>
        <v>0</v>
      </c>
      <c r="K328" s="247" t="s">
        <v>1</v>
      </c>
      <c r="L328" s="45"/>
      <c r="M328" s="252" t="s">
        <v>1</v>
      </c>
      <c r="N328" s="253" t="s">
        <v>43</v>
      </c>
      <c r="O328" s="92"/>
      <c r="P328" s="254">
        <f>O328*H328</f>
        <v>0</v>
      </c>
      <c r="Q328" s="254">
        <v>0</v>
      </c>
      <c r="R328" s="254">
        <f>Q328*H328</f>
        <v>0</v>
      </c>
      <c r="S328" s="254">
        <v>0</v>
      </c>
      <c r="T328" s="25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56" t="s">
        <v>585</v>
      </c>
      <c r="AT328" s="256" t="s">
        <v>168</v>
      </c>
      <c r="AU328" s="256" t="s">
        <v>86</v>
      </c>
      <c r="AY328" s="18" t="s">
        <v>166</v>
      </c>
      <c r="BE328" s="257">
        <f>IF(N328="základní",J328,0)</f>
        <v>0</v>
      </c>
      <c r="BF328" s="257">
        <f>IF(N328="snížená",J328,0)</f>
        <v>0</v>
      </c>
      <c r="BG328" s="257">
        <f>IF(N328="zákl. přenesená",J328,0)</f>
        <v>0</v>
      </c>
      <c r="BH328" s="257">
        <f>IF(N328="sníž. přenesená",J328,0)</f>
        <v>0</v>
      </c>
      <c r="BI328" s="257">
        <f>IF(N328="nulová",J328,0)</f>
        <v>0</v>
      </c>
      <c r="BJ328" s="18" t="s">
        <v>86</v>
      </c>
      <c r="BK328" s="257">
        <f>ROUND(I328*H328,2)</f>
        <v>0</v>
      </c>
      <c r="BL328" s="18" t="s">
        <v>585</v>
      </c>
      <c r="BM328" s="256" t="s">
        <v>2414</v>
      </c>
    </row>
    <row r="329" spans="1:65" s="2" customFormat="1" ht="16.5" customHeight="1">
      <c r="A329" s="39"/>
      <c r="B329" s="40"/>
      <c r="C329" s="245" t="s">
        <v>1176</v>
      </c>
      <c r="D329" s="245" t="s">
        <v>168</v>
      </c>
      <c r="E329" s="246" t="s">
        <v>2415</v>
      </c>
      <c r="F329" s="247" t="s">
        <v>2356</v>
      </c>
      <c r="G329" s="248" t="s">
        <v>2353</v>
      </c>
      <c r="H329" s="249">
        <v>1</v>
      </c>
      <c r="I329" s="250"/>
      <c r="J329" s="251">
        <f>ROUND(I329*H329,2)</f>
        <v>0</v>
      </c>
      <c r="K329" s="247" t="s">
        <v>1</v>
      </c>
      <c r="L329" s="45"/>
      <c r="M329" s="252" t="s">
        <v>1</v>
      </c>
      <c r="N329" s="253" t="s">
        <v>43</v>
      </c>
      <c r="O329" s="92"/>
      <c r="P329" s="254">
        <f>O329*H329</f>
        <v>0</v>
      </c>
      <c r="Q329" s="254">
        <v>0</v>
      </c>
      <c r="R329" s="254">
        <f>Q329*H329</f>
        <v>0</v>
      </c>
      <c r="S329" s="254">
        <v>0</v>
      </c>
      <c r="T329" s="25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6" t="s">
        <v>585</v>
      </c>
      <c r="AT329" s="256" t="s">
        <v>168</v>
      </c>
      <c r="AU329" s="256" t="s">
        <v>86</v>
      </c>
      <c r="AY329" s="18" t="s">
        <v>166</v>
      </c>
      <c r="BE329" s="257">
        <f>IF(N329="základní",J329,0)</f>
        <v>0</v>
      </c>
      <c r="BF329" s="257">
        <f>IF(N329="snížená",J329,0)</f>
        <v>0</v>
      </c>
      <c r="BG329" s="257">
        <f>IF(N329="zákl. přenesená",J329,0)</f>
        <v>0</v>
      </c>
      <c r="BH329" s="257">
        <f>IF(N329="sníž. přenesená",J329,0)</f>
        <v>0</v>
      </c>
      <c r="BI329" s="257">
        <f>IF(N329="nulová",J329,0)</f>
        <v>0</v>
      </c>
      <c r="BJ329" s="18" t="s">
        <v>86</v>
      </c>
      <c r="BK329" s="257">
        <f>ROUND(I329*H329,2)</f>
        <v>0</v>
      </c>
      <c r="BL329" s="18" t="s">
        <v>585</v>
      </c>
      <c r="BM329" s="256" t="s">
        <v>2416</v>
      </c>
    </row>
    <row r="330" spans="1:65" s="2" customFormat="1" ht="16.5" customHeight="1">
      <c r="A330" s="39"/>
      <c r="B330" s="40"/>
      <c r="C330" s="245" t="s">
        <v>1181</v>
      </c>
      <c r="D330" s="245" t="s">
        <v>168</v>
      </c>
      <c r="E330" s="246" t="s">
        <v>2358</v>
      </c>
      <c r="F330" s="247" t="s">
        <v>2359</v>
      </c>
      <c r="G330" s="248" t="s">
        <v>2353</v>
      </c>
      <c r="H330" s="249">
        <v>1</v>
      </c>
      <c r="I330" s="250"/>
      <c r="J330" s="251">
        <f>ROUND(I330*H330,2)</f>
        <v>0</v>
      </c>
      <c r="K330" s="247" t="s">
        <v>1</v>
      </c>
      <c r="L330" s="45"/>
      <c r="M330" s="252" t="s">
        <v>1</v>
      </c>
      <c r="N330" s="253" t="s">
        <v>43</v>
      </c>
      <c r="O330" s="92"/>
      <c r="P330" s="254">
        <f>O330*H330</f>
        <v>0</v>
      </c>
      <c r="Q330" s="254">
        <v>0</v>
      </c>
      <c r="R330" s="254">
        <f>Q330*H330</f>
        <v>0</v>
      </c>
      <c r="S330" s="254">
        <v>0</v>
      </c>
      <c r="T330" s="25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56" t="s">
        <v>585</v>
      </c>
      <c r="AT330" s="256" t="s">
        <v>168</v>
      </c>
      <c r="AU330" s="256" t="s">
        <v>86</v>
      </c>
      <c r="AY330" s="18" t="s">
        <v>166</v>
      </c>
      <c r="BE330" s="257">
        <f>IF(N330="základní",J330,0)</f>
        <v>0</v>
      </c>
      <c r="BF330" s="257">
        <f>IF(N330="snížená",J330,0)</f>
        <v>0</v>
      </c>
      <c r="BG330" s="257">
        <f>IF(N330="zákl. přenesená",J330,0)</f>
        <v>0</v>
      </c>
      <c r="BH330" s="257">
        <f>IF(N330="sníž. přenesená",J330,0)</f>
        <v>0</v>
      </c>
      <c r="BI330" s="257">
        <f>IF(N330="nulová",J330,0)</f>
        <v>0</v>
      </c>
      <c r="BJ330" s="18" t="s">
        <v>86</v>
      </c>
      <c r="BK330" s="257">
        <f>ROUND(I330*H330,2)</f>
        <v>0</v>
      </c>
      <c r="BL330" s="18" t="s">
        <v>585</v>
      </c>
      <c r="BM330" s="256" t="s">
        <v>2417</v>
      </c>
    </row>
    <row r="331" spans="1:65" s="2" customFormat="1" ht="16.5" customHeight="1">
      <c r="A331" s="39"/>
      <c r="B331" s="40"/>
      <c r="C331" s="245" t="s">
        <v>1185</v>
      </c>
      <c r="D331" s="245" t="s">
        <v>168</v>
      </c>
      <c r="E331" s="246" t="s">
        <v>2418</v>
      </c>
      <c r="F331" s="247" t="s">
        <v>2362</v>
      </c>
      <c r="G331" s="248" t="s">
        <v>2353</v>
      </c>
      <c r="H331" s="249">
        <v>1</v>
      </c>
      <c r="I331" s="250"/>
      <c r="J331" s="251">
        <f>ROUND(I331*H331,2)</f>
        <v>0</v>
      </c>
      <c r="K331" s="247" t="s">
        <v>1</v>
      </c>
      <c r="L331" s="45"/>
      <c r="M331" s="252" t="s">
        <v>1</v>
      </c>
      <c r="N331" s="253" t="s">
        <v>43</v>
      </c>
      <c r="O331" s="92"/>
      <c r="P331" s="254">
        <f>O331*H331</f>
        <v>0</v>
      </c>
      <c r="Q331" s="254">
        <v>0</v>
      </c>
      <c r="R331" s="254">
        <f>Q331*H331</f>
        <v>0</v>
      </c>
      <c r="S331" s="254">
        <v>0</v>
      </c>
      <c r="T331" s="25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56" t="s">
        <v>585</v>
      </c>
      <c r="AT331" s="256" t="s">
        <v>168</v>
      </c>
      <c r="AU331" s="256" t="s">
        <v>86</v>
      </c>
      <c r="AY331" s="18" t="s">
        <v>166</v>
      </c>
      <c r="BE331" s="257">
        <f>IF(N331="základní",J331,0)</f>
        <v>0</v>
      </c>
      <c r="BF331" s="257">
        <f>IF(N331="snížená",J331,0)</f>
        <v>0</v>
      </c>
      <c r="BG331" s="257">
        <f>IF(N331="zákl. přenesená",J331,0)</f>
        <v>0</v>
      </c>
      <c r="BH331" s="257">
        <f>IF(N331="sníž. přenesená",J331,0)</f>
        <v>0</v>
      </c>
      <c r="BI331" s="257">
        <f>IF(N331="nulová",J331,0)</f>
        <v>0</v>
      </c>
      <c r="BJ331" s="18" t="s">
        <v>86</v>
      </c>
      <c r="BK331" s="257">
        <f>ROUND(I331*H331,2)</f>
        <v>0</v>
      </c>
      <c r="BL331" s="18" t="s">
        <v>585</v>
      </c>
      <c r="BM331" s="256" t="s">
        <v>2419</v>
      </c>
    </row>
    <row r="332" spans="1:65" s="2" customFormat="1" ht="21.75" customHeight="1">
      <c r="A332" s="39"/>
      <c r="B332" s="40"/>
      <c r="C332" s="245" t="s">
        <v>1191</v>
      </c>
      <c r="D332" s="245" t="s">
        <v>168</v>
      </c>
      <c r="E332" s="246" t="s">
        <v>2420</v>
      </c>
      <c r="F332" s="247" t="s">
        <v>2365</v>
      </c>
      <c r="G332" s="248" t="s">
        <v>171</v>
      </c>
      <c r="H332" s="249">
        <v>1</v>
      </c>
      <c r="I332" s="250"/>
      <c r="J332" s="251">
        <f>ROUND(I332*H332,2)</f>
        <v>0</v>
      </c>
      <c r="K332" s="247" t="s">
        <v>1</v>
      </c>
      <c r="L332" s="45"/>
      <c r="M332" s="252" t="s">
        <v>1</v>
      </c>
      <c r="N332" s="253" t="s">
        <v>43</v>
      </c>
      <c r="O332" s="92"/>
      <c r="P332" s="254">
        <f>O332*H332</f>
        <v>0</v>
      </c>
      <c r="Q332" s="254">
        <v>0</v>
      </c>
      <c r="R332" s="254">
        <f>Q332*H332</f>
        <v>0</v>
      </c>
      <c r="S332" s="254">
        <v>0</v>
      </c>
      <c r="T332" s="25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6" t="s">
        <v>585</v>
      </c>
      <c r="AT332" s="256" t="s">
        <v>168</v>
      </c>
      <c r="AU332" s="256" t="s">
        <v>86</v>
      </c>
      <c r="AY332" s="18" t="s">
        <v>166</v>
      </c>
      <c r="BE332" s="257">
        <f>IF(N332="základní",J332,0)</f>
        <v>0</v>
      </c>
      <c r="BF332" s="257">
        <f>IF(N332="snížená",J332,0)</f>
        <v>0</v>
      </c>
      <c r="BG332" s="257">
        <f>IF(N332="zákl. přenesená",J332,0)</f>
        <v>0</v>
      </c>
      <c r="BH332" s="257">
        <f>IF(N332="sníž. přenesená",J332,0)</f>
        <v>0</v>
      </c>
      <c r="BI332" s="257">
        <f>IF(N332="nulová",J332,0)</f>
        <v>0</v>
      </c>
      <c r="BJ332" s="18" t="s">
        <v>86</v>
      </c>
      <c r="BK332" s="257">
        <f>ROUND(I332*H332,2)</f>
        <v>0</v>
      </c>
      <c r="BL332" s="18" t="s">
        <v>585</v>
      </c>
      <c r="BM332" s="256" t="s">
        <v>2421</v>
      </c>
    </row>
    <row r="333" spans="1:65" s="2" customFormat="1" ht="21.75" customHeight="1">
      <c r="A333" s="39"/>
      <c r="B333" s="40"/>
      <c r="C333" s="245" t="s">
        <v>1195</v>
      </c>
      <c r="D333" s="245" t="s">
        <v>168</v>
      </c>
      <c r="E333" s="246" t="s">
        <v>2420</v>
      </c>
      <c r="F333" s="247" t="s">
        <v>2365</v>
      </c>
      <c r="G333" s="248" t="s">
        <v>171</v>
      </c>
      <c r="H333" s="249">
        <v>1</v>
      </c>
      <c r="I333" s="250"/>
      <c r="J333" s="251">
        <f>ROUND(I333*H333,2)</f>
        <v>0</v>
      </c>
      <c r="K333" s="247" t="s">
        <v>1</v>
      </c>
      <c r="L333" s="45"/>
      <c r="M333" s="252" t="s">
        <v>1</v>
      </c>
      <c r="N333" s="253" t="s">
        <v>43</v>
      </c>
      <c r="O333" s="92"/>
      <c r="P333" s="254">
        <f>O333*H333</f>
        <v>0</v>
      </c>
      <c r="Q333" s="254">
        <v>0</v>
      </c>
      <c r="R333" s="254">
        <f>Q333*H333</f>
        <v>0</v>
      </c>
      <c r="S333" s="254">
        <v>0</v>
      </c>
      <c r="T333" s="25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56" t="s">
        <v>585</v>
      </c>
      <c r="AT333" s="256" t="s">
        <v>168</v>
      </c>
      <c r="AU333" s="256" t="s">
        <v>86</v>
      </c>
      <c r="AY333" s="18" t="s">
        <v>166</v>
      </c>
      <c r="BE333" s="257">
        <f>IF(N333="základní",J333,0)</f>
        <v>0</v>
      </c>
      <c r="BF333" s="257">
        <f>IF(N333="snížená",J333,0)</f>
        <v>0</v>
      </c>
      <c r="BG333" s="257">
        <f>IF(N333="zákl. přenesená",J333,0)</f>
        <v>0</v>
      </c>
      <c r="BH333" s="257">
        <f>IF(N333="sníž. přenesená",J333,0)</f>
        <v>0</v>
      </c>
      <c r="BI333" s="257">
        <f>IF(N333="nulová",J333,0)</f>
        <v>0</v>
      </c>
      <c r="BJ333" s="18" t="s">
        <v>86</v>
      </c>
      <c r="BK333" s="257">
        <f>ROUND(I333*H333,2)</f>
        <v>0</v>
      </c>
      <c r="BL333" s="18" t="s">
        <v>585</v>
      </c>
      <c r="BM333" s="256" t="s">
        <v>2422</v>
      </c>
    </row>
    <row r="334" spans="1:65" s="2" customFormat="1" ht="21.75" customHeight="1">
      <c r="A334" s="39"/>
      <c r="B334" s="40"/>
      <c r="C334" s="245" t="s">
        <v>1201</v>
      </c>
      <c r="D334" s="245" t="s">
        <v>168</v>
      </c>
      <c r="E334" s="246" t="s">
        <v>2314</v>
      </c>
      <c r="F334" s="247" t="s">
        <v>2212</v>
      </c>
      <c r="G334" s="248" t="s">
        <v>1588</v>
      </c>
      <c r="H334" s="249">
        <v>2</v>
      </c>
      <c r="I334" s="250"/>
      <c r="J334" s="251">
        <f>ROUND(I334*H334,2)</f>
        <v>0</v>
      </c>
      <c r="K334" s="247" t="s">
        <v>1</v>
      </c>
      <c r="L334" s="45"/>
      <c r="M334" s="252" t="s">
        <v>1</v>
      </c>
      <c r="N334" s="253" t="s">
        <v>43</v>
      </c>
      <c r="O334" s="92"/>
      <c r="P334" s="254">
        <f>O334*H334</f>
        <v>0</v>
      </c>
      <c r="Q334" s="254">
        <v>0</v>
      </c>
      <c r="R334" s="254">
        <f>Q334*H334</f>
        <v>0</v>
      </c>
      <c r="S334" s="254">
        <v>0</v>
      </c>
      <c r="T334" s="25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56" t="s">
        <v>585</v>
      </c>
      <c r="AT334" s="256" t="s">
        <v>168</v>
      </c>
      <c r="AU334" s="256" t="s">
        <v>86</v>
      </c>
      <c r="AY334" s="18" t="s">
        <v>166</v>
      </c>
      <c r="BE334" s="257">
        <f>IF(N334="základní",J334,0)</f>
        <v>0</v>
      </c>
      <c r="BF334" s="257">
        <f>IF(N334="snížená",J334,0)</f>
        <v>0</v>
      </c>
      <c r="BG334" s="257">
        <f>IF(N334="zákl. přenesená",J334,0)</f>
        <v>0</v>
      </c>
      <c r="BH334" s="257">
        <f>IF(N334="sníž. přenesená",J334,0)</f>
        <v>0</v>
      </c>
      <c r="BI334" s="257">
        <f>IF(N334="nulová",J334,0)</f>
        <v>0</v>
      </c>
      <c r="BJ334" s="18" t="s">
        <v>86</v>
      </c>
      <c r="BK334" s="257">
        <f>ROUND(I334*H334,2)</f>
        <v>0</v>
      </c>
      <c r="BL334" s="18" t="s">
        <v>585</v>
      </c>
      <c r="BM334" s="256" t="s">
        <v>2423</v>
      </c>
    </row>
    <row r="335" spans="1:65" s="2" customFormat="1" ht="21.75" customHeight="1">
      <c r="A335" s="39"/>
      <c r="B335" s="40"/>
      <c r="C335" s="245" t="s">
        <v>1206</v>
      </c>
      <c r="D335" s="245" t="s">
        <v>168</v>
      </c>
      <c r="E335" s="246" t="s">
        <v>2316</v>
      </c>
      <c r="F335" s="247" t="s">
        <v>2214</v>
      </c>
      <c r="G335" s="248" t="s">
        <v>1588</v>
      </c>
      <c r="H335" s="249">
        <v>2</v>
      </c>
      <c r="I335" s="250"/>
      <c r="J335" s="251">
        <f>ROUND(I335*H335,2)</f>
        <v>0</v>
      </c>
      <c r="K335" s="247" t="s">
        <v>1</v>
      </c>
      <c r="L335" s="45"/>
      <c r="M335" s="252" t="s">
        <v>1</v>
      </c>
      <c r="N335" s="253" t="s">
        <v>43</v>
      </c>
      <c r="O335" s="92"/>
      <c r="P335" s="254">
        <f>O335*H335</f>
        <v>0</v>
      </c>
      <c r="Q335" s="254">
        <v>0</v>
      </c>
      <c r="R335" s="254">
        <f>Q335*H335</f>
        <v>0</v>
      </c>
      <c r="S335" s="254">
        <v>0</v>
      </c>
      <c r="T335" s="25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56" t="s">
        <v>585</v>
      </c>
      <c r="AT335" s="256" t="s">
        <v>168</v>
      </c>
      <c r="AU335" s="256" t="s">
        <v>86</v>
      </c>
      <c r="AY335" s="18" t="s">
        <v>166</v>
      </c>
      <c r="BE335" s="257">
        <f>IF(N335="základní",J335,0)</f>
        <v>0</v>
      </c>
      <c r="BF335" s="257">
        <f>IF(N335="snížená",J335,0)</f>
        <v>0</v>
      </c>
      <c r="BG335" s="257">
        <f>IF(N335="zákl. přenesená",J335,0)</f>
        <v>0</v>
      </c>
      <c r="BH335" s="257">
        <f>IF(N335="sníž. přenesená",J335,0)</f>
        <v>0</v>
      </c>
      <c r="BI335" s="257">
        <f>IF(N335="nulová",J335,0)</f>
        <v>0</v>
      </c>
      <c r="BJ335" s="18" t="s">
        <v>86</v>
      </c>
      <c r="BK335" s="257">
        <f>ROUND(I335*H335,2)</f>
        <v>0</v>
      </c>
      <c r="BL335" s="18" t="s">
        <v>585</v>
      </c>
      <c r="BM335" s="256" t="s">
        <v>2424</v>
      </c>
    </row>
    <row r="336" spans="1:65" s="2" customFormat="1" ht="21.75" customHeight="1">
      <c r="A336" s="39"/>
      <c r="B336" s="40"/>
      <c r="C336" s="291" t="s">
        <v>1211</v>
      </c>
      <c r="D336" s="291" t="s">
        <v>254</v>
      </c>
      <c r="E336" s="292" t="s">
        <v>2318</v>
      </c>
      <c r="F336" s="293" t="s">
        <v>2216</v>
      </c>
      <c r="G336" s="294" t="s">
        <v>1588</v>
      </c>
      <c r="H336" s="295">
        <v>2</v>
      </c>
      <c r="I336" s="296"/>
      <c r="J336" s="297">
        <f>ROUND(I336*H336,2)</f>
        <v>0</v>
      </c>
      <c r="K336" s="293" t="s">
        <v>1</v>
      </c>
      <c r="L336" s="298"/>
      <c r="M336" s="299" t="s">
        <v>1</v>
      </c>
      <c r="N336" s="300" t="s">
        <v>43</v>
      </c>
      <c r="O336" s="92"/>
      <c r="P336" s="254">
        <f>O336*H336</f>
        <v>0</v>
      </c>
      <c r="Q336" s="254">
        <v>0</v>
      </c>
      <c r="R336" s="254">
        <f>Q336*H336</f>
        <v>0</v>
      </c>
      <c r="S336" s="254">
        <v>0</v>
      </c>
      <c r="T336" s="25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6" t="s">
        <v>1893</v>
      </c>
      <c r="AT336" s="256" t="s">
        <v>254</v>
      </c>
      <c r="AU336" s="256" t="s">
        <v>86</v>
      </c>
      <c r="AY336" s="18" t="s">
        <v>166</v>
      </c>
      <c r="BE336" s="257">
        <f>IF(N336="základní",J336,0)</f>
        <v>0</v>
      </c>
      <c r="BF336" s="257">
        <f>IF(N336="snížená",J336,0)</f>
        <v>0</v>
      </c>
      <c r="BG336" s="257">
        <f>IF(N336="zákl. přenesená",J336,0)</f>
        <v>0</v>
      </c>
      <c r="BH336" s="257">
        <f>IF(N336="sníž. přenesená",J336,0)</f>
        <v>0</v>
      </c>
      <c r="BI336" s="257">
        <f>IF(N336="nulová",J336,0)</f>
        <v>0</v>
      </c>
      <c r="BJ336" s="18" t="s">
        <v>86</v>
      </c>
      <c r="BK336" s="257">
        <f>ROUND(I336*H336,2)</f>
        <v>0</v>
      </c>
      <c r="BL336" s="18" t="s">
        <v>585</v>
      </c>
      <c r="BM336" s="256" t="s">
        <v>2425</v>
      </c>
    </row>
    <row r="337" spans="1:65" s="2" customFormat="1" ht="21.75" customHeight="1">
      <c r="A337" s="39"/>
      <c r="B337" s="40"/>
      <c r="C337" s="245" t="s">
        <v>1216</v>
      </c>
      <c r="D337" s="245" t="s">
        <v>168</v>
      </c>
      <c r="E337" s="246" t="s">
        <v>2426</v>
      </c>
      <c r="F337" s="247" t="s">
        <v>2372</v>
      </c>
      <c r="G337" s="248" t="s">
        <v>1588</v>
      </c>
      <c r="H337" s="249">
        <v>6</v>
      </c>
      <c r="I337" s="250"/>
      <c r="J337" s="251">
        <f>ROUND(I337*H337,2)</f>
        <v>0</v>
      </c>
      <c r="K337" s="247" t="s">
        <v>1</v>
      </c>
      <c r="L337" s="45"/>
      <c r="M337" s="252" t="s">
        <v>1</v>
      </c>
      <c r="N337" s="253" t="s">
        <v>43</v>
      </c>
      <c r="O337" s="92"/>
      <c r="P337" s="254">
        <f>O337*H337</f>
        <v>0</v>
      </c>
      <c r="Q337" s="254">
        <v>0</v>
      </c>
      <c r="R337" s="254">
        <f>Q337*H337</f>
        <v>0</v>
      </c>
      <c r="S337" s="254">
        <v>0</v>
      </c>
      <c r="T337" s="25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56" t="s">
        <v>585</v>
      </c>
      <c r="AT337" s="256" t="s">
        <v>168</v>
      </c>
      <c r="AU337" s="256" t="s">
        <v>86</v>
      </c>
      <c r="AY337" s="18" t="s">
        <v>166</v>
      </c>
      <c r="BE337" s="257">
        <f>IF(N337="základní",J337,0)</f>
        <v>0</v>
      </c>
      <c r="BF337" s="257">
        <f>IF(N337="snížená",J337,0)</f>
        <v>0</v>
      </c>
      <c r="BG337" s="257">
        <f>IF(N337="zákl. přenesená",J337,0)</f>
        <v>0</v>
      </c>
      <c r="BH337" s="257">
        <f>IF(N337="sníž. přenesená",J337,0)</f>
        <v>0</v>
      </c>
      <c r="BI337" s="257">
        <f>IF(N337="nulová",J337,0)</f>
        <v>0</v>
      </c>
      <c r="BJ337" s="18" t="s">
        <v>86</v>
      </c>
      <c r="BK337" s="257">
        <f>ROUND(I337*H337,2)</f>
        <v>0</v>
      </c>
      <c r="BL337" s="18" t="s">
        <v>585</v>
      </c>
      <c r="BM337" s="256" t="s">
        <v>2427</v>
      </c>
    </row>
    <row r="338" spans="1:65" s="2" customFormat="1" ht="16.5" customHeight="1">
      <c r="A338" s="39"/>
      <c r="B338" s="40"/>
      <c r="C338" s="291" t="s">
        <v>1222</v>
      </c>
      <c r="D338" s="291" t="s">
        <v>254</v>
      </c>
      <c r="E338" s="292" t="s">
        <v>2322</v>
      </c>
      <c r="F338" s="293" t="s">
        <v>2220</v>
      </c>
      <c r="G338" s="294" t="s">
        <v>1588</v>
      </c>
      <c r="H338" s="295">
        <v>50</v>
      </c>
      <c r="I338" s="296"/>
      <c r="J338" s="297">
        <f>ROUND(I338*H338,2)</f>
        <v>0</v>
      </c>
      <c r="K338" s="293" t="s">
        <v>1</v>
      </c>
      <c r="L338" s="298"/>
      <c r="M338" s="299" t="s">
        <v>1</v>
      </c>
      <c r="N338" s="300" t="s">
        <v>43</v>
      </c>
      <c r="O338" s="92"/>
      <c r="P338" s="254">
        <f>O338*H338</f>
        <v>0</v>
      </c>
      <c r="Q338" s="254">
        <v>0</v>
      </c>
      <c r="R338" s="254">
        <f>Q338*H338</f>
        <v>0</v>
      </c>
      <c r="S338" s="254">
        <v>0</v>
      </c>
      <c r="T338" s="255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56" t="s">
        <v>1893</v>
      </c>
      <c r="AT338" s="256" t="s">
        <v>254</v>
      </c>
      <c r="AU338" s="256" t="s">
        <v>86</v>
      </c>
      <c r="AY338" s="18" t="s">
        <v>166</v>
      </c>
      <c r="BE338" s="257">
        <f>IF(N338="základní",J338,0)</f>
        <v>0</v>
      </c>
      <c r="BF338" s="257">
        <f>IF(N338="snížená",J338,0)</f>
        <v>0</v>
      </c>
      <c r="BG338" s="257">
        <f>IF(N338="zákl. přenesená",J338,0)</f>
        <v>0</v>
      </c>
      <c r="BH338" s="257">
        <f>IF(N338="sníž. přenesená",J338,0)</f>
        <v>0</v>
      </c>
      <c r="BI338" s="257">
        <f>IF(N338="nulová",J338,0)</f>
        <v>0</v>
      </c>
      <c r="BJ338" s="18" t="s">
        <v>86</v>
      </c>
      <c r="BK338" s="257">
        <f>ROUND(I338*H338,2)</f>
        <v>0</v>
      </c>
      <c r="BL338" s="18" t="s">
        <v>585</v>
      </c>
      <c r="BM338" s="256" t="s">
        <v>2428</v>
      </c>
    </row>
    <row r="339" spans="1:63" s="12" customFormat="1" ht="25.9" customHeight="1">
      <c r="A339" s="12"/>
      <c r="B339" s="229"/>
      <c r="C339" s="230"/>
      <c r="D339" s="231" t="s">
        <v>77</v>
      </c>
      <c r="E339" s="232" t="s">
        <v>2429</v>
      </c>
      <c r="F339" s="232" t="s">
        <v>2430</v>
      </c>
      <c r="G339" s="230"/>
      <c r="H339" s="230"/>
      <c r="I339" s="233"/>
      <c r="J339" s="234">
        <f>BK339</f>
        <v>0</v>
      </c>
      <c r="K339" s="230"/>
      <c r="L339" s="235"/>
      <c r="M339" s="236"/>
      <c r="N339" s="237"/>
      <c r="O339" s="237"/>
      <c r="P339" s="238">
        <f>SUM(P340:P353)</f>
        <v>0</v>
      </c>
      <c r="Q339" s="237"/>
      <c r="R339" s="238">
        <f>SUM(R340:R353)</f>
        <v>0</v>
      </c>
      <c r="S339" s="237"/>
      <c r="T339" s="239">
        <f>SUM(T340:T353)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40" t="s">
        <v>86</v>
      </c>
      <c r="AT339" s="241" t="s">
        <v>77</v>
      </c>
      <c r="AU339" s="241" t="s">
        <v>78</v>
      </c>
      <c r="AY339" s="240" t="s">
        <v>166</v>
      </c>
      <c r="BK339" s="242">
        <f>SUM(BK340:BK353)</f>
        <v>0</v>
      </c>
    </row>
    <row r="340" spans="1:65" s="2" customFormat="1" ht="16.5" customHeight="1">
      <c r="A340" s="39"/>
      <c r="B340" s="40"/>
      <c r="C340" s="245" t="s">
        <v>1228</v>
      </c>
      <c r="D340" s="245" t="s">
        <v>168</v>
      </c>
      <c r="E340" s="246" t="s">
        <v>2431</v>
      </c>
      <c r="F340" s="247" t="s">
        <v>2432</v>
      </c>
      <c r="G340" s="248" t="s">
        <v>1588</v>
      </c>
      <c r="H340" s="249">
        <v>1</v>
      </c>
      <c r="I340" s="250"/>
      <c r="J340" s="251">
        <f>ROUND(I340*H340,2)</f>
        <v>0</v>
      </c>
      <c r="K340" s="247" t="s">
        <v>1</v>
      </c>
      <c r="L340" s="45"/>
      <c r="M340" s="252" t="s">
        <v>1</v>
      </c>
      <c r="N340" s="253" t="s">
        <v>43</v>
      </c>
      <c r="O340" s="92"/>
      <c r="P340" s="254">
        <f>O340*H340</f>
        <v>0</v>
      </c>
      <c r="Q340" s="254">
        <v>0</v>
      </c>
      <c r="R340" s="254">
        <f>Q340*H340</f>
        <v>0</v>
      </c>
      <c r="S340" s="254">
        <v>0</v>
      </c>
      <c r="T340" s="25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56" t="s">
        <v>585</v>
      </c>
      <c r="AT340" s="256" t="s">
        <v>168</v>
      </c>
      <c r="AU340" s="256" t="s">
        <v>86</v>
      </c>
      <c r="AY340" s="18" t="s">
        <v>166</v>
      </c>
      <c r="BE340" s="257">
        <f>IF(N340="základní",J340,0)</f>
        <v>0</v>
      </c>
      <c r="BF340" s="257">
        <f>IF(N340="snížená",J340,0)</f>
        <v>0</v>
      </c>
      <c r="BG340" s="257">
        <f>IF(N340="zákl. přenesená",J340,0)</f>
        <v>0</v>
      </c>
      <c r="BH340" s="257">
        <f>IF(N340="sníž. přenesená",J340,0)</f>
        <v>0</v>
      </c>
      <c r="BI340" s="257">
        <f>IF(N340="nulová",J340,0)</f>
        <v>0</v>
      </c>
      <c r="BJ340" s="18" t="s">
        <v>86</v>
      </c>
      <c r="BK340" s="257">
        <f>ROUND(I340*H340,2)</f>
        <v>0</v>
      </c>
      <c r="BL340" s="18" t="s">
        <v>585</v>
      </c>
      <c r="BM340" s="256" t="s">
        <v>2433</v>
      </c>
    </row>
    <row r="341" spans="1:65" s="2" customFormat="1" ht="16.5" customHeight="1">
      <c r="A341" s="39"/>
      <c r="B341" s="40"/>
      <c r="C341" s="245" t="s">
        <v>1233</v>
      </c>
      <c r="D341" s="245" t="s">
        <v>168</v>
      </c>
      <c r="E341" s="246" t="s">
        <v>2434</v>
      </c>
      <c r="F341" s="247" t="s">
        <v>2435</v>
      </c>
      <c r="G341" s="248" t="s">
        <v>1588</v>
      </c>
      <c r="H341" s="249">
        <v>1.5</v>
      </c>
      <c r="I341" s="250"/>
      <c r="J341" s="251">
        <f>ROUND(I341*H341,2)</f>
        <v>0</v>
      </c>
      <c r="K341" s="247" t="s">
        <v>1</v>
      </c>
      <c r="L341" s="45"/>
      <c r="M341" s="252" t="s">
        <v>1</v>
      </c>
      <c r="N341" s="253" t="s">
        <v>43</v>
      </c>
      <c r="O341" s="92"/>
      <c r="P341" s="254">
        <f>O341*H341</f>
        <v>0</v>
      </c>
      <c r="Q341" s="254">
        <v>0</v>
      </c>
      <c r="R341" s="254">
        <f>Q341*H341</f>
        <v>0</v>
      </c>
      <c r="S341" s="254">
        <v>0</v>
      </c>
      <c r="T341" s="255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56" t="s">
        <v>585</v>
      </c>
      <c r="AT341" s="256" t="s">
        <v>168</v>
      </c>
      <c r="AU341" s="256" t="s">
        <v>86</v>
      </c>
      <c r="AY341" s="18" t="s">
        <v>166</v>
      </c>
      <c r="BE341" s="257">
        <f>IF(N341="základní",J341,0)</f>
        <v>0</v>
      </c>
      <c r="BF341" s="257">
        <f>IF(N341="snížená",J341,0)</f>
        <v>0</v>
      </c>
      <c r="BG341" s="257">
        <f>IF(N341="zákl. přenesená",J341,0)</f>
        <v>0</v>
      </c>
      <c r="BH341" s="257">
        <f>IF(N341="sníž. přenesená",J341,0)</f>
        <v>0</v>
      </c>
      <c r="BI341" s="257">
        <f>IF(N341="nulová",J341,0)</f>
        <v>0</v>
      </c>
      <c r="BJ341" s="18" t="s">
        <v>86</v>
      </c>
      <c r="BK341" s="257">
        <f>ROUND(I341*H341,2)</f>
        <v>0</v>
      </c>
      <c r="BL341" s="18" t="s">
        <v>585</v>
      </c>
      <c r="BM341" s="256" t="s">
        <v>2436</v>
      </c>
    </row>
    <row r="342" spans="1:65" s="2" customFormat="1" ht="16.5" customHeight="1">
      <c r="A342" s="39"/>
      <c r="B342" s="40"/>
      <c r="C342" s="245" t="s">
        <v>1237</v>
      </c>
      <c r="D342" s="245" t="s">
        <v>168</v>
      </c>
      <c r="E342" s="246" t="s">
        <v>2437</v>
      </c>
      <c r="F342" s="247" t="s">
        <v>2438</v>
      </c>
      <c r="G342" s="248" t="s">
        <v>1588</v>
      </c>
      <c r="H342" s="249">
        <v>1</v>
      </c>
      <c r="I342" s="250"/>
      <c r="J342" s="251">
        <f>ROUND(I342*H342,2)</f>
        <v>0</v>
      </c>
      <c r="K342" s="247" t="s">
        <v>1</v>
      </c>
      <c r="L342" s="45"/>
      <c r="M342" s="252" t="s">
        <v>1</v>
      </c>
      <c r="N342" s="253" t="s">
        <v>43</v>
      </c>
      <c r="O342" s="92"/>
      <c r="P342" s="254">
        <f>O342*H342</f>
        <v>0</v>
      </c>
      <c r="Q342" s="254">
        <v>0</v>
      </c>
      <c r="R342" s="254">
        <f>Q342*H342</f>
        <v>0</v>
      </c>
      <c r="S342" s="254">
        <v>0</v>
      </c>
      <c r="T342" s="25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56" t="s">
        <v>585</v>
      </c>
      <c r="AT342" s="256" t="s">
        <v>168</v>
      </c>
      <c r="AU342" s="256" t="s">
        <v>86</v>
      </c>
      <c r="AY342" s="18" t="s">
        <v>166</v>
      </c>
      <c r="BE342" s="257">
        <f>IF(N342="základní",J342,0)</f>
        <v>0</v>
      </c>
      <c r="BF342" s="257">
        <f>IF(N342="snížená",J342,0)</f>
        <v>0</v>
      </c>
      <c r="BG342" s="257">
        <f>IF(N342="zákl. přenesená",J342,0)</f>
        <v>0</v>
      </c>
      <c r="BH342" s="257">
        <f>IF(N342="sníž. přenesená",J342,0)</f>
        <v>0</v>
      </c>
      <c r="BI342" s="257">
        <f>IF(N342="nulová",J342,0)</f>
        <v>0</v>
      </c>
      <c r="BJ342" s="18" t="s">
        <v>86</v>
      </c>
      <c r="BK342" s="257">
        <f>ROUND(I342*H342,2)</f>
        <v>0</v>
      </c>
      <c r="BL342" s="18" t="s">
        <v>585</v>
      </c>
      <c r="BM342" s="256" t="s">
        <v>2439</v>
      </c>
    </row>
    <row r="343" spans="1:65" s="2" customFormat="1" ht="16.5" customHeight="1">
      <c r="A343" s="39"/>
      <c r="B343" s="40"/>
      <c r="C343" s="245" t="s">
        <v>1241</v>
      </c>
      <c r="D343" s="245" t="s">
        <v>168</v>
      </c>
      <c r="E343" s="246" t="s">
        <v>2440</v>
      </c>
      <c r="F343" s="247" t="s">
        <v>2441</v>
      </c>
      <c r="G343" s="248" t="s">
        <v>1588</v>
      </c>
      <c r="H343" s="249">
        <v>1</v>
      </c>
      <c r="I343" s="250"/>
      <c r="J343" s="251">
        <f>ROUND(I343*H343,2)</f>
        <v>0</v>
      </c>
      <c r="K343" s="247" t="s">
        <v>1</v>
      </c>
      <c r="L343" s="45"/>
      <c r="M343" s="252" t="s">
        <v>1</v>
      </c>
      <c r="N343" s="253" t="s">
        <v>43</v>
      </c>
      <c r="O343" s="92"/>
      <c r="P343" s="254">
        <f>O343*H343</f>
        <v>0</v>
      </c>
      <c r="Q343" s="254">
        <v>0</v>
      </c>
      <c r="R343" s="254">
        <f>Q343*H343</f>
        <v>0</v>
      </c>
      <c r="S343" s="254">
        <v>0</v>
      </c>
      <c r="T343" s="25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56" t="s">
        <v>585</v>
      </c>
      <c r="AT343" s="256" t="s">
        <v>168</v>
      </c>
      <c r="AU343" s="256" t="s">
        <v>86</v>
      </c>
      <c r="AY343" s="18" t="s">
        <v>166</v>
      </c>
      <c r="BE343" s="257">
        <f>IF(N343="základní",J343,0)</f>
        <v>0</v>
      </c>
      <c r="BF343" s="257">
        <f>IF(N343="snížená",J343,0)</f>
        <v>0</v>
      </c>
      <c r="BG343" s="257">
        <f>IF(N343="zákl. přenesená",J343,0)</f>
        <v>0</v>
      </c>
      <c r="BH343" s="257">
        <f>IF(N343="sníž. přenesená",J343,0)</f>
        <v>0</v>
      </c>
      <c r="BI343" s="257">
        <f>IF(N343="nulová",J343,0)</f>
        <v>0</v>
      </c>
      <c r="BJ343" s="18" t="s">
        <v>86</v>
      </c>
      <c r="BK343" s="257">
        <f>ROUND(I343*H343,2)</f>
        <v>0</v>
      </c>
      <c r="BL343" s="18" t="s">
        <v>585</v>
      </c>
      <c r="BM343" s="256" t="s">
        <v>2442</v>
      </c>
    </row>
    <row r="344" spans="1:65" s="2" customFormat="1" ht="16.5" customHeight="1">
      <c r="A344" s="39"/>
      <c r="B344" s="40"/>
      <c r="C344" s="245" t="s">
        <v>1247</v>
      </c>
      <c r="D344" s="245" t="s">
        <v>168</v>
      </c>
      <c r="E344" s="246" t="s">
        <v>2443</v>
      </c>
      <c r="F344" s="247" t="s">
        <v>2444</v>
      </c>
      <c r="G344" s="248" t="s">
        <v>1588</v>
      </c>
      <c r="H344" s="249">
        <v>1</v>
      </c>
      <c r="I344" s="250"/>
      <c r="J344" s="251">
        <f>ROUND(I344*H344,2)</f>
        <v>0</v>
      </c>
      <c r="K344" s="247" t="s">
        <v>1</v>
      </c>
      <c r="L344" s="45"/>
      <c r="M344" s="252" t="s">
        <v>1</v>
      </c>
      <c r="N344" s="253" t="s">
        <v>43</v>
      </c>
      <c r="O344" s="92"/>
      <c r="P344" s="254">
        <f>O344*H344</f>
        <v>0</v>
      </c>
      <c r="Q344" s="254">
        <v>0</v>
      </c>
      <c r="R344" s="254">
        <f>Q344*H344</f>
        <v>0</v>
      </c>
      <c r="S344" s="254">
        <v>0</v>
      </c>
      <c r="T344" s="25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56" t="s">
        <v>585</v>
      </c>
      <c r="AT344" s="256" t="s">
        <v>168</v>
      </c>
      <c r="AU344" s="256" t="s">
        <v>86</v>
      </c>
      <c r="AY344" s="18" t="s">
        <v>166</v>
      </c>
      <c r="BE344" s="257">
        <f>IF(N344="základní",J344,0)</f>
        <v>0</v>
      </c>
      <c r="BF344" s="257">
        <f>IF(N344="snížená",J344,0)</f>
        <v>0</v>
      </c>
      <c r="BG344" s="257">
        <f>IF(N344="zákl. přenesená",J344,0)</f>
        <v>0</v>
      </c>
      <c r="BH344" s="257">
        <f>IF(N344="sníž. přenesená",J344,0)</f>
        <v>0</v>
      </c>
      <c r="BI344" s="257">
        <f>IF(N344="nulová",J344,0)</f>
        <v>0</v>
      </c>
      <c r="BJ344" s="18" t="s">
        <v>86</v>
      </c>
      <c r="BK344" s="257">
        <f>ROUND(I344*H344,2)</f>
        <v>0</v>
      </c>
      <c r="BL344" s="18" t="s">
        <v>585</v>
      </c>
      <c r="BM344" s="256" t="s">
        <v>2445</v>
      </c>
    </row>
    <row r="345" spans="1:65" s="2" customFormat="1" ht="16.5" customHeight="1">
      <c r="A345" s="39"/>
      <c r="B345" s="40"/>
      <c r="C345" s="245" t="s">
        <v>1251</v>
      </c>
      <c r="D345" s="245" t="s">
        <v>168</v>
      </c>
      <c r="E345" s="246" t="s">
        <v>2446</v>
      </c>
      <c r="F345" s="247" t="s">
        <v>2447</v>
      </c>
      <c r="G345" s="248" t="s">
        <v>1588</v>
      </c>
      <c r="H345" s="249">
        <v>3</v>
      </c>
      <c r="I345" s="250"/>
      <c r="J345" s="251">
        <f>ROUND(I345*H345,2)</f>
        <v>0</v>
      </c>
      <c r="K345" s="247" t="s">
        <v>1</v>
      </c>
      <c r="L345" s="45"/>
      <c r="M345" s="252" t="s">
        <v>1</v>
      </c>
      <c r="N345" s="253" t="s">
        <v>43</v>
      </c>
      <c r="O345" s="92"/>
      <c r="P345" s="254">
        <f>O345*H345</f>
        <v>0</v>
      </c>
      <c r="Q345" s="254">
        <v>0</v>
      </c>
      <c r="R345" s="254">
        <f>Q345*H345</f>
        <v>0</v>
      </c>
      <c r="S345" s="254">
        <v>0</v>
      </c>
      <c r="T345" s="25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56" t="s">
        <v>585</v>
      </c>
      <c r="AT345" s="256" t="s">
        <v>168</v>
      </c>
      <c r="AU345" s="256" t="s">
        <v>86</v>
      </c>
      <c r="AY345" s="18" t="s">
        <v>166</v>
      </c>
      <c r="BE345" s="257">
        <f>IF(N345="základní",J345,0)</f>
        <v>0</v>
      </c>
      <c r="BF345" s="257">
        <f>IF(N345="snížená",J345,0)</f>
        <v>0</v>
      </c>
      <c r="BG345" s="257">
        <f>IF(N345="zákl. přenesená",J345,0)</f>
        <v>0</v>
      </c>
      <c r="BH345" s="257">
        <f>IF(N345="sníž. přenesená",J345,0)</f>
        <v>0</v>
      </c>
      <c r="BI345" s="257">
        <f>IF(N345="nulová",J345,0)</f>
        <v>0</v>
      </c>
      <c r="BJ345" s="18" t="s">
        <v>86</v>
      </c>
      <c r="BK345" s="257">
        <f>ROUND(I345*H345,2)</f>
        <v>0</v>
      </c>
      <c r="BL345" s="18" t="s">
        <v>585</v>
      </c>
      <c r="BM345" s="256" t="s">
        <v>2448</v>
      </c>
    </row>
    <row r="346" spans="1:65" s="2" customFormat="1" ht="16.5" customHeight="1">
      <c r="A346" s="39"/>
      <c r="B346" s="40"/>
      <c r="C346" s="245" t="s">
        <v>1255</v>
      </c>
      <c r="D346" s="245" t="s">
        <v>168</v>
      </c>
      <c r="E346" s="246" t="s">
        <v>2449</v>
      </c>
      <c r="F346" s="247" t="s">
        <v>2450</v>
      </c>
      <c r="G346" s="248" t="s">
        <v>1588</v>
      </c>
      <c r="H346" s="249">
        <v>17</v>
      </c>
      <c r="I346" s="250"/>
      <c r="J346" s="251">
        <f>ROUND(I346*H346,2)</f>
        <v>0</v>
      </c>
      <c r="K346" s="247" t="s">
        <v>1</v>
      </c>
      <c r="L346" s="45"/>
      <c r="M346" s="252" t="s">
        <v>1</v>
      </c>
      <c r="N346" s="253" t="s">
        <v>43</v>
      </c>
      <c r="O346" s="92"/>
      <c r="P346" s="254">
        <f>O346*H346</f>
        <v>0</v>
      </c>
      <c r="Q346" s="254">
        <v>0</v>
      </c>
      <c r="R346" s="254">
        <f>Q346*H346</f>
        <v>0</v>
      </c>
      <c r="S346" s="254">
        <v>0</v>
      </c>
      <c r="T346" s="25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56" t="s">
        <v>585</v>
      </c>
      <c r="AT346" s="256" t="s">
        <v>168</v>
      </c>
      <c r="AU346" s="256" t="s">
        <v>86</v>
      </c>
      <c r="AY346" s="18" t="s">
        <v>166</v>
      </c>
      <c r="BE346" s="257">
        <f>IF(N346="základní",J346,0)</f>
        <v>0</v>
      </c>
      <c r="BF346" s="257">
        <f>IF(N346="snížená",J346,0)</f>
        <v>0</v>
      </c>
      <c r="BG346" s="257">
        <f>IF(N346="zákl. přenesená",J346,0)</f>
        <v>0</v>
      </c>
      <c r="BH346" s="257">
        <f>IF(N346="sníž. přenesená",J346,0)</f>
        <v>0</v>
      </c>
      <c r="BI346" s="257">
        <f>IF(N346="nulová",J346,0)</f>
        <v>0</v>
      </c>
      <c r="BJ346" s="18" t="s">
        <v>86</v>
      </c>
      <c r="BK346" s="257">
        <f>ROUND(I346*H346,2)</f>
        <v>0</v>
      </c>
      <c r="BL346" s="18" t="s">
        <v>585</v>
      </c>
      <c r="BM346" s="256" t="s">
        <v>2451</v>
      </c>
    </row>
    <row r="347" spans="1:65" s="2" customFormat="1" ht="16.5" customHeight="1">
      <c r="A347" s="39"/>
      <c r="B347" s="40"/>
      <c r="C347" s="245" t="s">
        <v>1262</v>
      </c>
      <c r="D347" s="245" t="s">
        <v>168</v>
      </c>
      <c r="E347" s="246" t="s">
        <v>2452</v>
      </c>
      <c r="F347" s="247" t="s">
        <v>2453</v>
      </c>
      <c r="G347" s="248" t="s">
        <v>1588</v>
      </c>
      <c r="H347" s="249">
        <v>3</v>
      </c>
      <c r="I347" s="250"/>
      <c r="J347" s="251">
        <f>ROUND(I347*H347,2)</f>
        <v>0</v>
      </c>
      <c r="K347" s="247" t="s">
        <v>1</v>
      </c>
      <c r="L347" s="45"/>
      <c r="M347" s="252" t="s">
        <v>1</v>
      </c>
      <c r="N347" s="253" t="s">
        <v>43</v>
      </c>
      <c r="O347" s="92"/>
      <c r="P347" s="254">
        <f>O347*H347</f>
        <v>0</v>
      </c>
      <c r="Q347" s="254">
        <v>0</v>
      </c>
      <c r="R347" s="254">
        <f>Q347*H347</f>
        <v>0</v>
      </c>
      <c r="S347" s="254">
        <v>0</v>
      </c>
      <c r="T347" s="25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56" t="s">
        <v>585</v>
      </c>
      <c r="AT347" s="256" t="s">
        <v>168</v>
      </c>
      <c r="AU347" s="256" t="s">
        <v>86</v>
      </c>
      <c r="AY347" s="18" t="s">
        <v>166</v>
      </c>
      <c r="BE347" s="257">
        <f>IF(N347="základní",J347,0)</f>
        <v>0</v>
      </c>
      <c r="BF347" s="257">
        <f>IF(N347="snížená",J347,0)</f>
        <v>0</v>
      </c>
      <c r="BG347" s="257">
        <f>IF(N347="zákl. přenesená",J347,0)</f>
        <v>0</v>
      </c>
      <c r="BH347" s="257">
        <f>IF(N347="sníž. přenesená",J347,0)</f>
        <v>0</v>
      </c>
      <c r="BI347" s="257">
        <f>IF(N347="nulová",J347,0)</f>
        <v>0</v>
      </c>
      <c r="BJ347" s="18" t="s">
        <v>86</v>
      </c>
      <c r="BK347" s="257">
        <f>ROUND(I347*H347,2)</f>
        <v>0</v>
      </c>
      <c r="BL347" s="18" t="s">
        <v>585</v>
      </c>
      <c r="BM347" s="256" t="s">
        <v>2454</v>
      </c>
    </row>
    <row r="348" spans="1:65" s="2" customFormat="1" ht="16.5" customHeight="1">
      <c r="A348" s="39"/>
      <c r="B348" s="40"/>
      <c r="C348" s="245" t="s">
        <v>1267</v>
      </c>
      <c r="D348" s="245" t="s">
        <v>168</v>
      </c>
      <c r="E348" s="246" t="s">
        <v>2455</v>
      </c>
      <c r="F348" s="247" t="s">
        <v>2456</v>
      </c>
      <c r="G348" s="248" t="s">
        <v>1588</v>
      </c>
      <c r="H348" s="249">
        <v>4</v>
      </c>
      <c r="I348" s="250"/>
      <c r="J348" s="251">
        <f>ROUND(I348*H348,2)</f>
        <v>0</v>
      </c>
      <c r="K348" s="247" t="s">
        <v>1</v>
      </c>
      <c r="L348" s="45"/>
      <c r="M348" s="252" t="s">
        <v>1</v>
      </c>
      <c r="N348" s="253" t="s">
        <v>43</v>
      </c>
      <c r="O348" s="92"/>
      <c r="P348" s="254">
        <f>O348*H348</f>
        <v>0</v>
      </c>
      <c r="Q348" s="254">
        <v>0</v>
      </c>
      <c r="R348" s="254">
        <f>Q348*H348</f>
        <v>0</v>
      </c>
      <c r="S348" s="254">
        <v>0</v>
      </c>
      <c r="T348" s="25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56" t="s">
        <v>585</v>
      </c>
      <c r="AT348" s="256" t="s">
        <v>168</v>
      </c>
      <c r="AU348" s="256" t="s">
        <v>86</v>
      </c>
      <c r="AY348" s="18" t="s">
        <v>166</v>
      </c>
      <c r="BE348" s="257">
        <f>IF(N348="základní",J348,0)</f>
        <v>0</v>
      </c>
      <c r="BF348" s="257">
        <f>IF(N348="snížená",J348,0)</f>
        <v>0</v>
      </c>
      <c r="BG348" s="257">
        <f>IF(N348="zákl. přenesená",J348,0)</f>
        <v>0</v>
      </c>
      <c r="BH348" s="257">
        <f>IF(N348="sníž. přenesená",J348,0)</f>
        <v>0</v>
      </c>
      <c r="BI348" s="257">
        <f>IF(N348="nulová",J348,0)</f>
        <v>0</v>
      </c>
      <c r="BJ348" s="18" t="s">
        <v>86</v>
      </c>
      <c r="BK348" s="257">
        <f>ROUND(I348*H348,2)</f>
        <v>0</v>
      </c>
      <c r="BL348" s="18" t="s">
        <v>585</v>
      </c>
      <c r="BM348" s="256" t="s">
        <v>2457</v>
      </c>
    </row>
    <row r="349" spans="1:65" s="2" customFormat="1" ht="16.5" customHeight="1">
      <c r="A349" s="39"/>
      <c r="B349" s="40"/>
      <c r="C349" s="245" t="s">
        <v>1272</v>
      </c>
      <c r="D349" s="245" t="s">
        <v>168</v>
      </c>
      <c r="E349" s="246" t="s">
        <v>2458</v>
      </c>
      <c r="F349" s="247" t="s">
        <v>2459</v>
      </c>
      <c r="G349" s="248" t="s">
        <v>1588</v>
      </c>
      <c r="H349" s="249">
        <v>2</v>
      </c>
      <c r="I349" s="250"/>
      <c r="J349" s="251">
        <f>ROUND(I349*H349,2)</f>
        <v>0</v>
      </c>
      <c r="K349" s="247" t="s">
        <v>1</v>
      </c>
      <c r="L349" s="45"/>
      <c r="M349" s="252" t="s">
        <v>1</v>
      </c>
      <c r="N349" s="253" t="s">
        <v>43</v>
      </c>
      <c r="O349" s="92"/>
      <c r="P349" s="254">
        <f>O349*H349</f>
        <v>0</v>
      </c>
      <c r="Q349" s="254">
        <v>0</v>
      </c>
      <c r="R349" s="254">
        <f>Q349*H349</f>
        <v>0</v>
      </c>
      <c r="S349" s="254">
        <v>0</v>
      </c>
      <c r="T349" s="25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56" t="s">
        <v>585</v>
      </c>
      <c r="AT349" s="256" t="s">
        <v>168</v>
      </c>
      <c r="AU349" s="256" t="s">
        <v>86</v>
      </c>
      <c r="AY349" s="18" t="s">
        <v>166</v>
      </c>
      <c r="BE349" s="257">
        <f>IF(N349="základní",J349,0)</f>
        <v>0</v>
      </c>
      <c r="BF349" s="257">
        <f>IF(N349="snížená",J349,0)</f>
        <v>0</v>
      </c>
      <c r="BG349" s="257">
        <f>IF(N349="zákl. přenesená",J349,0)</f>
        <v>0</v>
      </c>
      <c r="BH349" s="257">
        <f>IF(N349="sníž. přenesená",J349,0)</f>
        <v>0</v>
      </c>
      <c r="BI349" s="257">
        <f>IF(N349="nulová",J349,0)</f>
        <v>0</v>
      </c>
      <c r="BJ349" s="18" t="s">
        <v>86</v>
      </c>
      <c r="BK349" s="257">
        <f>ROUND(I349*H349,2)</f>
        <v>0</v>
      </c>
      <c r="BL349" s="18" t="s">
        <v>585</v>
      </c>
      <c r="BM349" s="256" t="s">
        <v>2460</v>
      </c>
    </row>
    <row r="350" spans="1:65" s="2" customFormat="1" ht="16.5" customHeight="1">
      <c r="A350" s="39"/>
      <c r="B350" s="40"/>
      <c r="C350" s="245" t="s">
        <v>1278</v>
      </c>
      <c r="D350" s="245" t="s">
        <v>168</v>
      </c>
      <c r="E350" s="246" t="s">
        <v>2461</v>
      </c>
      <c r="F350" s="247" t="s">
        <v>2462</v>
      </c>
      <c r="G350" s="248" t="s">
        <v>1588</v>
      </c>
      <c r="H350" s="249">
        <v>1</v>
      </c>
      <c r="I350" s="250"/>
      <c r="J350" s="251">
        <f>ROUND(I350*H350,2)</f>
        <v>0</v>
      </c>
      <c r="K350" s="247" t="s">
        <v>1</v>
      </c>
      <c r="L350" s="45"/>
      <c r="M350" s="252" t="s">
        <v>1</v>
      </c>
      <c r="N350" s="253" t="s">
        <v>43</v>
      </c>
      <c r="O350" s="92"/>
      <c r="P350" s="254">
        <f>O350*H350</f>
        <v>0</v>
      </c>
      <c r="Q350" s="254">
        <v>0</v>
      </c>
      <c r="R350" s="254">
        <f>Q350*H350</f>
        <v>0</v>
      </c>
      <c r="S350" s="254">
        <v>0</v>
      </c>
      <c r="T350" s="25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56" t="s">
        <v>585</v>
      </c>
      <c r="AT350" s="256" t="s">
        <v>168</v>
      </c>
      <c r="AU350" s="256" t="s">
        <v>86</v>
      </c>
      <c r="AY350" s="18" t="s">
        <v>166</v>
      </c>
      <c r="BE350" s="257">
        <f>IF(N350="základní",J350,0)</f>
        <v>0</v>
      </c>
      <c r="BF350" s="257">
        <f>IF(N350="snížená",J350,0)</f>
        <v>0</v>
      </c>
      <c r="BG350" s="257">
        <f>IF(N350="zákl. přenesená",J350,0)</f>
        <v>0</v>
      </c>
      <c r="BH350" s="257">
        <f>IF(N350="sníž. přenesená",J350,0)</f>
        <v>0</v>
      </c>
      <c r="BI350" s="257">
        <f>IF(N350="nulová",J350,0)</f>
        <v>0</v>
      </c>
      <c r="BJ350" s="18" t="s">
        <v>86</v>
      </c>
      <c r="BK350" s="257">
        <f>ROUND(I350*H350,2)</f>
        <v>0</v>
      </c>
      <c r="BL350" s="18" t="s">
        <v>585</v>
      </c>
      <c r="BM350" s="256" t="s">
        <v>2463</v>
      </c>
    </row>
    <row r="351" spans="1:65" s="2" customFormat="1" ht="16.5" customHeight="1">
      <c r="A351" s="39"/>
      <c r="B351" s="40"/>
      <c r="C351" s="245" t="s">
        <v>1283</v>
      </c>
      <c r="D351" s="245" t="s">
        <v>168</v>
      </c>
      <c r="E351" s="246" t="s">
        <v>2464</v>
      </c>
      <c r="F351" s="247" t="s">
        <v>2465</v>
      </c>
      <c r="G351" s="248" t="s">
        <v>1588</v>
      </c>
      <c r="H351" s="249">
        <v>3</v>
      </c>
      <c r="I351" s="250"/>
      <c r="J351" s="251">
        <f>ROUND(I351*H351,2)</f>
        <v>0</v>
      </c>
      <c r="K351" s="247" t="s">
        <v>1</v>
      </c>
      <c r="L351" s="45"/>
      <c r="M351" s="252" t="s">
        <v>1</v>
      </c>
      <c r="N351" s="253" t="s">
        <v>43</v>
      </c>
      <c r="O351" s="92"/>
      <c r="P351" s="254">
        <f>O351*H351</f>
        <v>0</v>
      </c>
      <c r="Q351" s="254">
        <v>0</v>
      </c>
      <c r="R351" s="254">
        <f>Q351*H351</f>
        <v>0</v>
      </c>
      <c r="S351" s="254">
        <v>0</v>
      </c>
      <c r="T351" s="25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56" t="s">
        <v>585</v>
      </c>
      <c r="AT351" s="256" t="s">
        <v>168</v>
      </c>
      <c r="AU351" s="256" t="s">
        <v>86</v>
      </c>
      <c r="AY351" s="18" t="s">
        <v>166</v>
      </c>
      <c r="BE351" s="257">
        <f>IF(N351="základní",J351,0)</f>
        <v>0</v>
      </c>
      <c r="BF351" s="257">
        <f>IF(N351="snížená",J351,0)</f>
        <v>0</v>
      </c>
      <c r="BG351" s="257">
        <f>IF(N351="zákl. přenesená",J351,0)</f>
        <v>0</v>
      </c>
      <c r="BH351" s="257">
        <f>IF(N351="sníž. přenesená",J351,0)</f>
        <v>0</v>
      </c>
      <c r="BI351" s="257">
        <f>IF(N351="nulová",J351,0)</f>
        <v>0</v>
      </c>
      <c r="BJ351" s="18" t="s">
        <v>86</v>
      </c>
      <c r="BK351" s="257">
        <f>ROUND(I351*H351,2)</f>
        <v>0</v>
      </c>
      <c r="BL351" s="18" t="s">
        <v>585</v>
      </c>
      <c r="BM351" s="256" t="s">
        <v>2466</v>
      </c>
    </row>
    <row r="352" spans="1:65" s="2" customFormat="1" ht="16.5" customHeight="1">
      <c r="A352" s="39"/>
      <c r="B352" s="40"/>
      <c r="C352" s="245" t="s">
        <v>1287</v>
      </c>
      <c r="D352" s="245" t="s">
        <v>168</v>
      </c>
      <c r="E352" s="246" t="s">
        <v>2221</v>
      </c>
      <c r="F352" s="247" t="s">
        <v>2222</v>
      </c>
      <c r="G352" s="248" t="s">
        <v>2084</v>
      </c>
      <c r="H352" s="249">
        <v>1</v>
      </c>
      <c r="I352" s="250"/>
      <c r="J352" s="251">
        <f>ROUND(I352*H352,2)</f>
        <v>0</v>
      </c>
      <c r="K352" s="247" t="s">
        <v>1</v>
      </c>
      <c r="L352" s="45"/>
      <c r="M352" s="252" t="s">
        <v>1</v>
      </c>
      <c r="N352" s="253" t="s">
        <v>43</v>
      </c>
      <c r="O352" s="92"/>
      <c r="P352" s="254">
        <f>O352*H352</f>
        <v>0</v>
      </c>
      <c r="Q352" s="254">
        <v>0</v>
      </c>
      <c r="R352" s="254">
        <f>Q352*H352</f>
        <v>0</v>
      </c>
      <c r="S352" s="254">
        <v>0</v>
      </c>
      <c r="T352" s="25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56" t="s">
        <v>585</v>
      </c>
      <c r="AT352" s="256" t="s">
        <v>168</v>
      </c>
      <c r="AU352" s="256" t="s">
        <v>86</v>
      </c>
      <c r="AY352" s="18" t="s">
        <v>166</v>
      </c>
      <c r="BE352" s="257">
        <f>IF(N352="základní",J352,0)</f>
        <v>0</v>
      </c>
      <c r="BF352" s="257">
        <f>IF(N352="snížená",J352,0)</f>
        <v>0</v>
      </c>
      <c r="BG352" s="257">
        <f>IF(N352="zákl. přenesená",J352,0)</f>
        <v>0</v>
      </c>
      <c r="BH352" s="257">
        <f>IF(N352="sníž. přenesená",J352,0)</f>
        <v>0</v>
      </c>
      <c r="BI352" s="257">
        <f>IF(N352="nulová",J352,0)</f>
        <v>0</v>
      </c>
      <c r="BJ352" s="18" t="s">
        <v>86</v>
      </c>
      <c r="BK352" s="257">
        <f>ROUND(I352*H352,2)</f>
        <v>0</v>
      </c>
      <c r="BL352" s="18" t="s">
        <v>585</v>
      </c>
      <c r="BM352" s="256" t="s">
        <v>2467</v>
      </c>
    </row>
    <row r="353" spans="1:65" s="2" customFormat="1" ht="16.5" customHeight="1">
      <c r="A353" s="39"/>
      <c r="B353" s="40"/>
      <c r="C353" s="245" t="s">
        <v>1293</v>
      </c>
      <c r="D353" s="245" t="s">
        <v>168</v>
      </c>
      <c r="E353" s="246" t="s">
        <v>2223</v>
      </c>
      <c r="F353" s="247" t="s">
        <v>2224</v>
      </c>
      <c r="G353" s="248" t="s">
        <v>2084</v>
      </c>
      <c r="H353" s="249">
        <v>2</v>
      </c>
      <c r="I353" s="250"/>
      <c r="J353" s="251">
        <f>ROUND(I353*H353,2)</f>
        <v>0</v>
      </c>
      <c r="K353" s="247" t="s">
        <v>1</v>
      </c>
      <c r="L353" s="45"/>
      <c r="M353" s="252" t="s">
        <v>1</v>
      </c>
      <c r="N353" s="253" t="s">
        <v>43</v>
      </c>
      <c r="O353" s="92"/>
      <c r="P353" s="254">
        <f>O353*H353</f>
        <v>0</v>
      </c>
      <c r="Q353" s="254">
        <v>0</v>
      </c>
      <c r="R353" s="254">
        <f>Q353*H353</f>
        <v>0</v>
      </c>
      <c r="S353" s="254">
        <v>0</v>
      </c>
      <c r="T353" s="25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56" t="s">
        <v>585</v>
      </c>
      <c r="AT353" s="256" t="s">
        <v>168</v>
      </c>
      <c r="AU353" s="256" t="s">
        <v>86</v>
      </c>
      <c r="AY353" s="18" t="s">
        <v>166</v>
      </c>
      <c r="BE353" s="257">
        <f>IF(N353="základní",J353,0)</f>
        <v>0</v>
      </c>
      <c r="BF353" s="257">
        <f>IF(N353="snížená",J353,0)</f>
        <v>0</v>
      </c>
      <c r="BG353" s="257">
        <f>IF(N353="zákl. přenesená",J353,0)</f>
        <v>0</v>
      </c>
      <c r="BH353" s="257">
        <f>IF(N353="sníž. přenesená",J353,0)</f>
        <v>0</v>
      </c>
      <c r="BI353" s="257">
        <f>IF(N353="nulová",J353,0)</f>
        <v>0</v>
      </c>
      <c r="BJ353" s="18" t="s">
        <v>86</v>
      </c>
      <c r="BK353" s="257">
        <f>ROUND(I353*H353,2)</f>
        <v>0</v>
      </c>
      <c r="BL353" s="18" t="s">
        <v>585</v>
      </c>
      <c r="BM353" s="256" t="s">
        <v>2468</v>
      </c>
    </row>
    <row r="354" spans="1:63" s="12" customFormat="1" ht="25.9" customHeight="1">
      <c r="A354" s="12"/>
      <c r="B354" s="229"/>
      <c r="C354" s="230"/>
      <c r="D354" s="231" t="s">
        <v>77</v>
      </c>
      <c r="E354" s="232" t="s">
        <v>2469</v>
      </c>
      <c r="F354" s="232" t="s">
        <v>2470</v>
      </c>
      <c r="G354" s="230"/>
      <c r="H354" s="230"/>
      <c r="I354" s="233"/>
      <c r="J354" s="234">
        <f>BK354</f>
        <v>0</v>
      </c>
      <c r="K354" s="230"/>
      <c r="L354" s="235"/>
      <c r="M354" s="236"/>
      <c r="N354" s="237"/>
      <c r="O354" s="237"/>
      <c r="P354" s="238">
        <f>SUM(P355:P366)</f>
        <v>0</v>
      </c>
      <c r="Q354" s="237"/>
      <c r="R354" s="238">
        <f>SUM(R355:R366)</f>
        <v>0</v>
      </c>
      <c r="S354" s="237"/>
      <c r="T354" s="239">
        <f>SUM(T355:T366)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40" t="s">
        <v>86</v>
      </c>
      <c r="AT354" s="241" t="s">
        <v>77</v>
      </c>
      <c r="AU354" s="241" t="s">
        <v>78</v>
      </c>
      <c r="AY354" s="240" t="s">
        <v>166</v>
      </c>
      <c r="BK354" s="242">
        <f>SUM(BK355:BK366)</f>
        <v>0</v>
      </c>
    </row>
    <row r="355" spans="1:65" s="2" customFormat="1" ht="16.5" customHeight="1">
      <c r="A355" s="39"/>
      <c r="B355" s="40"/>
      <c r="C355" s="291" t="s">
        <v>1299</v>
      </c>
      <c r="D355" s="291" t="s">
        <v>254</v>
      </c>
      <c r="E355" s="292" t="s">
        <v>2471</v>
      </c>
      <c r="F355" s="293" t="s">
        <v>2432</v>
      </c>
      <c r="G355" s="294" t="s">
        <v>1588</v>
      </c>
      <c r="H355" s="295">
        <v>1</v>
      </c>
      <c r="I355" s="296"/>
      <c r="J355" s="297">
        <f>ROUND(I355*H355,2)</f>
        <v>0</v>
      </c>
      <c r="K355" s="293" t="s">
        <v>1</v>
      </c>
      <c r="L355" s="298"/>
      <c r="M355" s="299" t="s">
        <v>1</v>
      </c>
      <c r="N355" s="300" t="s">
        <v>43</v>
      </c>
      <c r="O355" s="92"/>
      <c r="P355" s="254">
        <f>O355*H355</f>
        <v>0</v>
      </c>
      <c r="Q355" s="254">
        <v>0</v>
      </c>
      <c r="R355" s="254">
        <f>Q355*H355</f>
        <v>0</v>
      </c>
      <c r="S355" s="254">
        <v>0</v>
      </c>
      <c r="T355" s="25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56" t="s">
        <v>1893</v>
      </c>
      <c r="AT355" s="256" t="s">
        <v>254</v>
      </c>
      <c r="AU355" s="256" t="s">
        <v>86</v>
      </c>
      <c r="AY355" s="18" t="s">
        <v>166</v>
      </c>
      <c r="BE355" s="257">
        <f>IF(N355="základní",J355,0)</f>
        <v>0</v>
      </c>
      <c r="BF355" s="257">
        <f>IF(N355="snížená",J355,0)</f>
        <v>0</v>
      </c>
      <c r="BG355" s="257">
        <f>IF(N355="zákl. přenesená",J355,0)</f>
        <v>0</v>
      </c>
      <c r="BH355" s="257">
        <f>IF(N355="sníž. přenesená",J355,0)</f>
        <v>0</v>
      </c>
      <c r="BI355" s="257">
        <f>IF(N355="nulová",J355,0)</f>
        <v>0</v>
      </c>
      <c r="BJ355" s="18" t="s">
        <v>86</v>
      </c>
      <c r="BK355" s="257">
        <f>ROUND(I355*H355,2)</f>
        <v>0</v>
      </c>
      <c r="BL355" s="18" t="s">
        <v>585</v>
      </c>
      <c r="BM355" s="256" t="s">
        <v>2472</v>
      </c>
    </row>
    <row r="356" spans="1:65" s="2" customFormat="1" ht="16.5" customHeight="1">
      <c r="A356" s="39"/>
      <c r="B356" s="40"/>
      <c r="C356" s="291" t="s">
        <v>1303</v>
      </c>
      <c r="D356" s="291" t="s">
        <v>254</v>
      </c>
      <c r="E356" s="292" t="s">
        <v>2473</v>
      </c>
      <c r="F356" s="293" t="s">
        <v>2435</v>
      </c>
      <c r="G356" s="294" t="s">
        <v>1588</v>
      </c>
      <c r="H356" s="295">
        <v>1.5</v>
      </c>
      <c r="I356" s="296"/>
      <c r="J356" s="297">
        <f>ROUND(I356*H356,2)</f>
        <v>0</v>
      </c>
      <c r="K356" s="293" t="s">
        <v>1</v>
      </c>
      <c r="L356" s="298"/>
      <c r="M356" s="299" t="s">
        <v>1</v>
      </c>
      <c r="N356" s="300" t="s">
        <v>43</v>
      </c>
      <c r="O356" s="92"/>
      <c r="P356" s="254">
        <f>O356*H356</f>
        <v>0</v>
      </c>
      <c r="Q356" s="254">
        <v>0</v>
      </c>
      <c r="R356" s="254">
        <f>Q356*H356</f>
        <v>0</v>
      </c>
      <c r="S356" s="254">
        <v>0</v>
      </c>
      <c r="T356" s="25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56" t="s">
        <v>1893</v>
      </c>
      <c r="AT356" s="256" t="s">
        <v>254</v>
      </c>
      <c r="AU356" s="256" t="s">
        <v>86</v>
      </c>
      <c r="AY356" s="18" t="s">
        <v>166</v>
      </c>
      <c r="BE356" s="257">
        <f>IF(N356="základní",J356,0)</f>
        <v>0</v>
      </c>
      <c r="BF356" s="257">
        <f>IF(N356="snížená",J356,0)</f>
        <v>0</v>
      </c>
      <c r="BG356" s="257">
        <f>IF(N356="zákl. přenesená",J356,0)</f>
        <v>0</v>
      </c>
      <c r="BH356" s="257">
        <f>IF(N356="sníž. přenesená",J356,0)</f>
        <v>0</v>
      </c>
      <c r="BI356" s="257">
        <f>IF(N356="nulová",J356,0)</f>
        <v>0</v>
      </c>
      <c r="BJ356" s="18" t="s">
        <v>86</v>
      </c>
      <c r="BK356" s="257">
        <f>ROUND(I356*H356,2)</f>
        <v>0</v>
      </c>
      <c r="BL356" s="18" t="s">
        <v>585</v>
      </c>
      <c r="BM356" s="256" t="s">
        <v>2474</v>
      </c>
    </row>
    <row r="357" spans="1:65" s="2" customFormat="1" ht="16.5" customHeight="1">
      <c r="A357" s="39"/>
      <c r="B357" s="40"/>
      <c r="C357" s="291" t="s">
        <v>1307</v>
      </c>
      <c r="D357" s="291" t="s">
        <v>254</v>
      </c>
      <c r="E357" s="292" t="s">
        <v>2475</v>
      </c>
      <c r="F357" s="293" t="s">
        <v>2438</v>
      </c>
      <c r="G357" s="294" t="s">
        <v>1588</v>
      </c>
      <c r="H357" s="295">
        <v>1</v>
      </c>
      <c r="I357" s="296"/>
      <c r="J357" s="297">
        <f>ROUND(I357*H357,2)</f>
        <v>0</v>
      </c>
      <c r="K357" s="293" t="s">
        <v>1</v>
      </c>
      <c r="L357" s="298"/>
      <c r="M357" s="299" t="s">
        <v>1</v>
      </c>
      <c r="N357" s="300" t="s">
        <v>43</v>
      </c>
      <c r="O357" s="92"/>
      <c r="P357" s="254">
        <f>O357*H357</f>
        <v>0</v>
      </c>
      <c r="Q357" s="254">
        <v>0</v>
      </c>
      <c r="R357" s="254">
        <f>Q357*H357</f>
        <v>0</v>
      </c>
      <c r="S357" s="254">
        <v>0</v>
      </c>
      <c r="T357" s="25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56" t="s">
        <v>1893</v>
      </c>
      <c r="AT357" s="256" t="s">
        <v>254</v>
      </c>
      <c r="AU357" s="256" t="s">
        <v>86</v>
      </c>
      <c r="AY357" s="18" t="s">
        <v>166</v>
      </c>
      <c r="BE357" s="257">
        <f>IF(N357="základní",J357,0)</f>
        <v>0</v>
      </c>
      <c r="BF357" s="257">
        <f>IF(N357="snížená",J357,0)</f>
        <v>0</v>
      </c>
      <c r="BG357" s="257">
        <f>IF(N357="zákl. přenesená",J357,0)</f>
        <v>0</v>
      </c>
      <c r="BH357" s="257">
        <f>IF(N357="sníž. přenesená",J357,0)</f>
        <v>0</v>
      </c>
      <c r="BI357" s="257">
        <f>IF(N357="nulová",J357,0)</f>
        <v>0</v>
      </c>
      <c r="BJ357" s="18" t="s">
        <v>86</v>
      </c>
      <c r="BK357" s="257">
        <f>ROUND(I357*H357,2)</f>
        <v>0</v>
      </c>
      <c r="BL357" s="18" t="s">
        <v>585</v>
      </c>
      <c r="BM357" s="256" t="s">
        <v>2476</v>
      </c>
    </row>
    <row r="358" spans="1:65" s="2" customFormat="1" ht="16.5" customHeight="1">
      <c r="A358" s="39"/>
      <c r="B358" s="40"/>
      <c r="C358" s="291" t="s">
        <v>1311</v>
      </c>
      <c r="D358" s="291" t="s">
        <v>254</v>
      </c>
      <c r="E358" s="292" t="s">
        <v>2477</v>
      </c>
      <c r="F358" s="293" t="s">
        <v>2441</v>
      </c>
      <c r="G358" s="294" t="s">
        <v>1588</v>
      </c>
      <c r="H358" s="295">
        <v>1</v>
      </c>
      <c r="I358" s="296"/>
      <c r="J358" s="297">
        <f>ROUND(I358*H358,2)</f>
        <v>0</v>
      </c>
      <c r="K358" s="293" t="s">
        <v>1</v>
      </c>
      <c r="L358" s="298"/>
      <c r="M358" s="299" t="s">
        <v>1</v>
      </c>
      <c r="N358" s="300" t="s">
        <v>43</v>
      </c>
      <c r="O358" s="92"/>
      <c r="P358" s="254">
        <f>O358*H358</f>
        <v>0</v>
      </c>
      <c r="Q358" s="254">
        <v>0</v>
      </c>
      <c r="R358" s="254">
        <f>Q358*H358</f>
        <v>0</v>
      </c>
      <c r="S358" s="254">
        <v>0</v>
      </c>
      <c r="T358" s="25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56" t="s">
        <v>1893</v>
      </c>
      <c r="AT358" s="256" t="s">
        <v>254</v>
      </c>
      <c r="AU358" s="256" t="s">
        <v>86</v>
      </c>
      <c r="AY358" s="18" t="s">
        <v>166</v>
      </c>
      <c r="BE358" s="257">
        <f>IF(N358="základní",J358,0)</f>
        <v>0</v>
      </c>
      <c r="BF358" s="257">
        <f>IF(N358="snížená",J358,0)</f>
        <v>0</v>
      </c>
      <c r="BG358" s="257">
        <f>IF(N358="zákl. přenesená",J358,0)</f>
        <v>0</v>
      </c>
      <c r="BH358" s="257">
        <f>IF(N358="sníž. přenesená",J358,0)</f>
        <v>0</v>
      </c>
      <c r="BI358" s="257">
        <f>IF(N358="nulová",J358,0)</f>
        <v>0</v>
      </c>
      <c r="BJ358" s="18" t="s">
        <v>86</v>
      </c>
      <c r="BK358" s="257">
        <f>ROUND(I358*H358,2)</f>
        <v>0</v>
      </c>
      <c r="BL358" s="18" t="s">
        <v>585</v>
      </c>
      <c r="BM358" s="256" t="s">
        <v>2478</v>
      </c>
    </row>
    <row r="359" spans="1:65" s="2" customFormat="1" ht="16.5" customHeight="1">
      <c r="A359" s="39"/>
      <c r="B359" s="40"/>
      <c r="C359" s="291" t="s">
        <v>1315</v>
      </c>
      <c r="D359" s="291" t="s">
        <v>254</v>
      </c>
      <c r="E359" s="292" t="s">
        <v>2479</v>
      </c>
      <c r="F359" s="293" t="s">
        <v>2444</v>
      </c>
      <c r="G359" s="294" t="s">
        <v>1588</v>
      </c>
      <c r="H359" s="295">
        <v>1</v>
      </c>
      <c r="I359" s="296"/>
      <c r="J359" s="297">
        <f>ROUND(I359*H359,2)</f>
        <v>0</v>
      </c>
      <c r="K359" s="293" t="s">
        <v>1</v>
      </c>
      <c r="L359" s="298"/>
      <c r="M359" s="299" t="s">
        <v>1</v>
      </c>
      <c r="N359" s="300" t="s">
        <v>43</v>
      </c>
      <c r="O359" s="92"/>
      <c r="P359" s="254">
        <f>O359*H359</f>
        <v>0</v>
      </c>
      <c r="Q359" s="254">
        <v>0</v>
      </c>
      <c r="R359" s="254">
        <f>Q359*H359</f>
        <v>0</v>
      </c>
      <c r="S359" s="254">
        <v>0</v>
      </c>
      <c r="T359" s="25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56" t="s">
        <v>1893</v>
      </c>
      <c r="AT359" s="256" t="s">
        <v>254</v>
      </c>
      <c r="AU359" s="256" t="s">
        <v>86</v>
      </c>
      <c r="AY359" s="18" t="s">
        <v>166</v>
      </c>
      <c r="BE359" s="257">
        <f>IF(N359="základní",J359,0)</f>
        <v>0</v>
      </c>
      <c r="BF359" s="257">
        <f>IF(N359="snížená",J359,0)</f>
        <v>0</v>
      </c>
      <c r="BG359" s="257">
        <f>IF(N359="zákl. přenesená",J359,0)</f>
        <v>0</v>
      </c>
      <c r="BH359" s="257">
        <f>IF(N359="sníž. přenesená",J359,0)</f>
        <v>0</v>
      </c>
      <c r="BI359" s="257">
        <f>IF(N359="nulová",J359,0)</f>
        <v>0</v>
      </c>
      <c r="BJ359" s="18" t="s">
        <v>86</v>
      </c>
      <c r="BK359" s="257">
        <f>ROUND(I359*H359,2)</f>
        <v>0</v>
      </c>
      <c r="BL359" s="18" t="s">
        <v>585</v>
      </c>
      <c r="BM359" s="256" t="s">
        <v>2480</v>
      </c>
    </row>
    <row r="360" spans="1:65" s="2" customFormat="1" ht="16.5" customHeight="1">
      <c r="A360" s="39"/>
      <c r="B360" s="40"/>
      <c r="C360" s="291" t="s">
        <v>1319</v>
      </c>
      <c r="D360" s="291" t="s">
        <v>254</v>
      </c>
      <c r="E360" s="292" t="s">
        <v>2481</v>
      </c>
      <c r="F360" s="293" t="s">
        <v>2447</v>
      </c>
      <c r="G360" s="294" t="s">
        <v>1588</v>
      </c>
      <c r="H360" s="295">
        <v>3</v>
      </c>
      <c r="I360" s="296"/>
      <c r="J360" s="297">
        <f>ROUND(I360*H360,2)</f>
        <v>0</v>
      </c>
      <c r="K360" s="293" t="s">
        <v>1</v>
      </c>
      <c r="L360" s="298"/>
      <c r="M360" s="299" t="s">
        <v>1</v>
      </c>
      <c r="N360" s="300" t="s">
        <v>43</v>
      </c>
      <c r="O360" s="92"/>
      <c r="P360" s="254">
        <f>O360*H360</f>
        <v>0</v>
      </c>
      <c r="Q360" s="254">
        <v>0</v>
      </c>
      <c r="R360" s="254">
        <f>Q360*H360</f>
        <v>0</v>
      </c>
      <c r="S360" s="254">
        <v>0</v>
      </c>
      <c r="T360" s="255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56" t="s">
        <v>1893</v>
      </c>
      <c r="AT360" s="256" t="s">
        <v>254</v>
      </c>
      <c r="AU360" s="256" t="s">
        <v>86</v>
      </c>
      <c r="AY360" s="18" t="s">
        <v>166</v>
      </c>
      <c r="BE360" s="257">
        <f>IF(N360="základní",J360,0)</f>
        <v>0</v>
      </c>
      <c r="BF360" s="257">
        <f>IF(N360="snížená",J360,0)</f>
        <v>0</v>
      </c>
      <c r="BG360" s="257">
        <f>IF(N360="zákl. přenesená",J360,0)</f>
        <v>0</v>
      </c>
      <c r="BH360" s="257">
        <f>IF(N360="sníž. přenesená",J360,0)</f>
        <v>0</v>
      </c>
      <c r="BI360" s="257">
        <f>IF(N360="nulová",J360,0)</f>
        <v>0</v>
      </c>
      <c r="BJ360" s="18" t="s">
        <v>86</v>
      </c>
      <c r="BK360" s="257">
        <f>ROUND(I360*H360,2)</f>
        <v>0</v>
      </c>
      <c r="BL360" s="18" t="s">
        <v>585</v>
      </c>
      <c r="BM360" s="256" t="s">
        <v>2482</v>
      </c>
    </row>
    <row r="361" spans="1:65" s="2" customFormat="1" ht="16.5" customHeight="1">
      <c r="A361" s="39"/>
      <c r="B361" s="40"/>
      <c r="C361" s="291" t="s">
        <v>1323</v>
      </c>
      <c r="D361" s="291" t="s">
        <v>254</v>
      </c>
      <c r="E361" s="292" t="s">
        <v>2483</v>
      </c>
      <c r="F361" s="293" t="s">
        <v>2450</v>
      </c>
      <c r="G361" s="294" t="s">
        <v>1588</v>
      </c>
      <c r="H361" s="295">
        <v>17</v>
      </c>
      <c r="I361" s="296"/>
      <c r="J361" s="297">
        <f>ROUND(I361*H361,2)</f>
        <v>0</v>
      </c>
      <c r="K361" s="293" t="s">
        <v>1</v>
      </c>
      <c r="L361" s="298"/>
      <c r="M361" s="299" t="s">
        <v>1</v>
      </c>
      <c r="N361" s="300" t="s">
        <v>43</v>
      </c>
      <c r="O361" s="92"/>
      <c r="P361" s="254">
        <f>O361*H361</f>
        <v>0</v>
      </c>
      <c r="Q361" s="254">
        <v>0</v>
      </c>
      <c r="R361" s="254">
        <f>Q361*H361</f>
        <v>0</v>
      </c>
      <c r="S361" s="254">
        <v>0</v>
      </c>
      <c r="T361" s="25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56" t="s">
        <v>1893</v>
      </c>
      <c r="AT361" s="256" t="s">
        <v>254</v>
      </c>
      <c r="AU361" s="256" t="s">
        <v>86</v>
      </c>
      <c r="AY361" s="18" t="s">
        <v>166</v>
      </c>
      <c r="BE361" s="257">
        <f>IF(N361="základní",J361,0)</f>
        <v>0</v>
      </c>
      <c r="BF361" s="257">
        <f>IF(N361="snížená",J361,0)</f>
        <v>0</v>
      </c>
      <c r="BG361" s="257">
        <f>IF(N361="zákl. přenesená",J361,0)</f>
        <v>0</v>
      </c>
      <c r="BH361" s="257">
        <f>IF(N361="sníž. přenesená",J361,0)</f>
        <v>0</v>
      </c>
      <c r="BI361" s="257">
        <f>IF(N361="nulová",J361,0)</f>
        <v>0</v>
      </c>
      <c r="BJ361" s="18" t="s">
        <v>86</v>
      </c>
      <c r="BK361" s="257">
        <f>ROUND(I361*H361,2)</f>
        <v>0</v>
      </c>
      <c r="BL361" s="18" t="s">
        <v>585</v>
      </c>
      <c r="BM361" s="256" t="s">
        <v>2484</v>
      </c>
    </row>
    <row r="362" spans="1:65" s="2" customFormat="1" ht="16.5" customHeight="1">
      <c r="A362" s="39"/>
      <c r="B362" s="40"/>
      <c r="C362" s="291" t="s">
        <v>1327</v>
      </c>
      <c r="D362" s="291" t="s">
        <v>254</v>
      </c>
      <c r="E362" s="292" t="s">
        <v>2485</v>
      </c>
      <c r="F362" s="293" t="s">
        <v>2453</v>
      </c>
      <c r="G362" s="294" t="s">
        <v>1588</v>
      </c>
      <c r="H362" s="295">
        <v>3</v>
      </c>
      <c r="I362" s="296"/>
      <c r="J362" s="297">
        <f>ROUND(I362*H362,2)</f>
        <v>0</v>
      </c>
      <c r="K362" s="293" t="s">
        <v>1</v>
      </c>
      <c r="L362" s="298"/>
      <c r="M362" s="299" t="s">
        <v>1</v>
      </c>
      <c r="N362" s="300" t="s">
        <v>43</v>
      </c>
      <c r="O362" s="92"/>
      <c r="P362" s="254">
        <f>O362*H362</f>
        <v>0</v>
      </c>
      <c r="Q362" s="254">
        <v>0</v>
      </c>
      <c r="R362" s="254">
        <f>Q362*H362</f>
        <v>0</v>
      </c>
      <c r="S362" s="254">
        <v>0</v>
      </c>
      <c r="T362" s="25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56" t="s">
        <v>1893</v>
      </c>
      <c r="AT362" s="256" t="s">
        <v>254</v>
      </c>
      <c r="AU362" s="256" t="s">
        <v>86</v>
      </c>
      <c r="AY362" s="18" t="s">
        <v>166</v>
      </c>
      <c r="BE362" s="257">
        <f>IF(N362="základní",J362,0)</f>
        <v>0</v>
      </c>
      <c r="BF362" s="257">
        <f>IF(N362="snížená",J362,0)</f>
        <v>0</v>
      </c>
      <c r="BG362" s="257">
        <f>IF(N362="zákl. přenesená",J362,0)</f>
        <v>0</v>
      </c>
      <c r="BH362" s="257">
        <f>IF(N362="sníž. přenesená",J362,0)</f>
        <v>0</v>
      </c>
      <c r="BI362" s="257">
        <f>IF(N362="nulová",J362,0)</f>
        <v>0</v>
      </c>
      <c r="BJ362" s="18" t="s">
        <v>86</v>
      </c>
      <c r="BK362" s="257">
        <f>ROUND(I362*H362,2)</f>
        <v>0</v>
      </c>
      <c r="BL362" s="18" t="s">
        <v>585</v>
      </c>
      <c r="BM362" s="256" t="s">
        <v>2486</v>
      </c>
    </row>
    <row r="363" spans="1:65" s="2" customFormat="1" ht="16.5" customHeight="1">
      <c r="A363" s="39"/>
      <c r="B363" s="40"/>
      <c r="C363" s="291" t="s">
        <v>1333</v>
      </c>
      <c r="D363" s="291" t="s">
        <v>254</v>
      </c>
      <c r="E363" s="292" t="s">
        <v>2487</v>
      </c>
      <c r="F363" s="293" t="s">
        <v>2456</v>
      </c>
      <c r="G363" s="294" t="s">
        <v>1588</v>
      </c>
      <c r="H363" s="295">
        <v>4</v>
      </c>
      <c r="I363" s="296"/>
      <c r="J363" s="297">
        <f>ROUND(I363*H363,2)</f>
        <v>0</v>
      </c>
      <c r="K363" s="293" t="s">
        <v>1</v>
      </c>
      <c r="L363" s="298"/>
      <c r="M363" s="299" t="s">
        <v>1</v>
      </c>
      <c r="N363" s="300" t="s">
        <v>43</v>
      </c>
      <c r="O363" s="92"/>
      <c r="P363" s="254">
        <f>O363*H363</f>
        <v>0</v>
      </c>
      <c r="Q363" s="254">
        <v>0</v>
      </c>
      <c r="R363" s="254">
        <f>Q363*H363</f>
        <v>0</v>
      </c>
      <c r="S363" s="254">
        <v>0</v>
      </c>
      <c r="T363" s="25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56" t="s">
        <v>1893</v>
      </c>
      <c r="AT363" s="256" t="s">
        <v>254</v>
      </c>
      <c r="AU363" s="256" t="s">
        <v>86</v>
      </c>
      <c r="AY363" s="18" t="s">
        <v>166</v>
      </c>
      <c r="BE363" s="257">
        <f>IF(N363="základní",J363,0)</f>
        <v>0</v>
      </c>
      <c r="BF363" s="257">
        <f>IF(N363="snížená",J363,0)</f>
        <v>0</v>
      </c>
      <c r="BG363" s="257">
        <f>IF(N363="zákl. přenesená",J363,0)</f>
        <v>0</v>
      </c>
      <c r="BH363" s="257">
        <f>IF(N363="sníž. přenesená",J363,0)</f>
        <v>0</v>
      </c>
      <c r="BI363" s="257">
        <f>IF(N363="nulová",J363,0)</f>
        <v>0</v>
      </c>
      <c r="BJ363" s="18" t="s">
        <v>86</v>
      </c>
      <c r="BK363" s="257">
        <f>ROUND(I363*H363,2)</f>
        <v>0</v>
      </c>
      <c r="BL363" s="18" t="s">
        <v>585</v>
      </c>
      <c r="BM363" s="256" t="s">
        <v>2488</v>
      </c>
    </row>
    <row r="364" spans="1:65" s="2" customFormat="1" ht="16.5" customHeight="1">
      <c r="A364" s="39"/>
      <c r="B364" s="40"/>
      <c r="C364" s="291" t="s">
        <v>1337</v>
      </c>
      <c r="D364" s="291" t="s">
        <v>254</v>
      </c>
      <c r="E364" s="292" t="s">
        <v>2489</v>
      </c>
      <c r="F364" s="293" t="s">
        <v>2459</v>
      </c>
      <c r="G364" s="294" t="s">
        <v>1588</v>
      </c>
      <c r="H364" s="295">
        <v>2</v>
      </c>
      <c r="I364" s="296"/>
      <c r="J364" s="297">
        <f>ROUND(I364*H364,2)</f>
        <v>0</v>
      </c>
      <c r="K364" s="293" t="s">
        <v>1</v>
      </c>
      <c r="L364" s="298"/>
      <c r="M364" s="299" t="s">
        <v>1</v>
      </c>
      <c r="N364" s="300" t="s">
        <v>43</v>
      </c>
      <c r="O364" s="92"/>
      <c r="P364" s="254">
        <f>O364*H364</f>
        <v>0</v>
      </c>
      <c r="Q364" s="254">
        <v>0</v>
      </c>
      <c r="R364" s="254">
        <f>Q364*H364</f>
        <v>0</v>
      </c>
      <c r="S364" s="254">
        <v>0</v>
      </c>
      <c r="T364" s="255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56" t="s">
        <v>1893</v>
      </c>
      <c r="AT364" s="256" t="s">
        <v>254</v>
      </c>
      <c r="AU364" s="256" t="s">
        <v>86</v>
      </c>
      <c r="AY364" s="18" t="s">
        <v>166</v>
      </c>
      <c r="BE364" s="257">
        <f>IF(N364="základní",J364,0)</f>
        <v>0</v>
      </c>
      <c r="BF364" s="257">
        <f>IF(N364="snížená",J364,0)</f>
        <v>0</v>
      </c>
      <c r="BG364" s="257">
        <f>IF(N364="zákl. přenesená",J364,0)</f>
        <v>0</v>
      </c>
      <c r="BH364" s="257">
        <f>IF(N364="sníž. přenesená",J364,0)</f>
        <v>0</v>
      </c>
      <c r="BI364" s="257">
        <f>IF(N364="nulová",J364,0)</f>
        <v>0</v>
      </c>
      <c r="BJ364" s="18" t="s">
        <v>86</v>
      </c>
      <c r="BK364" s="257">
        <f>ROUND(I364*H364,2)</f>
        <v>0</v>
      </c>
      <c r="BL364" s="18" t="s">
        <v>585</v>
      </c>
      <c r="BM364" s="256" t="s">
        <v>2490</v>
      </c>
    </row>
    <row r="365" spans="1:65" s="2" customFormat="1" ht="16.5" customHeight="1">
      <c r="A365" s="39"/>
      <c r="B365" s="40"/>
      <c r="C365" s="291" t="s">
        <v>1341</v>
      </c>
      <c r="D365" s="291" t="s">
        <v>254</v>
      </c>
      <c r="E365" s="292" t="s">
        <v>2491</v>
      </c>
      <c r="F365" s="293" t="s">
        <v>2462</v>
      </c>
      <c r="G365" s="294" t="s">
        <v>1588</v>
      </c>
      <c r="H365" s="295">
        <v>1</v>
      </c>
      <c r="I365" s="296"/>
      <c r="J365" s="297">
        <f>ROUND(I365*H365,2)</f>
        <v>0</v>
      </c>
      <c r="K365" s="293" t="s">
        <v>1</v>
      </c>
      <c r="L365" s="298"/>
      <c r="M365" s="299" t="s">
        <v>1</v>
      </c>
      <c r="N365" s="300" t="s">
        <v>43</v>
      </c>
      <c r="O365" s="92"/>
      <c r="P365" s="254">
        <f>O365*H365</f>
        <v>0</v>
      </c>
      <c r="Q365" s="254">
        <v>0</v>
      </c>
      <c r="R365" s="254">
        <f>Q365*H365</f>
        <v>0</v>
      </c>
      <c r="S365" s="254">
        <v>0</v>
      </c>
      <c r="T365" s="25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56" t="s">
        <v>1893</v>
      </c>
      <c r="AT365" s="256" t="s">
        <v>254</v>
      </c>
      <c r="AU365" s="256" t="s">
        <v>86</v>
      </c>
      <c r="AY365" s="18" t="s">
        <v>166</v>
      </c>
      <c r="BE365" s="257">
        <f>IF(N365="základní",J365,0)</f>
        <v>0</v>
      </c>
      <c r="BF365" s="257">
        <f>IF(N365="snížená",J365,0)</f>
        <v>0</v>
      </c>
      <c r="BG365" s="257">
        <f>IF(N365="zákl. přenesená",J365,0)</f>
        <v>0</v>
      </c>
      <c r="BH365" s="257">
        <f>IF(N365="sníž. přenesená",J365,0)</f>
        <v>0</v>
      </c>
      <c r="BI365" s="257">
        <f>IF(N365="nulová",J365,0)</f>
        <v>0</v>
      </c>
      <c r="BJ365" s="18" t="s">
        <v>86</v>
      </c>
      <c r="BK365" s="257">
        <f>ROUND(I365*H365,2)</f>
        <v>0</v>
      </c>
      <c r="BL365" s="18" t="s">
        <v>585</v>
      </c>
      <c r="BM365" s="256" t="s">
        <v>2492</v>
      </c>
    </row>
    <row r="366" spans="1:65" s="2" customFormat="1" ht="16.5" customHeight="1">
      <c r="A366" s="39"/>
      <c r="B366" s="40"/>
      <c r="C366" s="291" t="s">
        <v>1345</v>
      </c>
      <c r="D366" s="291" t="s">
        <v>254</v>
      </c>
      <c r="E366" s="292" t="s">
        <v>2493</v>
      </c>
      <c r="F366" s="293" t="s">
        <v>2465</v>
      </c>
      <c r="G366" s="294" t="s">
        <v>1588</v>
      </c>
      <c r="H366" s="295">
        <v>3</v>
      </c>
      <c r="I366" s="296"/>
      <c r="J366" s="297">
        <f>ROUND(I366*H366,2)</f>
        <v>0</v>
      </c>
      <c r="K366" s="293" t="s">
        <v>1</v>
      </c>
      <c r="L366" s="298"/>
      <c r="M366" s="299" t="s">
        <v>1</v>
      </c>
      <c r="N366" s="300" t="s">
        <v>43</v>
      </c>
      <c r="O366" s="92"/>
      <c r="P366" s="254">
        <f>O366*H366</f>
        <v>0</v>
      </c>
      <c r="Q366" s="254">
        <v>0</v>
      </c>
      <c r="R366" s="254">
        <f>Q366*H366</f>
        <v>0</v>
      </c>
      <c r="S366" s="254">
        <v>0</v>
      </c>
      <c r="T366" s="25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56" t="s">
        <v>1893</v>
      </c>
      <c r="AT366" s="256" t="s">
        <v>254</v>
      </c>
      <c r="AU366" s="256" t="s">
        <v>86</v>
      </c>
      <c r="AY366" s="18" t="s">
        <v>166</v>
      </c>
      <c r="BE366" s="257">
        <f>IF(N366="základní",J366,0)</f>
        <v>0</v>
      </c>
      <c r="BF366" s="257">
        <f>IF(N366="snížená",J366,0)</f>
        <v>0</v>
      </c>
      <c r="BG366" s="257">
        <f>IF(N366="zákl. přenesená",J366,0)</f>
        <v>0</v>
      </c>
      <c r="BH366" s="257">
        <f>IF(N366="sníž. přenesená",J366,0)</f>
        <v>0</v>
      </c>
      <c r="BI366" s="257">
        <f>IF(N366="nulová",J366,0)</f>
        <v>0</v>
      </c>
      <c r="BJ366" s="18" t="s">
        <v>86</v>
      </c>
      <c r="BK366" s="257">
        <f>ROUND(I366*H366,2)</f>
        <v>0</v>
      </c>
      <c r="BL366" s="18" t="s">
        <v>585</v>
      </c>
      <c r="BM366" s="256" t="s">
        <v>2494</v>
      </c>
    </row>
    <row r="367" spans="1:63" s="12" customFormat="1" ht="25.9" customHeight="1">
      <c r="A367" s="12"/>
      <c r="B367" s="229"/>
      <c r="C367" s="230"/>
      <c r="D367" s="231" t="s">
        <v>77</v>
      </c>
      <c r="E367" s="232" t="s">
        <v>2495</v>
      </c>
      <c r="F367" s="232" t="s">
        <v>2496</v>
      </c>
      <c r="G367" s="230"/>
      <c r="H367" s="230"/>
      <c r="I367" s="233"/>
      <c r="J367" s="234">
        <f>BK367</f>
        <v>0</v>
      </c>
      <c r="K367" s="230"/>
      <c r="L367" s="235"/>
      <c r="M367" s="236"/>
      <c r="N367" s="237"/>
      <c r="O367" s="237"/>
      <c r="P367" s="238">
        <f>SUM(P368:P382)</f>
        <v>0</v>
      </c>
      <c r="Q367" s="237"/>
      <c r="R367" s="238">
        <f>SUM(R368:R382)</f>
        <v>0</v>
      </c>
      <c r="S367" s="237"/>
      <c r="T367" s="239">
        <f>SUM(T368:T382)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40" t="s">
        <v>86</v>
      </c>
      <c r="AT367" s="241" t="s">
        <v>77</v>
      </c>
      <c r="AU367" s="241" t="s">
        <v>78</v>
      </c>
      <c r="AY367" s="240" t="s">
        <v>166</v>
      </c>
      <c r="BK367" s="242">
        <f>SUM(BK368:BK382)</f>
        <v>0</v>
      </c>
    </row>
    <row r="368" spans="1:65" s="2" customFormat="1" ht="16.5" customHeight="1">
      <c r="A368" s="39"/>
      <c r="B368" s="40"/>
      <c r="C368" s="245" t="s">
        <v>1349</v>
      </c>
      <c r="D368" s="245" t="s">
        <v>168</v>
      </c>
      <c r="E368" s="246" t="s">
        <v>2497</v>
      </c>
      <c r="F368" s="247" t="s">
        <v>2498</v>
      </c>
      <c r="G368" s="248" t="s">
        <v>1588</v>
      </c>
      <c r="H368" s="249">
        <v>1</v>
      </c>
      <c r="I368" s="250"/>
      <c r="J368" s="251">
        <f>ROUND(I368*H368,2)</f>
        <v>0</v>
      </c>
      <c r="K368" s="247" t="s">
        <v>1</v>
      </c>
      <c r="L368" s="45"/>
      <c r="M368" s="252" t="s">
        <v>1</v>
      </c>
      <c r="N368" s="253" t="s">
        <v>43</v>
      </c>
      <c r="O368" s="92"/>
      <c r="P368" s="254">
        <f>O368*H368</f>
        <v>0</v>
      </c>
      <c r="Q368" s="254">
        <v>0</v>
      </c>
      <c r="R368" s="254">
        <f>Q368*H368</f>
        <v>0</v>
      </c>
      <c r="S368" s="254">
        <v>0</v>
      </c>
      <c r="T368" s="25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56" t="s">
        <v>585</v>
      </c>
      <c r="AT368" s="256" t="s">
        <v>168</v>
      </c>
      <c r="AU368" s="256" t="s">
        <v>86</v>
      </c>
      <c r="AY368" s="18" t="s">
        <v>166</v>
      </c>
      <c r="BE368" s="257">
        <f>IF(N368="základní",J368,0)</f>
        <v>0</v>
      </c>
      <c r="BF368" s="257">
        <f>IF(N368="snížená",J368,0)</f>
        <v>0</v>
      </c>
      <c r="BG368" s="257">
        <f>IF(N368="zákl. přenesená",J368,0)</f>
        <v>0</v>
      </c>
      <c r="BH368" s="257">
        <f>IF(N368="sníž. přenesená",J368,0)</f>
        <v>0</v>
      </c>
      <c r="BI368" s="257">
        <f>IF(N368="nulová",J368,0)</f>
        <v>0</v>
      </c>
      <c r="BJ368" s="18" t="s">
        <v>86</v>
      </c>
      <c r="BK368" s="257">
        <f>ROUND(I368*H368,2)</f>
        <v>0</v>
      </c>
      <c r="BL368" s="18" t="s">
        <v>585</v>
      </c>
      <c r="BM368" s="256" t="s">
        <v>2499</v>
      </c>
    </row>
    <row r="369" spans="1:65" s="2" customFormat="1" ht="16.5" customHeight="1">
      <c r="A369" s="39"/>
      <c r="B369" s="40"/>
      <c r="C369" s="245" t="s">
        <v>1354</v>
      </c>
      <c r="D369" s="245" t="s">
        <v>168</v>
      </c>
      <c r="E369" s="246" t="s">
        <v>2434</v>
      </c>
      <c r="F369" s="247" t="s">
        <v>2435</v>
      </c>
      <c r="G369" s="248" t="s">
        <v>1588</v>
      </c>
      <c r="H369" s="249">
        <v>1.2</v>
      </c>
      <c r="I369" s="250"/>
      <c r="J369" s="251">
        <f>ROUND(I369*H369,2)</f>
        <v>0</v>
      </c>
      <c r="K369" s="247" t="s">
        <v>1</v>
      </c>
      <c r="L369" s="45"/>
      <c r="M369" s="252" t="s">
        <v>1</v>
      </c>
      <c r="N369" s="253" t="s">
        <v>43</v>
      </c>
      <c r="O369" s="92"/>
      <c r="P369" s="254">
        <f>O369*H369</f>
        <v>0</v>
      </c>
      <c r="Q369" s="254">
        <v>0</v>
      </c>
      <c r="R369" s="254">
        <f>Q369*H369</f>
        <v>0</v>
      </c>
      <c r="S369" s="254">
        <v>0</v>
      </c>
      <c r="T369" s="25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56" t="s">
        <v>585</v>
      </c>
      <c r="AT369" s="256" t="s">
        <v>168</v>
      </c>
      <c r="AU369" s="256" t="s">
        <v>86</v>
      </c>
      <c r="AY369" s="18" t="s">
        <v>166</v>
      </c>
      <c r="BE369" s="257">
        <f>IF(N369="základní",J369,0)</f>
        <v>0</v>
      </c>
      <c r="BF369" s="257">
        <f>IF(N369="snížená",J369,0)</f>
        <v>0</v>
      </c>
      <c r="BG369" s="257">
        <f>IF(N369="zákl. přenesená",J369,0)</f>
        <v>0</v>
      </c>
      <c r="BH369" s="257">
        <f>IF(N369="sníž. přenesená",J369,0)</f>
        <v>0</v>
      </c>
      <c r="BI369" s="257">
        <f>IF(N369="nulová",J369,0)</f>
        <v>0</v>
      </c>
      <c r="BJ369" s="18" t="s">
        <v>86</v>
      </c>
      <c r="BK369" s="257">
        <f>ROUND(I369*H369,2)</f>
        <v>0</v>
      </c>
      <c r="BL369" s="18" t="s">
        <v>585</v>
      </c>
      <c r="BM369" s="256" t="s">
        <v>2500</v>
      </c>
    </row>
    <row r="370" spans="1:65" s="2" customFormat="1" ht="16.5" customHeight="1">
      <c r="A370" s="39"/>
      <c r="B370" s="40"/>
      <c r="C370" s="245" t="s">
        <v>1358</v>
      </c>
      <c r="D370" s="245" t="s">
        <v>168</v>
      </c>
      <c r="E370" s="246" t="s">
        <v>2437</v>
      </c>
      <c r="F370" s="247" t="s">
        <v>2438</v>
      </c>
      <c r="G370" s="248" t="s">
        <v>1588</v>
      </c>
      <c r="H370" s="249">
        <v>1</v>
      </c>
      <c r="I370" s="250"/>
      <c r="J370" s="251">
        <f>ROUND(I370*H370,2)</f>
        <v>0</v>
      </c>
      <c r="K370" s="247" t="s">
        <v>1</v>
      </c>
      <c r="L370" s="45"/>
      <c r="M370" s="252" t="s">
        <v>1</v>
      </c>
      <c r="N370" s="253" t="s">
        <v>43</v>
      </c>
      <c r="O370" s="92"/>
      <c r="P370" s="254">
        <f>O370*H370</f>
        <v>0</v>
      </c>
      <c r="Q370" s="254">
        <v>0</v>
      </c>
      <c r="R370" s="254">
        <f>Q370*H370</f>
        <v>0</v>
      </c>
      <c r="S370" s="254">
        <v>0</v>
      </c>
      <c r="T370" s="25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56" t="s">
        <v>585</v>
      </c>
      <c r="AT370" s="256" t="s">
        <v>168</v>
      </c>
      <c r="AU370" s="256" t="s">
        <v>86</v>
      </c>
      <c r="AY370" s="18" t="s">
        <v>166</v>
      </c>
      <c r="BE370" s="257">
        <f>IF(N370="základní",J370,0)</f>
        <v>0</v>
      </c>
      <c r="BF370" s="257">
        <f>IF(N370="snížená",J370,0)</f>
        <v>0</v>
      </c>
      <c r="BG370" s="257">
        <f>IF(N370="zákl. přenesená",J370,0)</f>
        <v>0</v>
      </c>
      <c r="BH370" s="257">
        <f>IF(N370="sníž. přenesená",J370,0)</f>
        <v>0</v>
      </c>
      <c r="BI370" s="257">
        <f>IF(N370="nulová",J370,0)</f>
        <v>0</v>
      </c>
      <c r="BJ370" s="18" t="s">
        <v>86</v>
      </c>
      <c r="BK370" s="257">
        <f>ROUND(I370*H370,2)</f>
        <v>0</v>
      </c>
      <c r="BL370" s="18" t="s">
        <v>585</v>
      </c>
      <c r="BM370" s="256" t="s">
        <v>2501</v>
      </c>
    </row>
    <row r="371" spans="1:65" s="2" customFormat="1" ht="16.5" customHeight="1">
      <c r="A371" s="39"/>
      <c r="B371" s="40"/>
      <c r="C371" s="245" t="s">
        <v>1362</v>
      </c>
      <c r="D371" s="245" t="s">
        <v>168</v>
      </c>
      <c r="E371" s="246" t="s">
        <v>2440</v>
      </c>
      <c r="F371" s="247" t="s">
        <v>2441</v>
      </c>
      <c r="G371" s="248" t="s">
        <v>1588</v>
      </c>
      <c r="H371" s="249">
        <v>1</v>
      </c>
      <c r="I371" s="250"/>
      <c r="J371" s="251">
        <f>ROUND(I371*H371,2)</f>
        <v>0</v>
      </c>
      <c r="K371" s="247" t="s">
        <v>1</v>
      </c>
      <c r="L371" s="45"/>
      <c r="M371" s="252" t="s">
        <v>1</v>
      </c>
      <c r="N371" s="253" t="s">
        <v>43</v>
      </c>
      <c r="O371" s="92"/>
      <c r="P371" s="254">
        <f>O371*H371</f>
        <v>0</v>
      </c>
      <c r="Q371" s="254">
        <v>0</v>
      </c>
      <c r="R371" s="254">
        <f>Q371*H371</f>
        <v>0</v>
      </c>
      <c r="S371" s="254">
        <v>0</v>
      </c>
      <c r="T371" s="25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56" t="s">
        <v>585</v>
      </c>
      <c r="AT371" s="256" t="s">
        <v>168</v>
      </c>
      <c r="AU371" s="256" t="s">
        <v>86</v>
      </c>
      <c r="AY371" s="18" t="s">
        <v>166</v>
      </c>
      <c r="BE371" s="257">
        <f>IF(N371="základní",J371,0)</f>
        <v>0</v>
      </c>
      <c r="BF371" s="257">
        <f>IF(N371="snížená",J371,0)</f>
        <v>0</v>
      </c>
      <c r="BG371" s="257">
        <f>IF(N371="zákl. přenesená",J371,0)</f>
        <v>0</v>
      </c>
      <c r="BH371" s="257">
        <f>IF(N371="sníž. přenesená",J371,0)</f>
        <v>0</v>
      </c>
      <c r="BI371" s="257">
        <f>IF(N371="nulová",J371,0)</f>
        <v>0</v>
      </c>
      <c r="BJ371" s="18" t="s">
        <v>86</v>
      </c>
      <c r="BK371" s="257">
        <f>ROUND(I371*H371,2)</f>
        <v>0</v>
      </c>
      <c r="BL371" s="18" t="s">
        <v>585</v>
      </c>
      <c r="BM371" s="256" t="s">
        <v>2502</v>
      </c>
    </row>
    <row r="372" spans="1:65" s="2" customFormat="1" ht="16.5" customHeight="1">
      <c r="A372" s="39"/>
      <c r="B372" s="40"/>
      <c r="C372" s="245" t="s">
        <v>1366</v>
      </c>
      <c r="D372" s="245" t="s">
        <v>168</v>
      </c>
      <c r="E372" s="246" t="s">
        <v>2503</v>
      </c>
      <c r="F372" s="247" t="s">
        <v>2504</v>
      </c>
      <c r="G372" s="248" t="s">
        <v>1588</v>
      </c>
      <c r="H372" s="249">
        <v>1</v>
      </c>
      <c r="I372" s="250"/>
      <c r="J372" s="251">
        <f>ROUND(I372*H372,2)</f>
        <v>0</v>
      </c>
      <c r="K372" s="247" t="s">
        <v>1</v>
      </c>
      <c r="L372" s="45"/>
      <c r="M372" s="252" t="s">
        <v>1</v>
      </c>
      <c r="N372" s="253" t="s">
        <v>43</v>
      </c>
      <c r="O372" s="92"/>
      <c r="P372" s="254">
        <f>O372*H372</f>
        <v>0</v>
      </c>
      <c r="Q372" s="254">
        <v>0</v>
      </c>
      <c r="R372" s="254">
        <f>Q372*H372</f>
        <v>0</v>
      </c>
      <c r="S372" s="254">
        <v>0</v>
      </c>
      <c r="T372" s="255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56" t="s">
        <v>585</v>
      </c>
      <c r="AT372" s="256" t="s">
        <v>168</v>
      </c>
      <c r="AU372" s="256" t="s">
        <v>86</v>
      </c>
      <c r="AY372" s="18" t="s">
        <v>166</v>
      </c>
      <c r="BE372" s="257">
        <f>IF(N372="základní",J372,0)</f>
        <v>0</v>
      </c>
      <c r="BF372" s="257">
        <f>IF(N372="snížená",J372,0)</f>
        <v>0</v>
      </c>
      <c r="BG372" s="257">
        <f>IF(N372="zákl. přenesená",J372,0)</f>
        <v>0</v>
      </c>
      <c r="BH372" s="257">
        <f>IF(N372="sníž. přenesená",J372,0)</f>
        <v>0</v>
      </c>
      <c r="BI372" s="257">
        <f>IF(N372="nulová",J372,0)</f>
        <v>0</v>
      </c>
      <c r="BJ372" s="18" t="s">
        <v>86</v>
      </c>
      <c r="BK372" s="257">
        <f>ROUND(I372*H372,2)</f>
        <v>0</v>
      </c>
      <c r="BL372" s="18" t="s">
        <v>585</v>
      </c>
      <c r="BM372" s="256" t="s">
        <v>2505</v>
      </c>
    </row>
    <row r="373" spans="1:65" s="2" customFormat="1" ht="16.5" customHeight="1">
      <c r="A373" s="39"/>
      <c r="B373" s="40"/>
      <c r="C373" s="245" t="s">
        <v>1370</v>
      </c>
      <c r="D373" s="245" t="s">
        <v>168</v>
      </c>
      <c r="E373" s="246" t="s">
        <v>2446</v>
      </c>
      <c r="F373" s="247" t="s">
        <v>2447</v>
      </c>
      <c r="G373" s="248" t="s">
        <v>1588</v>
      </c>
      <c r="H373" s="249">
        <v>2</v>
      </c>
      <c r="I373" s="250"/>
      <c r="J373" s="251">
        <f>ROUND(I373*H373,2)</f>
        <v>0</v>
      </c>
      <c r="K373" s="247" t="s">
        <v>1</v>
      </c>
      <c r="L373" s="45"/>
      <c r="M373" s="252" t="s">
        <v>1</v>
      </c>
      <c r="N373" s="253" t="s">
        <v>43</v>
      </c>
      <c r="O373" s="92"/>
      <c r="P373" s="254">
        <f>O373*H373</f>
        <v>0</v>
      </c>
      <c r="Q373" s="254">
        <v>0</v>
      </c>
      <c r="R373" s="254">
        <f>Q373*H373</f>
        <v>0</v>
      </c>
      <c r="S373" s="254">
        <v>0</v>
      </c>
      <c r="T373" s="255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56" t="s">
        <v>585</v>
      </c>
      <c r="AT373" s="256" t="s">
        <v>168</v>
      </c>
      <c r="AU373" s="256" t="s">
        <v>86</v>
      </c>
      <c r="AY373" s="18" t="s">
        <v>166</v>
      </c>
      <c r="BE373" s="257">
        <f>IF(N373="základní",J373,0)</f>
        <v>0</v>
      </c>
      <c r="BF373" s="257">
        <f>IF(N373="snížená",J373,0)</f>
        <v>0</v>
      </c>
      <c r="BG373" s="257">
        <f>IF(N373="zákl. přenesená",J373,0)</f>
        <v>0</v>
      </c>
      <c r="BH373" s="257">
        <f>IF(N373="sníž. přenesená",J373,0)</f>
        <v>0</v>
      </c>
      <c r="BI373" s="257">
        <f>IF(N373="nulová",J373,0)</f>
        <v>0</v>
      </c>
      <c r="BJ373" s="18" t="s">
        <v>86</v>
      </c>
      <c r="BK373" s="257">
        <f>ROUND(I373*H373,2)</f>
        <v>0</v>
      </c>
      <c r="BL373" s="18" t="s">
        <v>585</v>
      </c>
      <c r="BM373" s="256" t="s">
        <v>2506</v>
      </c>
    </row>
    <row r="374" spans="1:65" s="2" customFormat="1" ht="16.5" customHeight="1">
      <c r="A374" s="39"/>
      <c r="B374" s="40"/>
      <c r="C374" s="245" t="s">
        <v>1374</v>
      </c>
      <c r="D374" s="245" t="s">
        <v>168</v>
      </c>
      <c r="E374" s="246" t="s">
        <v>2449</v>
      </c>
      <c r="F374" s="247" t="s">
        <v>2450</v>
      </c>
      <c r="G374" s="248" t="s">
        <v>1588</v>
      </c>
      <c r="H374" s="249">
        <v>1</v>
      </c>
      <c r="I374" s="250"/>
      <c r="J374" s="251">
        <f>ROUND(I374*H374,2)</f>
        <v>0</v>
      </c>
      <c r="K374" s="247" t="s">
        <v>1</v>
      </c>
      <c r="L374" s="45"/>
      <c r="M374" s="252" t="s">
        <v>1</v>
      </c>
      <c r="N374" s="253" t="s">
        <v>43</v>
      </c>
      <c r="O374" s="92"/>
      <c r="P374" s="254">
        <f>O374*H374</f>
        <v>0</v>
      </c>
      <c r="Q374" s="254">
        <v>0</v>
      </c>
      <c r="R374" s="254">
        <f>Q374*H374</f>
        <v>0</v>
      </c>
      <c r="S374" s="254">
        <v>0</v>
      </c>
      <c r="T374" s="25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56" t="s">
        <v>585</v>
      </c>
      <c r="AT374" s="256" t="s">
        <v>168</v>
      </c>
      <c r="AU374" s="256" t="s">
        <v>86</v>
      </c>
      <c r="AY374" s="18" t="s">
        <v>166</v>
      </c>
      <c r="BE374" s="257">
        <f>IF(N374="základní",J374,0)</f>
        <v>0</v>
      </c>
      <c r="BF374" s="257">
        <f>IF(N374="snížená",J374,0)</f>
        <v>0</v>
      </c>
      <c r="BG374" s="257">
        <f>IF(N374="zákl. přenesená",J374,0)</f>
        <v>0</v>
      </c>
      <c r="BH374" s="257">
        <f>IF(N374="sníž. přenesená",J374,0)</f>
        <v>0</v>
      </c>
      <c r="BI374" s="257">
        <f>IF(N374="nulová",J374,0)</f>
        <v>0</v>
      </c>
      <c r="BJ374" s="18" t="s">
        <v>86</v>
      </c>
      <c r="BK374" s="257">
        <f>ROUND(I374*H374,2)</f>
        <v>0</v>
      </c>
      <c r="BL374" s="18" t="s">
        <v>585</v>
      </c>
      <c r="BM374" s="256" t="s">
        <v>2507</v>
      </c>
    </row>
    <row r="375" spans="1:65" s="2" customFormat="1" ht="16.5" customHeight="1">
      <c r="A375" s="39"/>
      <c r="B375" s="40"/>
      <c r="C375" s="245" t="s">
        <v>1378</v>
      </c>
      <c r="D375" s="245" t="s">
        <v>168</v>
      </c>
      <c r="E375" s="246" t="s">
        <v>2455</v>
      </c>
      <c r="F375" s="247" t="s">
        <v>2456</v>
      </c>
      <c r="G375" s="248" t="s">
        <v>1588</v>
      </c>
      <c r="H375" s="249">
        <v>6</v>
      </c>
      <c r="I375" s="250"/>
      <c r="J375" s="251">
        <f>ROUND(I375*H375,2)</f>
        <v>0</v>
      </c>
      <c r="K375" s="247" t="s">
        <v>1</v>
      </c>
      <c r="L375" s="45"/>
      <c r="M375" s="252" t="s">
        <v>1</v>
      </c>
      <c r="N375" s="253" t="s">
        <v>43</v>
      </c>
      <c r="O375" s="92"/>
      <c r="P375" s="254">
        <f>O375*H375</f>
        <v>0</v>
      </c>
      <c r="Q375" s="254">
        <v>0</v>
      </c>
      <c r="R375" s="254">
        <f>Q375*H375</f>
        <v>0</v>
      </c>
      <c r="S375" s="254">
        <v>0</v>
      </c>
      <c r="T375" s="25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56" t="s">
        <v>585</v>
      </c>
      <c r="AT375" s="256" t="s">
        <v>168</v>
      </c>
      <c r="AU375" s="256" t="s">
        <v>86</v>
      </c>
      <c r="AY375" s="18" t="s">
        <v>166</v>
      </c>
      <c r="BE375" s="257">
        <f>IF(N375="základní",J375,0)</f>
        <v>0</v>
      </c>
      <c r="BF375" s="257">
        <f>IF(N375="snížená",J375,0)</f>
        <v>0</v>
      </c>
      <c r="BG375" s="257">
        <f>IF(N375="zákl. přenesená",J375,0)</f>
        <v>0</v>
      </c>
      <c r="BH375" s="257">
        <f>IF(N375="sníž. přenesená",J375,0)</f>
        <v>0</v>
      </c>
      <c r="BI375" s="257">
        <f>IF(N375="nulová",J375,0)</f>
        <v>0</v>
      </c>
      <c r="BJ375" s="18" t="s">
        <v>86</v>
      </c>
      <c r="BK375" s="257">
        <f>ROUND(I375*H375,2)</f>
        <v>0</v>
      </c>
      <c r="BL375" s="18" t="s">
        <v>585</v>
      </c>
      <c r="BM375" s="256" t="s">
        <v>2508</v>
      </c>
    </row>
    <row r="376" spans="1:65" s="2" customFormat="1" ht="16.5" customHeight="1">
      <c r="A376" s="39"/>
      <c r="B376" s="40"/>
      <c r="C376" s="245" t="s">
        <v>1382</v>
      </c>
      <c r="D376" s="245" t="s">
        <v>168</v>
      </c>
      <c r="E376" s="246" t="s">
        <v>2458</v>
      </c>
      <c r="F376" s="247" t="s">
        <v>2459</v>
      </c>
      <c r="G376" s="248" t="s">
        <v>1588</v>
      </c>
      <c r="H376" s="249">
        <v>3</v>
      </c>
      <c r="I376" s="250"/>
      <c r="J376" s="251">
        <f>ROUND(I376*H376,2)</f>
        <v>0</v>
      </c>
      <c r="K376" s="247" t="s">
        <v>1</v>
      </c>
      <c r="L376" s="45"/>
      <c r="M376" s="252" t="s">
        <v>1</v>
      </c>
      <c r="N376" s="253" t="s">
        <v>43</v>
      </c>
      <c r="O376" s="92"/>
      <c r="P376" s="254">
        <f>O376*H376</f>
        <v>0</v>
      </c>
      <c r="Q376" s="254">
        <v>0</v>
      </c>
      <c r="R376" s="254">
        <f>Q376*H376</f>
        <v>0</v>
      </c>
      <c r="S376" s="254">
        <v>0</v>
      </c>
      <c r="T376" s="255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56" t="s">
        <v>585</v>
      </c>
      <c r="AT376" s="256" t="s">
        <v>168</v>
      </c>
      <c r="AU376" s="256" t="s">
        <v>86</v>
      </c>
      <c r="AY376" s="18" t="s">
        <v>166</v>
      </c>
      <c r="BE376" s="257">
        <f>IF(N376="základní",J376,0)</f>
        <v>0</v>
      </c>
      <c r="BF376" s="257">
        <f>IF(N376="snížená",J376,0)</f>
        <v>0</v>
      </c>
      <c r="BG376" s="257">
        <f>IF(N376="zákl. přenesená",J376,0)</f>
        <v>0</v>
      </c>
      <c r="BH376" s="257">
        <f>IF(N376="sníž. přenesená",J376,0)</f>
        <v>0</v>
      </c>
      <c r="BI376" s="257">
        <f>IF(N376="nulová",J376,0)</f>
        <v>0</v>
      </c>
      <c r="BJ376" s="18" t="s">
        <v>86</v>
      </c>
      <c r="BK376" s="257">
        <f>ROUND(I376*H376,2)</f>
        <v>0</v>
      </c>
      <c r="BL376" s="18" t="s">
        <v>585</v>
      </c>
      <c r="BM376" s="256" t="s">
        <v>2509</v>
      </c>
    </row>
    <row r="377" spans="1:65" s="2" customFormat="1" ht="16.5" customHeight="1">
      <c r="A377" s="39"/>
      <c r="B377" s="40"/>
      <c r="C377" s="245" t="s">
        <v>1386</v>
      </c>
      <c r="D377" s="245" t="s">
        <v>168</v>
      </c>
      <c r="E377" s="246" t="s">
        <v>2510</v>
      </c>
      <c r="F377" s="247" t="s">
        <v>2511</v>
      </c>
      <c r="G377" s="248" t="s">
        <v>1588</v>
      </c>
      <c r="H377" s="249">
        <v>2</v>
      </c>
      <c r="I377" s="250"/>
      <c r="J377" s="251">
        <f>ROUND(I377*H377,2)</f>
        <v>0</v>
      </c>
      <c r="K377" s="247" t="s">
        <v>1</v>
      </c>
      <c r="L377" s="45"/>
      <c r="M377" s="252" t="s">
        <v>1</v>
      </c>
      <c r="N377" s="253" t="s">
        <v>43</v>
      </c>
      <c r="O377" s="92"/>
      <c r="P377" s="254">
        <f>O377*H377</f>
        <v>0</v>
      </c>
      <c r="Q377" s="254">
        <v>0</v>
      </c>
      <c r="R377" s="254">
        <f>Q377*H377</f>
        <v>0</v>
      </c>
      <c r="S377" s="254">
        <v>0</v>
      </c>
      <c r="T377" s="25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6" t="s">
        <v>585</v>
      </c>
      <c r="AT377" s="256" t="s">
        <v>168</v>
      </c>
      <c r="AU377" s="256" t="s">
        <v>86</v>
      </c>
      <c r="AY377" s="18" t="s">
        <v>166</v>
      </c>
      <c r="BE377" s="257">
        <f>IF(N377="základní",J377,0)</f>
        <v>0</v>
      </c>
      <c r="BF377" s="257">
        <f>IF(N377="snížená",J377,0)</f>
        <v>0</v>
      </c>
      <c r="BG377" s="257">
        <f>IF(N377="zákl. přenesená",J377,0)</f>
        <v>0</v>
      </c>
      <c r="BH377" s="257">
        <f>IF(N377="sníž. přenesená",J377,0)</f>
        <v>0</v>
      </c>
      <c r="BI377" s="257">
        <f>IF(N377="nulová",J377,0)</f>
        <v>0</v>
      </c>
      <c r="BJ377" s="18" t="s">
        <v>86</v>
      </c>
      <c r="BK377" s="257">
        <f>ROUND(I377*H377,2)</f>
        <v>0</v>
      </c>
      <c r="BL377" s="18" t="s">
        <v>585</v>
      </c>
      <c r="BM377" s="256" t="s">
        <v>2512</v>
      </c>
    </row>
    <row r="378" spans="1:65" s="2" customFormat="1" ht="16.5" customHeight="1">
      <c r="A378" s="39"/>
      <c r="B378" s="40"/>
      <c r="C378" s="245" t="s">
        <v>1390</v>
      </c>
      <c r="D378" s="245" t="s">
        <v>168</v>
      </c>
      <c r="E378" s="246" t="s">
        <v>2513</v>
      </c>
      <c r="F378" s="247" t="s">
        <v>2514</v>
      </c>
      <c r="G378" s="248" t="s">
        <v>1588</v>
      </c>
      <c r="H378" s="249">
        <v>1</v>
      </c>
      <c r="I378" s="250"/>
      <c r="J378" s="251">
        <f>ROUND(I378*H378,2)</f>
        <v>0</v>
      </c>
      <c r="K378" s="247" t="s">
        <v>1</v>
      </c>
      <c r="L378" s="45"/>
      <c r="M378" s="252" t="s">
        <v>1</v>
      </c>
      <c r="N378" s="253" t="s">
        <v>43</v>
      </c>
      <c r="O378" s="92"/>
      <c r="P378" s="254">
        <f>O378*H378</f>
        <v>0</v>
      </c>
      <c r="Q378" s="254">
        <v>0</v>
      </c>
      <c r="R378" s="254">
        <f>Q378*H378</f>
        <v>0</v>
      </c>
      <c r="S378" s="254">
        <v>0</v>
      </c>
      <c r="T378" s="25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56" t="s">
        <v>585</v>
      </c>
      <c r="AT378" s="256" t="s">
        <v>168</v>
      </c>
      <c r="AU378" s="256" t="s">
        <v>86</v>
      </c>
      <c r="AY378" s="18" t="s">
        <v>166</v>
      </c>
      <c r="BE378" s="257">
        <f>IF(N378="základní",J378,0)</f>
        <v>0</v>
      </c>
      <c r="BF378" s="257">
        <f>IF(N378="snížená",J378,0)</f>
        <v>0</v>
      </c>
      <c r="BG378" s="257">
        <f>IF(N378="zákl. přenesená",J378,0)</f>
        <v>0</v>
      </c>
      <c r="BH378" s="257">
        <f>IF(N378="sníž. přenesená",J378,0)</f>
        <v>0</v>
      </c>
      <c r="BI378" s="257">
        <f>IF(N378="nulová",J378,0)</f>
        <v>0</v>
      </c>
      <c r="BJ378" s="18" t="s">
        <v>86</v>
      </c>
      <c r="BK378" s="257">
        <f>ROUND(I378*H378,2)</f>
        <v>0</v>
      </c>
      <c r="BL378" s="18" t="s">
        <v>585</v>
      </c>
      <c r="BM378" s="256" t="s">
        <v>2515</v>
      </c>
    </row>
    <row r="379" spans="1:65" s="2" customFormat="1" ht="16.5" customHeight="1">
      <c r="A379" s="39"/>
      <c r="B379" s="40"/>
      <c r="C379" s="245" t="s">
        <v>1396</v>
      </c>
      <c r="D379" s="245" t="s">
        <v>168</v>
      </c>
      <c r="E379" s="246" t="s">
        <v>2516</v>
      </c>
      <c r="F379" s="247" t="s">
        <v>2517</v>
      </c>
      <c r="G379" s="248" t="s">
        <v>1588</v>
      </c>
      <c r="H379" s="249">
        <v>1</v>
      </c>
      <c r="I379" s="250"/>
      <c r="J379" s="251">
        <f>ROUND(I379*H379,2)</f>
        <v>0</v>
      </c>
      <c r="K379" s="247" t="s">
        <v>1</v>
      </c>
      <c r="L379" s="45"/>
      <c r="M379" s="252" t="s">
        <v>1</v>
      </c>
      <c r="N379" s="253" t="s">
        <v>43</v>
      </c>
      <c r="O379" s="92"/>
      <c r="P379" s="254">
        <f>O379*H379</f>
        <v>0</v>
      </c>
      <c r="Q379" s="254">
        <v>0</v>
      </c>
      <c r="R379" s="254">
        <f>Q379*H379</f>
        <v>0</v>
      </c>
      <c r="S379" s="254">
        <v>0</v>
      </c>
      <c r="T379" s="25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6" t="s">
        <v>585</v>
      </c>
      <c r="AT379" s="256" t="s">
        <v>168</v>
      </c>
      <c r="AU379" s="256" t="s">
        <v>86</v>
      </c>
      <c r="AY379" s="18" t="s">
        <v>166</v>
      </c>
      <c r="BE379" s="257">
        <f>IF(N379="základní",J379,0)</f>
        <v>0</v>
      </c>
      <c r="BF379" s="257">
        <f>IF(N379="snížená",J379,0)</f>
        <v>0</v>
      </c>
      <c r="BG379" s="257">
        <f>IF(N379="zákl. přenesená",J379,0)</f>
        <v>0</v>
      </c>
      <c r="BH379" s="257">
        <f>IF(N379="sníž. přenesená",J379,0)</f>
        <v>0</v>
      </c>
      <c r="BI379" s="257">
        <f>IF(N379="nulová",J379,0)</f>
        <v>0</v>
      </c>
      <c r="BJ379" s="18" t="s">
        <v>86</v>
      </c>
      <c r="BK379" s="257">
        <f>ROUND(I379*H379,2)</f>
        <v>0</v>
      </c>
      <c r="BL379" s="18" t="s">
        <v>585</v>
      </c>
      <c r="BM379" s="256" t="s">
        <v>2518</v>
      </c>
    </row>
    <row r="380" spans="1:65" s="2" customFormat="1" ht="16.5" customHeight="1">
      <c r="A380" s="39"/>
      <c r="B380" s="40"/>
      <c r="C380" s="245" t="s">
        <v>1401</v>
      </c>
      <c r="D380" s="245" t="s">
        <v>168</v>
      </c>
      <c r="E380" s="246" t="s">
        <v>2464</v>
      </c>
      <c r="F380" s="247" t="s">
        <v>2465</v>
      </c>
      <c r="G380" s="248" t="s">
        <v>1588</v>
      </c>
      <c r="H380" s="249">
        <v>3</v>
      </c>
      <c r="I380" s="250"/>
      <c r="J380" s="251">
        <f>ROUND(I380*H380,2)</f>
        <v>0</v>
      </c>
      <c r="K380" s="247" t="s">
        <v>1</v>
      </c>
      <c r="L380" s="45"/>
      <c r="M380" s="252" t="s">
        <v>1</v>
      </c>
      <c r="N380" s="253" t="s">
        <v>43</v>
      </c>
      <c r="O380" s="92"/>
      <c r="P380" s="254">
        <f>O380*H380</f>
        <v>0</v>
      </c>
      <c r="Q380" s="254">
        <v>0</v>
      </c>
      <c r="R380" s="254">
        <f>Q380*H380</f>
        <v>0</v>
      </c>
      <c r="S380" s="254">
        <v>0</v>
      </c>
      <c r="T380" s="255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56" t="s">
        <v>585</v>
      </c>
      <c r="AT380" s="256" t="s">
        <v>168</v>
      </c>
      <c r="AU380" s="256" t="s">
        <v>86</v>
      </c>
      <c r="AY380" s="18" t="s">
        <v>166</v>
      </c>
      <c r="BE380" s="257">
        <f>IF(N380="základní",J380,0)</f>
        <v>0</v>
      </c>
      <c r="BF380" s="257">
        <f>IF(N380="snížená",J380,0)</f>
        <v>0</v>
      </c>
      <c r="BG380" s="257">
        <f>IF(N380="zákl. přenesená",J380,0)</f>
        <v>0</v>
      </c>
      <c r="BH380" s="257">
        <f>IF(N380="sníž. přenesená",J380,0)</f>
        <v>0</v>
      </c>
      <c r="BI380" s="257">
        <f>IF(N380="nulová",J380,0)</f>
        <v>0</v>
      </c>
      <c r="BJ380" s="18" t="s">
        <v>86</v>
      </c>
      <c r="BK380" s="257">
        <f>ROUND(I380*H380,2)</f>
        <v>0</v>
      </c>
      <c r="BL380" s="18" t="s">
        <v>585</v>
      </c>
      <c r="BM380" s="256" t="s">
        <v>2519</v>
      </c>
    </row>
    <row r="381" spans="1:65" s="2" customFormat="1" ht="16.5" customHeight="1">
      <c r="A381" s="39"/>
      <c r="B381" s="40"/>
      <c r="C381" s="245" t="s">
        <v>1407</v>
      </c>
      <c r="D381" s="245" t="s">
        <v>168</v>
      </c>
      <c r="E381" s="246" t="s">
        <v>2221</v>
      </c>
      <c r="F381" s="247" t="s">
        <v>2222</v>
      </c>
      <c r="G381" s="248" t="s">
        <v>2084</v>
      </c>
      <c r="H381" s="249">
        <v>1</v>
      </c>
      <c r="I381" s="250"/>
      <c r="J381" s="251">
        <f>ROUND(I381*H381,2)</f>
        <v>0</v>
      </c>
      <c r="K381" s="247" t="s">
        <v>1</v>
      </c>
      <c r="L381" s="45"/>
      <c r="M381" s="252" t="s">
        <v>1</v>
      </c>
      <c r="N381" s="253" t="s">
        <v>43</v>
      </c>
      <c r="O381" s="92"/>
      <c r="P381" s="254">
        <f>O381*H381</f>
        <v>0</v>
      </c>
      <c r="Q381" s="254">
        <v>0</v>
      </c>
      <c r="R381" s="254">
        <f>Q381*H381</f>
        <v>0</v>
      </c>
      <c r="S381" s="254">
        <v>0</v>
      </c>
      <c r="T381" s="25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6" t="s">
        <v>585</v>
      </c>
      <c r="AT381" s="256" t="s">
        <v>168</v>
      </c>
      <c r="AU381" s="256" t="s">
        <v>86</v>
      </c>
      <c r="AY381" s="18" t="s">
        <v>166</v>
      </c>
      <c r="BE381" s="257">
        <f>IF(N381="základní",J381,0)</f>
        <v>0</v>
      </c>
      <c r="BF381" s="257">
        <f>IF(N381="snížená",J381,0)</f>
        <v>0</v>
      </c>
      <c r="BG381" s="257">
        <f>IF(N381="zákl. přenesená",J381,0)</f>
        <v>0</v>
      </c>
      <c r="BH381" s="257">
        <f>IF(N381="sníž. přenesená",J381,0)</f>
        <v>0</v>
      </c>
      <c r="BI381" s="257">
        <f>IF(N381="nulová",J381,0)</f>
        <v>0</v>
      </c>
      <c r="BJ381" s="18" t="s">
        <v>86</v>
      </c>
      <c r="BK381" s="257">
        <f>ROUND(I381*H381,2)</f>
        <v>0</v>
      </c>
      <c r="BL381" s="18" t="s">
        <v>585</v>
      </c>
      <c r="BM381" s="256" t="s">
        <v>2520</v>
      </c>
    </row>
    <row r="382" spans="1:65" s="2" customFormat="1" ht="16.5" customHeight="1">
      <c r="A382" s="39"/>
      <c r="B382" s="40"/>
      <c r="C382" s="245" t="s">
        <v>1412</v>
      </c>
      <c r="D382" s="245" t="s">
        <v>168</v>
      </c>
      <c r="E382" s="246" t="s">
        <v>2223</v>
      </c>
      <c r="F382" s="247" t="s">
        <v>2224</v>
      </c>
      <c r="G382" s="248" t="s">
        <v>2084</v>
      </c>
      <c r="H382" s="249">
        <v>2</v>
      </c>
      <c r="I382" s="250"/>
      <c r="J382" s="251">
        <f>ROUND(I382*H382,2)</f>
        <v>0</v>
      </c>
      <c r="K382" s="247" t="s">
        <v>1</v>
      </c>
      <c r="L382" s="45"/>
      <c r="M382" s="252" t="s">
        <v>1</v>
      </c>
      <c r="N382" s="253" t="s">
        <v>43</v>
      </c>
      <c r="O382" s="92"/>
      <c r="P382" s="254">
        <f>O382*H382</f>
        <v>0</v>
      </c>
      <c r="Q382" s="254">
        <v>0</v>
      </c>
      <c r="R382" s="254">
        <f>Q382*H382</f>
        <v>0</v>
      </c>
      <c r="S382" s="254">
        <v>0</v>
      </c>
      <c r="T382" s="255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56" t="s">
        <v>585</v>
      </c>
      <c r="AT382" s="256" t="s">
        <v>168</v>
      </c>
      <c r="AU382" s="256" t="s">
        <v>86</v>
      </c>
      <c r="AY382" s="18" t="s">
        <v>166</v>
      </c>
      <c r="BE382" s="257">
        <f>IF(N382="základní",J382,0)</f>
        <v>0</v>
      </c>
      <c r="BF382" s="257">
        <f>IF(N382="snížená",J382,0)</f>
        <v>0</v>
      </c>
      <c r="BG382" s="257">
        <f>IF(N382="zákl. přenesená",J382,0)</f>
        <v>0</v>
      </c>
      <c r="BH382" s="257">
        <f>IF(N382="sníž. přenesená",J382,0)</f>
        <v>0</v>
      </c>
      <c r="BI382" s="257">
        <f>IF(N382="nulová",J382,0)</f>
        <v>0</v>
      </c>
      <c r="BJ382" s="18" t="s">
        <v>86</v>
      </c>
      <c r="BK382" s="257">
        <f>ROUND(I382*H382,2)</f>
        <v>0</v>
      </c>
      <c r="BL382" s="18" t="s">
        <v>585</v>
      </c>
      <c r="BM382" s="256" t="s">
        <v>2521</v>
      </c>
    </row>
    <row r="383" spans="1:63" s="12" customFormat="1" ht="25.9" customHeight="1">
      <c r="A383" s="12"/>
      <c r="B383" s="229"/>
      <c r="C383" s="230"/>
      <c r="D383" s="231" t="s">
        <v>77</v>
      </c>
      <c r="E383" s="232" t="s">
        <v>2522</v>
      </c>
      <c r="F383" s="232" t="s">
        <v>2523</v>
      </c>
      <c r="G383" s="230"/>
      <c r="H383" s="230"/>
      <c r="I383" s="233"/>
      <c r="J383" s="234">
        <f>BK383</f>
        <v>0</v>
      </c>
      <c r="K383" s="230"/>
      <c r="L383" s="235"/>
      <c r="M383" s="236"/>
      <c r="N383" s="237"/>
      <c r="O383" s="237"/>
      <c r="P383" s="238">
        <f>SUM(P384:P396)</f>
        <v>0</v>
      </c>
      <c r="Q383" s="237"/>
      <c r="R383" s="238">
        <f>SUM(R384:R396)</f>
        <v>0</v>
      </c>
      <c r="S383" s="237"/>
      <c r="T383" s="239">
        <f>SUM(T384:T396)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40" t="s">
        <v>86</v>
      </c>
      <c r="AT383" s="241" t="s">
        <v>77</v>
      </c>
      <c r="AU383" s="241" t="s">
        <v>78</v>
      </c>
      <c r="AY383" s="240" t="s">
        <v>166</v>
      </c>
      <c r="BK383" s="242">
        <f>SUM(BK384:BK396)</f>
        <v>0</v>
      </c>
    </row>
    <row r="384" spans="1:65" s="2" customFormat="1" ht="16.5" customHeight="1">
      <c r="A384" s="39"/>
      <c r="B384" s="40"/>
      <c r="C384" s="291" t="s">
        <v>1418</v>
      </c>
      <c r="D384" s="291" t="s">
        <v>254</v>
      </c>
      <c r="E384" s="292" t="s">
        <v>2524</v>
      </c>
      <c r="F384" s="293" t="s">
        <v>2498</v>
      </c>
      <c r="G384" s="294" t="s">
        <v>1588</v>
      </c>
      <c r="H384" s="295">
        <v>1</v>
      </c>
      <c r="I384" s="296"/>
      <c r="J384" s="297">
        <f>ROUND(I384*H384,2)</f>
        <v>0</v>
      </c>
      <c r="K384" s="293" t="s">
        <v>1</v>
      </c>
      <c r="L384" s="298"/>
      <c r="M384" s="299" t="s">
        <v>1</v>
      </c>
      <c r="N384" s="300" t="s">
        <v>43</v>
      </c>
      <c r="O384" s="92"/>
      <c r="P384" s="254">
        <f>O384*H384</f>
        <v>0</v>
      </c>
      <c r="Q384" s="254">
        <v>0</v>
      </c>
      <c r="R384" s="254">
        <f>Q384*H384</f>
        <v>0</v>
      </c>
      <c r="S384" s="254">
        <v>0</v>
      </c>
      <c r="T384" s="25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56" t="s">
        <v>1893</v>
      </c>
      <c r="AT384" s="256" t="s">
        <v>254</v>
      </c>
      <c r="AU384" s="256" t="s">
        <v>86</v>
      </c>
      <c r="AY384" s="18" t="s">
        <v>166</v>
      </c>
      <c r="BE384" s="257">
        <f>IF(N384="základní",J384,0)</f>
        <v>0</v>
      </c>
      <c r="BF384" s="257">
        <f>IF(N384="snížená",J384,0)</f>
        <v>0</v>
      </c>
      <c r="BG384" s="257">
        <f>IF(N384="zákl. přenesená",J384,0)</f>
        <v>0</v>
      </c>
      <c r="BH384" s="257">
        <f>IF(N384="sníž. přenesená",J384,0)</f>
        <v>0</v>
      </c>
      <c r="BI384" s="257">
        <f>IF(N384="nulová",J384,0)</f>
        <v>0</v>
      </c>
      <c r="BJ384" s="18" t="s">
        <v>86</v>
      </c>
      <c r="BK384" s="257">
        <f>ROUND(I384*H384,2)</f>
        <v>0</v>
      </c>
      <c r="BL384" s="18" t="s">
        <v>585</v>
      </c>
      <c r="BM384" s="256" t="s">
        <v>2525</v>
      </c>
    </row>
    <row r="385" spans="1:65" s="2" customFormat="1" ht="16.5" customHeight="1">
      <c r="A385" s="39"/>
      <c r="B385" s="40"/>
      <c r="C385" s="291" t="s">
        <v>1423</v>
      </c>
      <c r="D385" s="291" t="s">
        <v>254</v>
      </c>
      <c r="E385" s="292" t="s">
        <v>2473</v>
      </c>
      <c r="F385" s="293" t="s">
        <v>2435</v>
      </c>
      <c r="G385" s="294" t="s">
        <v>1588</v>
      </c>
      <c r="H385" s="295">
        <v>1.2</v>
      </c>
      <c r="I385" s="296"/>
      <c r="J385" s="297">
        <f>ROUND(I385*H385,2)</f>
        <v>0</v>
      </c>
      <c r="K385" s="293" t="s">
        <v>1</v>
      </c>
      <c r="L385" s="298"/>
      <c r="M385" s="299" t="s">
        <v>1</v>
      </c>
      <c r="N385" s="300" t="s">
        <v>43</v>
      </c>
      <c r="O385" s="92"/>
      <c r="P385" s="254">
        <f>O385*H385</f>
        <v>0</v>
      </c>
      <c r="Q385" s="254">
        <v>0</v>
      </c>
      <c r="R385" s="254">
        <f>Q385*H385</f>
        <v>0</v>
      </c>
      <c r="S385" s="254">
        <v>0</v>
      </c>
      <c r="T385" s="25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6" t="s">
        <v>1893</v>
      </c>
      <c r="AT385" s="256" t="s">
        <v>254</v>
      </c>
      <c r="AU385" s="256" t="s">
        <v>86</v>
      </c>
      <c r="AY385" s="18" t="s">
        <v>166</v>
      </c>
      <c r="BE385" s="257">
        <f>IF(N385="základní",J385,0)</f>
        <v>0</v>
      </c>
      <c r="BF385" s="257">
        <f>IF(N385="snížená",J385,0)</f>
        <v>0</v>
      </c>
      <c r="BG385" s="257">
        <f>IF(N385="zákl. přenesená",J385,0)</f>
        <v>0</v>
      </c>
      <c r="BH385" s="257">
        <f>IF(N385="sníž. přenesená",J385,0)</f>
        <v>0</v>
      </c>
      <c r="BI385" s="257">
        <f>IF(N385="nulová",J385,0)</f>
        <v>0</v>
      </c>
      <c r="BJ385" s="18" t="s">
        <v>86</v>
      </c>
      <c r="BK385" s="257">
        <f>ROUND(I385*H385,2)</f>
        <v>0</v>
      </c>
      <c r="BL385" s="18" t="s">
        <v>585</v>
      </c>
      <c r="BM385" s="256" t="s">
        <v>2526</v>
      </c>
    </row>
    <row r="386" spans="1:65" s="2" customFormat="1" ht="16.5" customHeight="1">
      <c r="A386" s="39"/>
      <c r="B386" s="40"/>
      <c r="C386" s="291" t="s">
        <v>1429</v>
      </c>
      <c r="D386" s="291" t="s">
        <v>254</v>
      </c>
      <c r="E386" s="292" t="s">
        <v>2475</v>
      </c>
      <c r="F386" s="293" t="s">
        <v>2438</v>
      </c>
      <c r="G386" s="294" t="s">
        <v>1588</v>
      </c>
      <c r="H386" s="295">
        <v>1</v>
      </c>
      <c r="I386" s="296"/>
      <c r="J386" s="297">
        <f>ROUND(I386*H386,2)</f>
        <v>0</v>
      </c>
      <c r="K386" s="293" t="s">
        <v>1</v>
      </c>
      <c r="L386" s="298"/>
      <c r="M386" s="299" t="s">
        <v>1</v>
      </c>
      <c r="N386" s="300" t="s">
        <v>43</v>
      </c>
      <c r="O386" s="92"/>
      <c r="P386" s="254">
        <f>O386*H386</f>
        <v>0</v>
      </c>
      <c r="Q386" s="254">
        <v>0</v>
      </c>
      <c r="R386" s="254">
        <f>Q386*H386</f>
        <v>0</v>
      </c>
      <c r="S386" s="254">
        <v>0</v>
      </c>
      <c r="T386" s="25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56" t="s">
        <v>1893</v>
      </c>
      <c r="AT386" s="256" t="s">
        <v>254</v>
      </c>
      <c r="AU386" s="256" t="s">
        <v>86</v>
      </c>
      <c r="AY386" s="18" t="s">
        <v>166</v>
      </c>
      <c r="BE386" s="257">
        <f>IF(N386="základní",J386,0)</f>
        <v>0</v>
      </c>
      <c r="BF386" s="257">
        <f>IF(N386="snížená",J386,0)</f>
        <v>0</v>
      </c>
      <c r="BG386" s="257">
        <f>IF(N386="zákl. přenesená",J386,0)</f>
        <v>0</v>
      </c>
      <c r="BH386" s="257">
        <f>IF(N386="sníž. přenesená",J386,0)</f>
        <v>0</v>
      </c>
      <c r="BI386" s="257">
        <f>IF(N386="nulová",J386,0)</f>
        <v>0</v>
      </c>
      <c r="BJ386" s="18" t="s">
        <v>86</v>
      </c>
      <c r="BK386" s="257">
        <f>ROUND(I386*H386,2)</f>
        <v>0</v>
      </c>
      <c r="BL386" s="18" t="s">
        <v>585</v>
      </c>
      <c r="BM386" s="256" t="s">
        <v>2527</v>
      </c>
    </row>
    <row r="387" spans="1:65" s="2" customFormat="1" ht="16.5" customHeight="1">
      <c r="A387" s="39"/>
      <c r="B387" s="40"/>
      <c r="C387" s="291" t="s">
        <v>1437</v>
      </c>
      <c r="D387" s="291" t="s">
        <v>254</v>
      </c>
      <c r="E387" s="292" t="s">
        <v>2477</v>
      </c>
      <c r="F387" s="293" t="s">
        <v>2441</v>
      </c>
      <c r="G387" s="294" t="s">
        <v>1588</v>
      </c>
      <c r="H387" s="295">
        <v>1</v>
      </c>
      <c r="I387" s="296"/>
      <c r="J387" s="297">
        <f>ROUND(I387*H387,2)</f>
        <v>0</v>
      </c>
      <c r="K387" s="293" t="s">
        <v>1</v>
      </c>
      <c r="L387" s="298"/>
      <c r="M387" s="299" t="s">
        <v>1</v>
      </c>
      <c r="N387" s="300" t="s">
        <v>43</v>
      </c>
      <c r="O387" s="92"/>
      <c r="P387" s="254">
        <f>O387*H387</f>
        <v>0</v>
      </c>
      <c r="Q387" s="254">
        <v>0</v>
      </c>
      <c r="R387" s="254">
        <f>Q387*H387</f>
        <v>0</v>
      </c>
      <c r="S387" s="254">
        <v>0</v>
      </c>
      <c r="T387" s="25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56" t="s">
        <v>1893</v>
      </c>
      <c r="AT387" s="256" t="s">
        <v>254</v>
      </c>
      <c r="AU387" s="256" t="s">
        <v>86</v>
      </c>
      <c r="AY387" s="18" t="s">
        <v>166</v>
      </c>
      <c r="BE387" s="257">
        <f>IF(N387="základní",J387,0)</f>
        <v>0</v>
      </c>
      <c r="BF387" s="257">
        <f>IF(N387="snížená",J387,0)</f>
        <v>0</v>
      </c>
      <c r="BG387" s="257">
        <f>IF(N387="zákl. přenesená",J387,0)</f>
        <v>0</v>
      </c>
      <c r="BH387" s="257">
        <f>IF(N387="sníž. přenesená",J387,0)</f>
        <v>0</v>
      </c>
      <c r="BI387" s="257">
        <f>IF(N387="nulová",J387,0)</f>
        <v>0</v>
      </c>
      <c r="BJ387" s="18" t="s">
        <v>86</v>
      </c>
      <c r="BK387" s="257">
        <f>ROUND(I387*H387,2)</f>
        <v>0</v>
      </c>
      <c r="BL387" s="18" t="s">
        <v>585</v>
      </c>
      <c r="BM387" s="256" t="s">
        <v>2528</v>
      </c>
    </row>
    <row r="388" spans="1:65" s="2" customFormat="1" ht="16.5" customHeight="1">
      <c r="A388" s="39"/>
      <c r="B388" s="40"/>
      <c r="C388" s="291" t="s">
        <v>1448</v>
      </c>
      <c r="D388" s="291" t="s">
        <v>254</v>
      </c>
      <c r="E388" s="292" t="s">
        <v>2529</v>
      </c>
      <c r="F388" s="293" t="s">
        <v>2504</v>
      </c>
      <c r="G388" s="294" t="s">
        <v>1588</v>
      </c>
      <c r="H388" s="295">
        <v>1</v>
      </c>
      <c r="I388" s="296"/>
      <c r="J388" s="297">
        <f>ROUND(I388*H388,2)</f>
        <v>0</v>
      </c>
      <c r="K388" s="293" t="s">
        <v>1</v>
      </c>
      <c r="L388" s="298"/>
      <c r="M388" s="299" t="s">
        <v>1</v>
      </c>
      <c r="N388" s="300" t="s">
        <v>43</v>
      </c>
      <c r="O388" s="92"/>
      <c r="P388" s="254">
        <f>O388*H388</f>
        <v>0</v>
      </c>
      <c r="Q388" s="254">
        <v>0</v>
      </c>
      <c r="R388" s="254">
        <f>Q388*H388</f>
        <v>0</v>
      </c>
      <c r="S388" s="254">
        <v>0</v>
      </c>
      <c r="T388" s="25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56" t="s">
        <v>1893</v>
      </c>
      <c r="AT388" s="256" t="s">
        <v>254</v>
      </c>
      <c r="AU388" s="256" t="s">
        <v>86</v>
      </c>
      <c r="AY388" s="18" t="s">
        <v>166</v>
      </c>
      <c r="BE388" s="257">
        <f>IF(N388="základní",J388,0)</f>
        <v>0</v>
      </c>
      <c r="BF388" s="257">
        <f>IF(N388="snížená",J388,0)</f>
        <v>0</v>
      </c>
      <c r="BG388" s="257">
        <f>IF(N388="zákl. přenesená",J388,0)</f>
        <v>0</v>
      </c>
      <c r="BH388" s="257">
        <f>IF(N388="sníž. přenesená",J388,0)</f>
        <v>0</v>
      </c>
      <c r="BI388" s="257">
        <f>IF(N388="nulová",J388,0)</f>
        <v>0</v>
      </c>
      <c r="BJ388" s="18" t="s">
        <v>86</v>
      </c>
      <c r="BK388" s="257">
        <f>ROUND(I388*H388,2)</f>
        <v>0</v>
      </c>
      <c r="BL388" s="18" t="s">
        <v>585</v>
      </c>
      <c r="BM388" s="256" t="s">
        <v>2530</v>
      </c>
    </row>
    <row r="389" spans="1:65" s="2" customFormat="1" ht="16.5" customHeight="1">
      <c r="A389" s="39"/>
      <c r="B389" s="40"/>
      <c r="C389" s="291" t="s">
        <v>1455</v>
      </c>
      <c r="D389" s="291" t="s">
        <v>254</v>
      </c>
      <c r="E389" s="292" t="s">
        <v>2481</v>
      </c>
      <c r="F389" s="293" t="s">
        <v>2447</v>
      </c>
      <c r="G389" s="294" t="s">
        <v>1588</v>
      </c>
      <c r="H389" s="295">
        <v>2</v>
      </c>
      <c r="I389" s="296"/>
      <c r="J389" s="297">
        <f>ROUND(I389*H389,2)</f>
        <v>0</v>
      </c>
      <c r="K389" s="293" t="s">
        <v>1</v>
      </c>
      <c r="L389" s="298"/>
      <c r="M389" s="299" t="s">
        <v>1</v>
      </c>
      <c r="N389" s="300" t="s">
        <v>43</v>
      </c>
      <c r="O389" s="92"/>
      <c r="P389" s="254">
        <f>O389*H389</f>
        <v>0</v>
      </c>
      <c r="Q389" s="254">
        <v>0</v>
      </c>
      <c r="R389" s="254">
        <f>Q389*H389</f>
        <v>0</v>
      </c>
      <c r="S389" s="254">
        <v>0</v>
      </c>
      <c r="T389" s="25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56" t="s">
        <v>1893</v>
      </c>
      <c r="AT389" s="256" t="s">
        <v>254</v>
      </c>
      <c r="AU389" s="256" t="s">
        <v>86</v>
      </c>
      <c r="AY389" s="18" t="s">
        <v>166</v>
      </c>
      <c r="BE389" s="257">
        <f>IF(N389="základní",J389,0)</f>
        <v>0</v>
      </c>
      <c r="BF389" s="257">
        <f>IF(N389="snížená",J389,0)</f>
        <v>0</v>
      </c>
      <c r="BG389" s="257">
        <f>IF(N389="zákl. přenesená",J389,0)</f>
        <v>0</v>
      </c>
      <c r="BH389" s="257">
        <f>IF(N389="sníž. přenesená",J389,0)</f>
        <v>0</v>
      </c>
      <c r="BI389" s="257">
        <f>IF(N389="nulová",J389,0)</f>
        <v>0</v>
      </c>
      <c r="BJ389" s="18" t="s">
        <v>86</v>
      </c>
      <c r="BK389" s="257">
        <f>ROUND(I389*H389,2)</f>
        <v>0</v>
      </c>
      <c r="BL389" s="18" t="s">
        <v>585</v>
      </c>
      <c r="BM389" s="256" t="s">
        <v>2531</v>
      </c>
    </row>
    <row r="390" spans="1:65" s="2" customFormat="1" ht="16.5" customHeight="1">
      <c r="A390" s="39"/>
      <c r="B390" s="40"/>
      <c r="C390" s="291" t="s">
        <v>1460</v>
      </c>
      <c r="D390" s="291" t="s">
        <v>254</v>
      </c>
      <c r="E390" s="292" t="s">
        <v>2483</v>
      </c>
      <c r="F390" s="293" t="s">
        <v>2450</v>
      </c>
      <c r="G390" s="294" t="s">
        <v>1588</v>
      </c>
      <c r="H390" s="295">
        <v>1</v>
      </c>
      <c r="I390" s="296"/>
      <c r="J390" s="297">
        <f>ROUND(I390*H390,2)</f>
        <v>0</v>
      </c>
      <c r="K390" s="293" t="s">
        <v>1</v>
      </c>
      <c r="L390" s="298"/>
      <c r="M390" s="299" t="s">
        <v>1</v>
      </c>
      <c r="N390" s="300" t="s">
        <v>43</v>
      </c>
      <c r="O390" s="92"/>
      <c r="P390" s="254">
        <f>O390*H390</f>
        <v>0</v>
      </c>
      <c r="Q390" s="254">
        <v>0</v>
      </c>
      <c r="R390" s="254">
        <f>Q390*H390</f>
        <v>0</v>
      </c>
      <c r="S390" s="254">
        <v>0</v>
      </c>
      <c r="T390" s="25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56" t="s">
        <v>1893</v>
      </c>
      <c r="AT390" s="256" t="s">
        <v>254</v>
      </c>
      <c r="AU390" s="256" t="s">
        <v>86</v>
      </c>
      <c r="AY390" s="18" t="s">
        <v>166</v>
      </c>
      <c r="BE390" s="257">
        <f>IF(N390="základní",J390,0)</f>
        <v>0</v>
      </c>
      <c r="BF390" s="257">
        <f>IF(N390="snížená",J390,0)</f>
        <v>0</v>
      </c>
      <c r="BG390" s="257">
        <f>IF(N390="zákl. přenesená",J390,0)</f>
        <v>0</v>
      </c>
      <c r="BH390" s="257">
        <f>IF(N390="sníž. přenesená",J390,0)</f>
        <v>0</v>
      </c>
      <c r="BI390" s="257">
        <f>IF(N390="nulová",J390,0)</f>
        <v>0</v>
      </c>
      <c r="BJ390" s="18" t="s">
        <v>86</v>
      </c>
      <c r="BK390" s="257">
        <f>ROUND(I390*H390,2)</f>
        <v>0</v>
      </c>
      <c r="BL390" s="18" t="s">
        <v>585</v>
      </c>
      <c r="BM390" s="256" t="s">
        <v>2532</v>
      </c>
    </row>
    <row r="391" spans="1:65" s="2" customFormat="1" ht="16.5" customHeight="1">
      <c r="A391" s="39"/>
      <c r="B391" s="40"/>
      <c r="C391" s="291" t="s">
        <v>1464</v>
      </c>
      <c r="D391" s="291" t="s">
        <v>254</v>
      </c>
      <c r="E391" s="292" t="s">
        <v>2487</v>
      </c>
      <c r="F391" s="293" t="s">
        <v>2456</v>
      </c>
      <c r="G391" s="294" t="s">
        <v>1588</v>
      </c>
      <c r="H391" s="295">
        <v>6</v>
      </c>
      <c r="I391" s="296"/>
      <c r="J391" s="297">
        <f>ROUND(I391*H391,2)</f>
        <v>0</v>
      </c>
      <c r="K391" s="293" t="s">
        <v>1</v>
      </c>
      <c r="L391" s="298"/>
      <c r="M391" s="299" t="s">
        <v>1</v>
      </c>
      <c r="N391" s="300" t="s">
        <v>43</v>
      </c>
      <c r="O391" s="92"/>
      <c r="P391" s="254">
        <f>O391*H391</f>
        <v>0</v>
      </c>
      <c r="Q391" s="254">
        <v>0</v>
      </c>
      <c r="R391" s="254">
        <f>Q391*H391</f>
        <v>0</v>
      </c>
      <c r="S391" s="254">
        <v>0</v>
      </c>
      <c r="T391" s="25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56" t="s">
        <v>1893</v>
      </c>
      <c r="AT391" s="256" t="s">
        <v>254</v>
      </c>
      <c r="AU391" s="256" t="s">
        <v>86</v>
      </c>
      <c r="AY391" s="18" t="s">
        <v>166</v>
      </c>
      <c r="BE391" s="257">
        <f>IF(N391="základní",J391,0)</f>
        <v>0</v>
      </c>
      <c r="BF391" s="257">
        <f>IF(N391="snížená",J391,0)</f>
        <v>0</v>
      </c>
      <c r="BG391" s="257">
        <f>IF(N391="zákl. přenesená",J391,0)</f>
        <v>0</v>
      </c>
      <c r="BH391" s="257">
        <f>IF(N391="sníž. přenesená",J391,0)</f>
        <v>0</v>
      </c>
      <c r="BI391" s="257">
        <f>IF(N391="nulová",J391,0)</f>
        <v>0</v>
      </c>
      <c r="BJ391" s="18" t="s">
        <v>86</v>
      </c>
      <c r="BK391" s="257">
        <f>ROUND(I391*H391,2)</f>
        <v>0</v>
      </c>
      <c r="BL391" s="18" t="s">
        <v>585</v>
      </c>
      <c r="BM391" s="256" t="s">
        <v>2533</v>
      </c>
    </row>
    <row r="392" spans="1:65" s="2" customFormat="1" ht="16.5" customHeight="1">
      <c r="A392" s="39"/>
      <c r="B392" s="40"/>
      <c r="C392" s="291" t="s">
        <v>1468</v>
      </c>
      <c r="D392" s="291" t="s">
        <v>254</v>
      </c>
      <c r="E392" s="292" t="s">
        <v>2489</v>
      </c>
      <c r="F392" s="293" t="s">
        <v>2459</v>
      </c>
      <c r="G392" s="294" t="s">
        <v>1588</v>
      </c>
      <c r="H392" s="295">
        <v>3</v>
      </c>
      <c r="I392" s="296"/>
      <c r="J392" s="297">
        <f>ROUND(I392*H392,2)</f>
        <v>0</v>
      </c>
      <c r="K392" s="293" t="s">
        <v>1</v>
      </c>
      <c r="L392" s="298"/>
      <c r="M392" s="299" t="s">
        <v>1</v>
      </c>
      <c r="N392" s="300" t="s">
        <v>43</v>
      </c>
      <c r="O392" s="92"/>
      <c r="P392" s="254">
        <f>O392*H392</f>
        <v>0</v>
      </c>
      <c r="Q392" s="254">
        <v>0</v>
      </c>
      <c r="R392" s="254">
        <f>Q392*H392</f>
        <v>0</v>
      </c>
      <c r="S392" s="254">
        <v>0</v>
      </c>
      <c r="T392" s="25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56" t="s">
        <v>1893</v>
      </c>
      <c r="AT392" s="256" t="s">
        <v>254</v>
      </c>
      <c r="AU392" s="256" t="s">
        <v>86</v>
      </c>
      <c r="AY392" s="18" t="s">
        <v>166</v>
      </c>
      <c r="BE392" s="257">
        <f>IF(N392="základní",J392,0)</f>
        <v>0</v>
      </c>
      <c r="BF392" s="257">
        <f>IF(N392="snížená",J392,0)</f>
        <v>0</v>
      </c>
      <c r="BG392" s="257">
        <f>IF(N392="zákl. přenesená",J392,0)</f>
        <v>0</v>
      </c>
      <c r="BH392" s="257">
        <f>IF(N392="sníž. přenesená",J392,0)</f>
        <v>0</v>
      </c>
      <c r="BI392" s="257">
        <f>IF(N392="nulová",J392,0)</f>
        <v>0</v>
      </c>
      <c r="BJ392" s="18" t="s">
        <v>86</v>
      </c>
      <c r="BK392" s="257">
        <f>ROUND(I392*H392,2)</f>
        <v>0</v>
      </c>
      <c r="BL392" s="18" t="s">
        <v>585</v>
      </c>
      <c r="BM392" s="256" t="s">
        <v>2534</v>
      </c>
    </row>
    <row r="393" spans="1:65" s="2" customFormat="1" ht="16.5" customHeight="1">
      <c r="A393" s="39"/>
      <c r="B393" s="40"/>
      <c r="C393" s="291" t="s">
        <v>1487</v>
      </c>
      <c r="D393" s="291" t="s">
        <v>254</v>
      </c>
      <c r="E393" s="292" t="s">
        <v>2535</v>
      </c>
      <c r="F393" s="293" t="s">
        <v>2511</v>
      </c>
      <c r="G393" s="294" t="s">
        <v>1588</v>
      </c>
      <c r="H393" s="295">
        <v>2</v>
      </c>
      <c r="I393" s="296"/>
      <c r="J393" s="297">
        <f>ROUND(I393*H393,2)</f>
        <v>0</v>
      </c>
      <c r="K393" s="293" t="s">
        <v>1</v>
      </c>
      <c r="L393" s="298"/>
      <c r="M393" s="299" t="s">
        <v>1</v>
      </c>
      <c r="N393" s="300" t="s">
        <v>43</v>
      </c>
      <c r="O393" s="92"/>
      <c r="P393" s="254">
        <f>O393*H393</f>
        <v>0</v>
      </c>
      <c r="Q393" s="254">
        <v>0</v>
      </c>
      <c r="R393" s="254">
        <f>Q393*H393</f>
        <v>0</v>
      </c>
      <c r="S393" s="254">
        <v>0</v>
      </c>
      <c r="T393" s="255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56" t="s">
        <v>1893</v>
      </c>
      <c r="AT393" s="256" t="s">
        <v>254</v>
      </c>
      <c r="AU393" s="256" t="s">
        <v>86</v>
      </c>
      <c r="AY393" s="18" t="s">
        <v>166</v>
      </c>
      <c r="BE393" s="257">
        <f>IF(N393="základní",J393,0)</f>
        <v>0</v>
      </c>
      <c r="BF393" s="257">
        <f>IF(N393="snížená",J393,0)</f>
        <v>0</v>
      </c>
      <c r="BG393" s="257">
        <f>IF(N393="zákl. přenesená",J393,0)</f>
        <v>0</v>
      </c>
      <c r="BH393" s="257">
        <f>IF(N393="sníž. přenesená",J393,0)</f>
        <v>0</v>
      </c>
      <c r="BI393" s="257">
        <f>IF(N393="nulová",J393,0)</f>
        <v>0</v>
      </c>
      <c r="BJ393" s="18" t="s">
        <v>86</v>
      </c>
      <c r="BK393" s="257">
        <f>ROUND(I393*H393,2)</f>
        <v>0</v>
      </c>
      <c r="BL393" s="18" t="s">
        <v>585</v>
      </c>
      <c r="BM393" s="256" t="s">
        <v>2536</v>
      </c>
    </row>
    <row r="394" spans="1:65" s="2" customFormat="1" ht="16.5" customHeight="1">
      <c r="A394" s="39"/>
      <c r="B394" s="40"/>
      <c r="C394" s="291" t="s">
        <v>1491</v>
      </c>
      <c r="D394" s="291" t="s">
        <v>254</v>
      </c>
      <c r="E394" s="292" t="s">
        <v>2537</v>
      </c>
      <c r="F394" s="293" t="s">
        <v>2514</v>
      </c>
      <c r="G394" s="294" t="s">
        <v>1588</v>
      </c>
      <c r="H394" s="295">
        <v>1</v>
      </c>
      <c r="I394" s="296"/>
      <c r="J394" s="297">
        <f>ROUND(I394*H394,2)</f>
        <v>0</v>
      </c>
      <c r="K394" s="293" t="s">
        <v>1</v>
      </c>
      <c r="L394" s="298"/>
      <c r="M394" s="299" t="s">
        <v>1</v>
      </c>
      <c r="N394" s="300" t="s">
        <v>43</v>
      </c>
      <c r="O394" s="92"/>
      <c r="P394" s="254">
        <f>O394*H394</f>
        <v>0</v>
      </c>
      <c r="Q394" s="254">
        <v>0</v>
      </c>
      <c r="R394" s="254">
        <f>Q394*H394</f>
        <v>0</v>
      </c>
      <c r="S394" s="254">
        <v>0</v>
      </c>
      <c r="T394" s="25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56" t="s">
        <v>1893</v>
      </c>
      <c r="AT394" s="256" t="s">
        <v>254</v>
      </c>
      <c r="AU394" s="256" t="s">
        <v>86</v>
      </c>
      <c r="AY394" s="18" t="s">
        <v>166</v>
      </c>
      <c r="BE394" s="257">
        <f>IF(N394="základní",J394,0)</f>
        <v>0</v>
      </c>
      <c r="BF394" s="257">
        <f>IF(N394="snížená",J394,0)</f>
        <v>0</v>
      </c>
      <c r="BG394" s="257">
        <f>IF(N394="zákl. přenesená",J394,0)</f>
        <v>0</v>
      </c>
      <c r="BH394" s="257">
        <f>IF(N394="sníž. přenesená",J394,0)</f>
        <v>0</v>
      </c>
      <c r="BI394" s="257">
        <f>IF(N394="nulová",J394,0)</f>
        <v>0</v>
      </c>
      <c r="BJ394" s="18" t="s">
        <v>86</v>
      </c>
      <c r="BK394" s="257">
        <f>ROUND(I394*H394,2)</f>
        <v>0</v>
      </c>
      <c r="BL394" s="18" t="s">
        <v>585</v>
      </c>
      <c r="BM394" s="256" t="s">
        <v>2538</v>
      </c>
    </row>
    <row r="395" spans="1:65" s="2" customFormat="1" ht="16.5" customHeight="1">
      <c r="A395" s="39"/>
      <c r="B395" s="40"/>
      <c r="C395" s="291" t="s">
        <v>1498</v>
      </c>
      <c r="D395" s="291" t="s">
        <v>254</v>
      </c>
      <c r="E395" s="292" t="s">
        <v>2539</v>
      </c>
      <c r="F395" s="293" t="s">
        <v>2517</v>
      </c>
      <c r="G395" s="294" t="s">
        <v>1588</v>
      </c>
      <c r="H395" s="295">
        <v>1</v>
      </c>
      <c r="I395" s="296"/>
      <c r="J395" s="297">
        <f>ROUND(I395*H395,2)</f>
        <v>0</v>
      </c>
      <c r="K395" s="293" t="s">
        <v>1</v>
      </c>
      <c r="L395" s="298"/>
      <c r="M395" s="299" t="s">
        <v>1</v>
      </c>
      <c r="N395" s="300" t="s">
        <v>43</v>
      </c>
      <c r="O395" s="92"/>
      <c r="P395" s="254">
        <f>O395*H395</f>
        <v>0</v>
      </c>
      <c r="Q395" s="254">
        <v>0</v>
      </c>
      <c r="R395" s="254">
        <f>Q395*H395</f>
        <v>0</v>
      </c>
      <c r="S395" s="254">
        <v>0</v>
      </c>
      <c r="T395" s="25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56" t="s">
        <v>1893</v>
      </c>
      <c r="AT395" s="256" t="s">
        <v>254</v>
      </c>
      <c r="AU395" s="256" t="s">
        <v>86</v>
      </c>
      <c r="AY395" s="18" t="s">
        <v>166</v>
      </c>
      <c r="BE395" s="257">
        <f>IF(N395="základní",J395,0)</f>
        <v>0</v>
      </c>
      <c r="BF395" s="257">
        <f>IF(N395="snížená",J395,0)</f>
        <v>0</v>
      </c>
      <c r="BG395" s="257">
        <f>IF(N395="zákl. přenesená",J395,0)</f>
        <v>0</v>
      </c>
      <c r="BH395" s="257">
        <f>IF(N395="sníž. přenesená",J395,0)</f>
        <v>0</v>
      </c>
      <c r="BI395" s="257">
        <f>IF(N395="nulová",J395,0)</f>
        <v>0</v>
      </c>
      <c r="BJ395" s="18" t="s">
        <v>86</v>
      </c>
      <c r="BK395" s="257">
        <f>ROUND(I395*H395,2)</f>
        <v>0</v>
      </c>
      <c r="BL395" s="18" t="s">
        <v>585</v>
      </c>
      <c r="BM395" s="256" t="s">
        <v>2540</v>
      </c>
    </row>
    <row r="396" spans="1:65" s="2" customFormat="1" ht="16.5" customHeight="1">
      <c r="A396" s="39"/>
      <c r="B396" s="40"/>
      <c r="C396" s="291" t="s">
        <v>2541</v>
      </c>
      <c r="D396" s="291" t="s">
        <v>254</v>
      </c>
      <c r="E396" s="292" t="s">
        <v>2493</v>
      </c>
      <c r="F396" s="293" t="s">
        <v>2465</v>
      </c>
      <c r="G396" s="294" t="s">
        <v>1588</v>
      </c>
      <c r="H396" s="295">
        <v>3</v>
      </c>
      <c r="I396" s="296"/>
      <c r="J396" s="297">
        <f>ROUND(I396*H396,2)</f>
        <v>0</v>
      </c>
      <c r="K396" s="293" t="s">
        <v>1</v>
      </c>
      <c r="L396" s="298"/>
      <c r="M396" s="322" t="s">
        <v>1</v>
      </c>
      <c r="N396" s="323" t="s">
        <v>43</v>
      </c>
      <c r="O396" s="318"/>
      <c r="P396" s="319">
        <f>O396*H396</f>
        <v>0</v>
      </c>
      <c r="Q396" s="319">
        <v>0</v>
      </c>
      <c r="R396" s="319">
        <f>Q396*H396</f>
        <v>0</v>
      </c>
      <c r="S396" s="319">
        <v>0</v>
      </c>
      <c r="T396" s="320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56" t="s">
        <v>1893</v>
      </c>
      <c r="AT396" s="256" t="s">
        <v>254</v>
      </c>
      <c r="AU396" s="256" t="s">
        <v>86</v>
      </c>
      <c r="AY396" s="18" t="s">
        <v>166</v>
      </c>
      <c r="BE396" s="257">
        <f>IF(N396="základní",J396,0)</f>
        <v>0</v>
      </c>
      <c r="BF396" s="257">
        <f>IF(N396="snížená",J396,0)</f>
        <v>0</v>
      </c>
      <c r="BG396" s="257">
        <f>IF(N396="zákl. přenesená",J396,0)</f>
        <v>0</v>
      </c>
      <c r="BH396" s="257">
        <f>IF(N396="sníž. přenesená",J396,0)</f>
        <v>0</v>
      </c>
      <c r="BI396" s="257">
        <f>IF(N396="nulová",J396,0)</f>
        <v>0</v>
      </c>
      <c r="BJ396" s="18" t="s">
        <v>86</v>
      </c>
      <c r="BK396" s="257">
        <f>ROUND(I396*H396,2)</f>
        <v>0</v>
      </c>
      <c r="BL396" s="18" t="s">
        <v>585</v>
      </c>
      <c r="BM396" s="256" t="s">
        <v>2542</v>
      </c>
    </row>
    <row r="397" spans="1:31" s="2" customFormat="1" ht="6.95" customHeight="1">
      <c r="A397" s="39"/>
      <c r="B397" s="67"/>
      <c r="C397" s="68"/>
      <c r="D397" s="68"/>
      <c r="E397" s="68"/>
      <c r="F397" s="68"/>
      <c r="G397" s="68"/>
      <c r="H397" s="68"/>
      <c r="I397" s="194"/>
      <c r="J397" s="68"/>
      <c r="K397" s="68"/>
      <c r="L397" s="45"/>
      <c r="M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</row>
  </sheetData>
  <sheetProtection password="CC35" sheet="1" objects="1" scenarios="1" formatColumns="0" formatRows="0" autoFilter="0"/>
  <autoFilter ref="C136:K3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88</v>
      </c>
    </row>
    <row r="4" spans="2:46" s="1" customFormat="1" ht="24.95" customHeight="1">
      <c r="B4" s="21"/>
      <c r="D4" s="152" t="s">
        <v>119</v>
      </c>
      <c r="I4" s="148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8"/>
      <c r="L5" s="21"/>
    </row>
    <row r="6" spans="2:12" s="1" customFormat="1" ht="12" customHeight="1">
      <c r="B6" s="21"/>
      <c r="D6" s="154" t="s">
        <v>16</v>
      </c>
      <c r="I6" s="148"/>
      <c r="L6" s="21"/>
    </row>
    <row r="7" spans="2:12" s="1" customFormat="1" ht="16.5" customHeight="1">
      <c r="B7" s="21"/>
      <c r="E7" s="155" t="str">
        <f>'Rekapitulace stavby'!K6</f>
        <v>Rozšíření expozice Velorexu v Městském muzeu Česká Třebová</v>
      </c>
      <c r="F7" s="154"/>
      <c r="G7" s="154"/>
      <c r="H7" s="154"/>
      <c r="I7" s="148"/>
      <c r="L7" s="21"/>
    </row>
    <row r="8" spans="1:31" s="2" customFormat="1" ht="12" customHeight="1">
      <c r="A8" s="39"/>
      <c r="B8" s="45"/>
      <c r="C8" s="39"/>
      <c r="D8" s="154" t="s">
        <v>120</v>
      </c>
      <c r="E8" s="39"/>
      <c r="F8" s="39"/>
      <c r="G8" s="39"/>
      <c r="H8" s="39"/>
      <c r="I8" s="15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7" t="s">
        <v>2543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4" t="s">
        <v>18</v>
      </c>
      <c r="E11" s="39"/>
      <c r="F11" s="142" t="s">
        <v>1</v>
      </c>
      <c r="G11" s="39"/>
      <c r="H11" s="39"/>
      <c r="I11" s="158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4" t="s">
        <v>20</v>
      </c>
      <c r="E12" s="39"/>
      <c r="F12" s="142" t="s">
        <v>21</v>
      </c>
      <c r="G12" s="39"/>
      <c r="H12" s="39"/>
      <c r="I12" s="158" t="s">
        <v>22</v>
      </c>
      <c r="J12" s="159" t="str">
        <f>'Rekapitulace stavby'!AN8</f>
        <v>20. 7. 2020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24</v>
      </c>
      <c r="E14" s="39"/>
      <c r="F14" s="39"/>
      <c r="G14" s="39"/>
      <c r="H14" s="39"/>
      <c r="I14" s="158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8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4" t="s">
        <v>28</v>
      </c>
      <c r="E17" s="39"/>
      <c r="F17" s="39"/>
      <c r="G17" s="39"/>
      <c r="H17" s="39"/>
      <c r="I17" s="15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8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4" t="s">
        <v>30</v>
      </c>
      <c r="E20" s="39"/>
      <c r="F20" s="39"/>
      <c r="G20" s="39"/>
      <c r="H20" s="39"/>
      <c r="I20" s="158" t="s">
        <v>25</v>
      </c>
      <c r="J20" s="142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32</v>
      </c>
      <c r="F21" s="39"/>
      <c r="G21" s="39"/>
      <c r="H21" s="39"/>
      <c r="I21" s="158" t="s">
        <v>27</v>
      </c>
      <c r="J21" s="142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4" t="s">
        <v>35</v>
      </c>
      <c r="E23" s="39"/>
      <c r="F23" s="39"/>
      <c r="G23" s="39"/>
      <c r="H23" s="39"/>
      <c r="I23" s="158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36</v>
      </c>
      <c r="F24" s="39"/>
      <c r="G24" s="39"/>
      <c r="H24" s="39"/>
      <c r="I24" s="158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4" t="s">
        <v>37</v>
      </c>
      <c r="E26" s="39"/>
      <c r="F26" s="39"/>
      <c r="G26" s="39"/>
      <c r="H26" s="39"/>
      <c r="I26" s="15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5"/>
      <c r="E29" s="165"/>
      <c r="F29" s="165"/>
      <c r="G29" s="165"/>
      <c r="H29" s="165"/>
      <c r="I29" s="166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7" t="s">
        <v>38</v>
      </c>
      <c r="E30" s="39"/>
      <c r="F30" s="39"/>
      <c r="G30" s="39"/>
      <c r="H30" s="39"/>
      <c r="I30" s="156"/>
      <c r="J30" s="168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9" t="s">
        <v>40</v>
      </c>
      <c r="G32" s="39"/>
      <c r="H32" s="39"/>
      <c r="I32" s="170" t="s">
        <v>39</v>
      </c>
      <c r="J32" s="169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71" t="s">
        <v>42</v>
      </c>
      <c r="E33" s="154" t="s">
        <v>43</v>
      </c>
      <c r="F33" s="172">
        <f>ROUND((SUM(BE119:BE156)),2)</f>
        <v>0</v>
      </c>
      <c r="G33" s="39"/>
      <c r="H33" s="39"/>
      <c r="I33" s="173">
        <v>0.21</v>
      </c>
      <c r="J33" s="172">
        <f>ROUND(((SUM(BE119:BE156))*I33),2)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4" t="s">
        <v>44</v>
      </c>
      <c r="F34" s="172">
        <f>ROUND((SUM(BF119:BF156)),2)</f>
        <v>0</v>
      </c>
      <c r="G34" s="39"/>
      <c r="H34" s="39"/>
      <c r="I34" s="173">
        <v>0.15</v>
      </c>
      <c r="J34" s="172">
        <f>ROUND(((SUM(BF119:BF156))*I34),2)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4" t="s">
        <v>45</v>
      </c>
      <c r="F35" s="172">
        <f>ROUND((SUM(BG119:BG156)),2)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4" t="s">
        <v>46</v>
      </c>
      <c r="F36" s="172">
        <f>ROUND((SUM(BH119:BH156)),2)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47</v>
      </c>
      <c r="F37" s="172">
        <f>ROUND((SUM(BI119:BI156)),2)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5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74"/>
      <c r="D39" s="175" t="s">
        <v>48</v>
      </c>
      <c r="E39" s="176"/>
      <c r="F39" s="176"/>
      <c r="G39" s="177" t="s">
        <v>49</v>
      </c>
      <c r="H39" s="178" t="s">
        <v>50</v>
      </c>
      <c r="I39" s="179"/>
      <c r="J39" s="180">
        <f>SUM(J30:J37)</f>
        <v>0</v>
      </c>
      <c r="K39" s="18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48"/>
      <c r="L41" s="21"/>
    </row>
    <row r="42" spans="2:12" s="1" customFormat="1" ht="14.4" customHeight="1">
      <c r="B42" s="21"/>
      <c r="I42" s="148"/>
      <c r="L42" s="21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1" customFormat="1" ht="14.4" customHeight="1">
      <c r="B49" s="21"/>
      <c r="I49" s="148"/>
      <c r="L49" s="21"/>
    </row>
    <row r="50" spans="2:12" s="2" customFormat="1" ht="14.4" customHeight="1">
      <c r="B50" s="64"/>
      <c r="D50" s="182" t="s">
        <v>51</v>
      </c>
      <c r="E50" s="183"/>
      <c r="F50" s="183"/>
      <c r="G50" s="182" t="s">
        <v>52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53</v>
      </c>
      <c r="E61" s="186"/>
      <c r="F61" s="187" t="s">
        <v>54</v>
      </c>
      <c r="G61" s="185" t="s">
        <v>53</v>
      </c>
      <c r="H61" s="186"/>
      <c r="I61" s="188"/>
      <c r="J61" s="189" t="s">
        <v>54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55</v>
      </c>
      <c r="E65" s="190"/>
      <c r="F65" s="190"/>
      <c r="G65" s="182" t="s">
        <v>56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53</v>
      </c>
      <c r="E76" s="186"/>
      <c r="F76" s="187" t="s">
        <v>54</v>
      </c>
      <c r="G76" s="185" t="s">
        <v>53</v>
      </c>
      <c r="H76" s="186"/>
      <c r="I76" s="188"/>
      <c r="J76" s="189" t="s">
        <v>54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122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8" t="str">
        <f>E7</f>
        <v>Rozšíření expozice Velorexu v Městském muzeu Česká Třebová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120</v>
      </c>
      <c r="D86" s="41"/>
      <c r="E86" s="41"/>
      <c r="F86" s="41"/>
      <c r="G86" s="41"/>
      <c r="H86" s="41"/>
      <c r="I86" s="15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rozpočtové náklady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Česká Třebová</v>
      </c>
      <c r="G89" s="41"/>
      <c r="H89" s="41"/>
      <c r="I89" s="158" t="s">
        <v>22</v>
      </c>
      <c r="J89" s="80" t="str">
        <f>IF(J12="","",J12)</f>
        <v>20. 7. 2020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Česká Třebová</v>
      </c>
      <c r="G91" s="41"/>
      <c r="H91" s="41"/>
      <c r="I91" s="158" t="s">
        <v>30</v>
      </c>
      <c r="J91" s="37" t="str">
        <f>E21</f>
        <v>K I P spol. s r. 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58" t="s">
        <v>35</v>
      </c>
      <c r="J92" s="37" t="str">
        <f>E24</f>
        <v>Pavel Rinn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9" t="s">
        <v>123</v>
      </c>
      <c r="D94" s="200"/>
      <c r="E94" s="200"/>
      <c r="F94" s="200"/>
      <c r="G94" s="200"/>
      <c r="H94" s="200"/>
      <c r="I94" s="201"/>
      <c r="J94" s="202" t="s">
        <v>124</v>
      </c>
      <c r="K94" s="20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3" t="s">
        <v>125</v>
      </c>
      <c r="D96" s="41"/>
      <c r="E96" s="41"/>
      <c r="F96" s="41"/>
      <c r="G96" s="41"/>
      <c r="H96" s="41"/>
      <c r="I96" s="156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126</v>
      </c>
    </row>
    <row r="97" spans="1:31" s="9" customFormat="1" ht="24.95" customHeight="1">
      <c r="A97" s="9"/>
      <c r="B97" s="204"/>
      <c r="C97" s="205"/>
      <c r="D97" s="206" t="s">
        <v>2543</v>
      </c>
      <c r="E97" s="207"/>
      <c r="F97" s="207"/>
      <c r="G97" s="207"/>
      <c r="H97" s="207"/>
      <c r="I97" s="208"/>
      <c r="J97" s="209">
        <f>J120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4"/>
      <c r="D98" s="212" t="s">
        <v>2544</v>
      </c>
      <c r="E98" s="213"/>
      <c r="F98" s="213"/>
      <c r="G98" s="213"/>
      <c r="H98" s="213"/>
      <c r="I98" s="214"/>
      <c r="J98" s="215">
        <f>J121</f>
        <v>0</v>
      </c>
      <c r="K98" s="134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4"/>
      <c r="D99" s="212" t="s">
        <v>2545</v>
      </c>
      <c r="E99" s="213"/>
      <c r="F99" s="213"/>
      <c r="G99" s="213"/>
      <c r="H99" s="213"/>
      <c r="I99" s="214"/>
      <c r="J99" s="215">
        <f>J150</f>
        <v>0</v>
      </c>
      <c r="K99" s="134"/>
      <c r="L99" s="21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156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194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197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151</v>
      </c>
      <c r="D106" s="41"/>
      <c r="E106" s="41"/>
      <c r="F106" s="41"/>
      <c r="G106" s="41"/>
      <c r="H106" s="41"/>
      <c r="I106" s="156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15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15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98" t="str">
        <f>E7</f>
        <v>Rozšíření expozice Velorexu v Městském muzeu Česká Třebová</v>
      </c>
      <c r="F109" s="33"/>
      <c r="G109" s="33"/>
      <c r="H109" s="33"/>
      <c r="I109" s="15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120</v>
      </c>
      <c r="D110" s="41"/>
      <c r="E110" s="41"/>
      <c r="F110" s="41"/>
      <c r="G110" s="41"/>
      <c r="H110" s="41"/>
      <c r="I110" s="15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VRN - Vedlejší rozpočtové náklady</v>
      </c>
      <c r="F111" s="41"/>
      <c r="G111" s="41"/>
      <c r="H111" s="41"/>
      <c r="I111" s="15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5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>Česká Třebová</v>
      </c>
      <c r="G113" s="41"/>
      <c r="H113" s="41"/>
      <c r="I113" s="158" t="s">
        <v>22</v>
      </c>
      <c r="J113" s="80" t="str">
        <f>IF(J12="","",J12)</f>
        <v>20. 7. 2020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5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>Město Česká Třebová</v>
      </c>
      <c r="G115" s="41"/>
      <c r="H115" s="41"/>
      <c r="I115" s="158" t="s">
        <v>30</v>
      </c>
      <c r="J115" s="37" t="str">
        <f>E21</f>
        <v>K I P spol. s r. 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28</v>
      </c>
      <c r="D116" s="41"/>
      <c r="E116" s="41"/>
      <c r="F116" s="28" t="str">
        <f>IF(E18="","",E18)</f>
        <v>Vyplň údaj</v>
      </c>
      <c r="G116" s="41"/>
      <c r="H116" s="41"/>
      <c r="I116" s="158" t="s">
        <v>35</v>
      </c>
      <c r="J116" s="37" t="str">
        <f>E24</f>
        <v>Pavel Rinn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15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217"/>
      <c r="B118" s="218"/>
      <c r="C118" s="219" t="s">
        <v>152</v>
      </c>
      <c r="D118" s="220" t="s">
        <v>63</v>
      </c>
      <c r="E118" s="220" t="s">
        <v>59</v>
      </c>
      <c r="F118" s="220" t="s">
        <v>60</v>
      </c>
      <c r="G118" s="220" t="s">
        <v>153</v>
      </c>
      <c r="H118" s="220" t="s">
        <v>154</v>
      </c>
      <c r="I118" s="221" t="s">
        <v>155</v>
      </c>
      <c r="J118" s="220" t="s">
        <v>124</v>
      </c>
      <c r="K118" s="222" t="s">
        <v>156</v>
      </c>
      <c r="L118" s="223"/>
      <c r="M118" s="101" t="s">
        <v>1</v>
      </c>
      <c r="N118" s="102" t="s">
        <v>42</v>
      </c>
      <c r="O118" s="102" t="s">
        <v>157</v>
      </c>
      <c r="P118" s="102" t="s">
        <v>158</v>
      </c>
      <c r="Q118" s="102" t="s">
        <v>159</v>
      </c>
      <c r="R118" s="102" t="s">
        <v>160</v>
      </c>
      <c r="S118" s="102" t="s">
        <v>161</v>
      </c>
      <c r="T118" s="103" t="s">
        <v>162</v>
      </c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</row>
    <row r="119" spans="1:63" s="2" customFormat="1" ht="22.8" customHeight="1">
      <c r="A119" s="39"/>
      <c r="B119" s="40"/>
      <c r="C119" s="108" t="s">
        <v>163</v>
      </c>
      <c r="D119" s="41"/>
      <c r="E119" s="41"/>
      <c r="F119" s="41"/>
      <c r="G119" s="41"/>
      <c r="H119" s="41"/>
      <c r="I119" s="156"/>
      <c r="J119" s="224">
        <f>BK119</f>
        <v>0</v>
      </c>
      <c r="K119" s="41"/>
      <c r="L119" s="45"/>
      <c r="M119" s="104"/>
      <c r="N119" s="225"/>
      <c r="O119" s="105"/>
      <c r="P119" s="226">
        <f>P120</f>
        <v>0</v>
      </c>
      <c r="Q119" s="105"/>
      <c r="R119" s="226">
        <f>R120</f>
        <v>0.0099</v>
      </c>
      <c r="S119" s="105"/>
      <c r="T119" s="227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77</v>
      </c>
      <c r="AU119" s="18" t="s">
        <v>126</v>
      </c>
      <c r="BK119" s="228">
        <f>BK120</f>
        <v>0</v>
      </c>
    </row>
    <row r="120" spans="1:63" s="12" customFormat="1" ht="25.9" customHeight="1">
      <c r="A120" s="12"/>
      <c r="B120" s="229"/>
      <c r="C120" s="230"/>
      <c r="D120" s="231" t="s">
        <v>77</v>
      </c>
      <c r="E120" s="232" t="s">
        <v>116</v>
      </c>
      <c r="F120" s="232" t="s">
        <v>117</v>
      </c>
      <c r="G120" s="230"/>
      <c r="H120" s="230"/>
      <c r="I120" s="233"/>
      <c r="J120" s="234">
        <f>BK120</f>
        <v>0</v>
      </c>
      <c r="K120" s="230"/>
      <c r="L120" s="235"/>
      <c r="M120" s="236"/>
      <c r="N120" s="237"/>
      <c r="O120" s="237"/>
      <c r="P120" s="238">
        <f>P121+P150</f>
        <v>0</v>
      </c>
      <c r="Q120" s="237"/>
      <c r="R120" s="238">
        <f>R121+R150</f>
        <v>0.0099</v>
      </c>
      <c r="S120" s="237"/>
      <c r="T120" s="239">
        <f>T121+T150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40" t="s">
        <v>192</v>
      </c>
      <c r="AT120" s="241" t="s">
        <v>77</v>
      </c>
      <c r="AU120" s="241" t="s">
        <v>78</v>
      </c>
      <c r="AY120" s="240" t="s">
        <v>166</v>
      </c>
      <c r="BK120" s="242">
        <f>BK121+BK150</f>
        <v>0</v>
      </c>
    </row>
    <row r="121" spans="1:63" s="12" customFormat="1" ht="22.8" customHeight="1">
      <c r="A121" s="12"/>
      <c r="B121" s="229"/>
      <c r="C121" s="230"/>
      <c r="D121" s="231" t="s">
        <v>77</v>
      </c>
      <c r="E121" s="243" t="s">
        <v>2546</v>
      </c>
      <c r="F121" s="243" t="s">
        <v>2547</v>
      </c>
      <c r="G121" s="230"/>
      <c r="H121" s="230"/>
      <c r="I121" s="233"/>
      <c r="J121" s="244">
        <f>BK121</f>
        <v>0</v>
      </c>
      <c r="K121" s="230"/>
      <c r="L121" s="235"/>
      <c r="M121" s="236"/>
      <c r="N121" s="237"/>
      <c r="O121" s="237"/>
      <c r="P121" s="238">
        <f>SUM(P122:P149)</f>
        <v>0</v>
      </c>
      <c r="Q121" s="237"/>
      <c r="R121" s="238">
        <f>SUM(R122:R149)</f>
        <v>0.0099</v>
      </c>
      <c r="S121" s="237"/>
      <c r="T121" s="239">
        <f>SUM(T122:T149)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40" t="s">
        <v>192</v>
      </c>
      <c r="AT121" s="241" t="s">
        <v>77</v>
      </c>
      <c r="AU121" s="241" t="s">
        <v>86</v>
      </c>
      <c r="AY121" s="240" t="s">
        <v>166</v>
      </c>
      <c r="BK121" s="242">
        <f>SUM(BK122:BK149)</f>
        <v>0</v>
      </c>
    </row>
    <row r="122" spans="1:65" s="2" customFormat="1" ht="16.5" customHeight="1">
      <c r="A122" s="39"/>
      <c r="B122" s="40"/>
      <c r="C122" s="245" t="s">
        <v>86</v>
      </c>
      <c r="D122" s="245" t="s">
        <v>168</v>
      </c>
      <c r="E122" s="246" t="s">
        <v>2548</v>
      </c>
      <c r="F122" s="247" t="s">
        <v>2549</v>
      </c>
      <c r="G122" s="248" t="s">
        <v>668</v>
      </c>
      <c r="H122" s="249">
        <v>1</v>
      </c>
      <c r="I122" s="250"/>
      <c r="J122" s="251">
        <f>ROUND(I122*H122,2)</f>
        <v>0</v>
      </c>
      <c r="K122" s="247" t="s">
        <v>172</v>
      </c>
      <c r="L122" s="45"/>
      <c r="M122" s="252" t="s">
        <v>1</v>
      </c>
      <c r="N122" s="253" t="s">
        <v>43</v>
      </c>
      <c r="O122" s="92"/>
      <c r="P122" s="254">
        <f>O122*H122</f>
        <v>0</v>
      </c>
      <c r="Q122" s="254">
        <v>0</v>
      </c>
      <c r="R122" s="254">
        <f>Q122*H122</f>
        <v>0</v>
      </c>
      <c r="S122" s="254">
        <v>0</v>
      </c>
      <c r="T122" s="25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56" t="s">
        <v>2550</v>
      </c>
      <c r="AT122" s="256" t="s">
        <v>168</v>
      </c>
      <c r="AU122" s="256" t="s">
        <v>88</v>
      </c>
      <c r="AY122" s="18" t="s">
        <v>166</v>
      </c>
      <c r="BE122" s="257">
        <f>IF(N122="základní",J122,0)</f>
        <v>0</v>
      </c>
      <c r="BF122" s="257">
        <f>IF(N122="snížená",J122,0)</f>
        <v>0</v>
      </c>
      <c r="BG122" s="257">
        <f>IF(N122="zákl. přenesená",J122,0)</f>
        <v>0</v>
      </c>
      <c r="BH122" s="257">
        <f>IF(N122="sníž. přenesená",J122,0)</f>
        <v>0</v>
      </c>
      <c r="BI122" s="257">
        <f>IF(N122="nulová",J122,0)</f>
        <v>0</v>
      </c>
      <c r="BJ122" s="18" t="s">
        <v>86</v>
      </c>
      <c r="BK122" s="257">
        <f>ROUND(I122*H122,2)</f>
        <v>0</v>
      </c>
      <c r="BL122" s="18" t="s">
        <v>2550</v>
      </c>
      <c r="BM122" s="256" t="s">
        <v>2551</v>
      </c>
    </row>
    <row r="123" spans="1:65" s="2" customFormat="1" ht="16.5" customHeight="1">
      <c r="A123" s="39"/>
      <c r="B123" s="40"/>
      <c r="C123" s="245" t="s">
        <v>88</v>
      </c>
      <c r="D123" s="245" t="s">
        <v>168</v>
      </c>
      <c r="E123" s="246" t="s">
        <v>2552</v>
      </c>
      <c r="F123" s="247" t="s">
        <v>2553</v>
      </c>
      <c r="G123" s="248" t="s">
        <v>668</v>
      </c>
      <c r="H123" s="249">
        <v>1</v>
      </c>
      <c r="I123" s="250"/>
      <c r="J123" s="251">
        <f>ROUND(I123*H123,2)</f>
        <v>0</v>
      </c>
      <c r="K123" s="247" t="s">
        <v>172</v>
      </c>
      <c r="L123" s="45"/>
      <c r="M123" s="252" t="s">
        <v>1</v>
      </c>
      <c r="N123" s="253" t="s">
        <v>43</v>
      </c>
      <c r="O123" s="92"/>
      <c r="P123" s="254">
        <f>O123*H123</f>
        <v>0</v>
      </c>
      <c r="Q123" s="254">
        <v>0</v>
      </c>
      <c r="R123" s="254">
        <f>Q123*H123</f>
        <v>0</v>
      </c>
      <c r="S123" s="254">
        <v>0</v>
      </c>
      <c r="T123" s="25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56" t="s">
        <v>2550</v>
      </c>
      <c r="AT123" s="256" t="s">
        <v>168</v>
      </c>
      <c r="AU123" s="256" t="s">
        <v>88</v>
      </c>
      <c r="AY123" s="18" t="s">
        <v>166</v>
      </c>
      <c r="BE123" s="257">
        <f>IF(N123="základní",J123,0)</f>
        <v>0</v>
      </c>
      <c r="BF123" s="257">
        <f>IF(N123="snížená",J123,0)</f>
        <v>0</v>
      </c>
      <c r="BG123" s="257">
        <f>IF(N123="zákl. přenesená",J123,0)</f>
        <v>0</v>
      </c>
      <c r="BH123" s="257">
        <f>IF(N123="sníž. přenesená",J123,0)</f>
        <v>0</v>
      </c>
      <c r="BI123" s="257">
        <f>IF(N123="nulová",J123,0)</f>
        <v>0</v>
      </c>
      <c r="BJ123" s="18" t="s">
        <v>86</v>
      </c>
      <c r="BK123" s="257">
        <f>ROUND(I123*H123,2)</f>
        <v>0</v>
      </c>
      <c r="BL123" s="18" t="s">
        <v>2550</v>
      </c>
      <c r="BM123" s="256" t="s">
        <v>2554</v>
      </c>
    </row>
    <row r="124" spans="1:65" s="2" customFormat="1" ht="21.75" customHeight="1">
      <c r="A124" s="39"/>
      <c r="B124" s="40"/>
      <c r="C124" s="245" t="s">
        <v>105</v>
      </c>
      <c r="D124" s="245" t="s">
        <v>168</v>
      </c>
      <c r="E124" s="246" t="s">
        <v>2555</v>
      </c>
      <c r="F124" s="247" t="s">
        <v>2556</v>
      </c>
      <c r="G124" s="248" t="s">
        <v>2557</v>
      </c>
      <c r="H124" s="249">
        <v>1</v>
      </c>
      <c r="I124" s="250"/>
      <c r="J124" s="251">
        <f>ROUND(I124*H124,2)</f>
        <v>0</v>
      </c>
      <c r="K124" s="247" t="s">
        <v>1</v>
      </c>
      <c r="L124" s="45"/>
      <c r="M124" s="252" t="s">
        <v>1</v>
      </c>
      <c r="N124" s="253" t="s">
        <v>43</v>
      </c>
      <c r="O124" s="92"/>
      <c r="P124" s="254">
        <f>O124*H124</f>
        <v>0</v>
      </c>
      <c r="Q124" s="254">
        <v>0</v>
      </c>
      <c r="R124" s="254">
        <f>Q124*H124</f>
        <v>0</v>
      </c>
      <c r="S124" s="254">
        <v>0</v>
      </c>
      <c r="T124" s="25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6" t="s">
        <v>2558</v>
      </c>
      <c r="AT124" s="256" t="s">
        <v>168</v>
      </c>
      <c r="AU124" s="256" t="s">
        <v>88</v>
      </c>
      <c r="AY124" s="18" t="s">
        <v>166</v>
      </c>
      <c r="BE124" s="257">
        <f>IF(N124="základní",J124,0)</f>
        <v>0</v>
      </c>
      <c r="BF124" s="257">
        <f>IF(N124="snížená",J124,0)</f>
        <v>0</v>
      </c>
      <c r="BG124" s="257">
        <f>IF(N124="zákl. přenesená",J124,0)</f>
        <v>0</v>
      </c>
      <c r="BH124" s="257">
        <f>IF(N124="sníž. přenesená",J124,0)</f>
        <v>0</v>
      </c>
      <c r="BI124" s="257">
        <f>IF(N124="nulová",J124,0)</f>
        <v>0</v>
      </c>
      <c r="BJ124" s="18" t="s">
        <v>86</v>
      </c>
      <c r="BK124" s="257">
        <f>ROUND(I124*H124,2)</f>
        <v>0</v>
      </c>
      <c r="BL124" s="18" t="s">
        <v>2558</v>
      </c>
      <c r="BM124" s="256" t="s">
        <v>2559</v>
      </c>
    </row>
    <row r="125" spans="1:47" s="2" customFormat="1" ht="12">
      <c r="A125" s="39"/>
      <c r="B125" s="40"/>
      <c r="C125" s="41"/>
      <c r="D125" s="260" t="s">
        <v>464</v>
      </c>
      <c r="E125" s="41"/>
      <c r="F125" s="312" t="s">
        <v>2560</v>
      </c>
      <c r="G125" s="41"/>
      <c r="H125" s="41"/>
      <c r="I125" s="156"/>
      <c r="J125" s="41"/>
      <c r="K125" s="41"/>
      <c r="L125" s="45"/>
      <c r="M125" s="313"/>
      <c r="N125" s="314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464</v>
      </c>
      <c r="AU125" s="18" t="s">
        <v>88</v>
      </c>
    </row>
    <row r="126" spans="1:65" s="2" customFormat="1" ht="21.75" customHeight="1">
      <c r="A126" s="39"/>
      <c r="B126" s="40"/>
      <c r="C126" s="245" t="s">
        <v>173</v>
      </c>
      <c r="D126" s="245" t="s">
        <v>168</v>
      </c>
      <c r="E126" s="246" t="s">
        <v>2561</v>
      </c>
      <c r="F126" s="247" t="s">
        <v>2562</v>
      </c>
      <c r="G126" s="248" t="s">
        <v>1639</v>
      </c>
      <c r="H126" s="249">
        <v>1</v>
      </c>
      <c r="I126" s="250"/>
      <c r="J126" s="251">
        <f>ROUND(I126*H126,2)</f>
        <v>0</v>
      </c>
      <c r="K126" s="247" t="s">
        <v>1</v>
      </c>
      <c r="L126" s="45"/>
      <c r="M126" s="252" t="s">
        <v>1</v>
      </c>
      <c r="N126" s="253" t="s">
        <v>43</v>
      </c>
      <c r="O126" s="92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6" t="s">
        <v>2558</v>
      </c>
      <c r="AT126" s="256" t="s">
        <v>168</v>
      </c>
      <c r="AU126" s="256" t="s">
        <v>88</v>
      </c>
      <c r="AY126" s="18" t="s">
        <v>166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8" t="s">
        <v>86</v>
      </c>
      <c r="BK126" s="257">
        <f>ROUND(I126*H126,2)</f>
        <v>0</v>
      </c>
      <c r="BL126" s="18" t="s">
        <v>2558</v>
      </c>
      <c r="BM126" s="256" t="s">
        <v>2563</v>
      </c>
    </row>
    <row r="127" spans="1:51" s="13" customFormat="1" ht="12">
      <c r="A127" s="13"/>
      <c r="B127" s="258"/>
      <c r="C127" s="259"/>
      <c r="D127" s="260" t="s">
        <v>175</v>
      </c>
      <c r="E127" s="261" t="s">
        <v>1</v>
      </c>
      <c r="F127" s="262" t="s">
        <v>86</v>
      </c>
      <c r="G127" s="259"/>
      <c r="H127" s="263">
        <v>1</v>
      </c>
      <c r="I127" s="264"/>
      <c r="J127" s="259"/>
      <c r="K127" s="259"/>
      <c r="L127" s="265"/>
      <c r="M127" s="266"/>
      <c r="N127" s="267"/>
      <c r="O127" s="267"/>
      <c r="P127" s="267"/>
      <c r="Q127" s="267"/>
      <c r="R127" s="267"/>
      <c r="S127" s="267"/>
      <c r="T127" s="26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9" t="s">
        <v>175</v>
      </c>
      <c r="AU127" s="269" t="s">
        <v>88</v>
      </c>
      <c r="AV127" s="13" t="s">
        <v>88</v>
      </c>
      <c r="AW127" s="13" t="s">
        <v>34</v>
      </c>
      <c r="AX127" s="13" t="s">
        <v>78</v>
      </c>
      <c r="AY127" s="269" t="s">
        <v>166</v>
      </c>
    </row>
    <row r="128" spans="1:51" s="15" customFormat="1" ht="12">
      <c r="A128" s="15"/>
      <c r="B128" s="280"/>
      <c r="C128" s="281"/>
      <c r="D128" s="260" t="s">
        <v>175</v>
      </c>
      <c r="E128" s="282" t="s">
        <v>1</v>
      </c>
      <c r="F128" s="283" t="s">
        <v>214</v>
      </c>
      <c r="G128" s="281"/>
      <c r="H128" s="284">
        <v>1</v>
      </c>
      <c r="I128" s="285"/>
      <c r="J128" s="281"/>
      <c r="K128" s="281"/>
      <c r="L128" s="286"/>
      <c r="M128" s="287"/>
      <c r="N128" s="288"/>
      <c r="O128" s="288"/>
      <c r="P128" s="288"/>
      <c r="Q128" s="288"/>
      <c r="R128" s="288"/>
      <c r="S128" s="288"/>
      <c r="T128" s="28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90" t="s">
        <v>175</v>
      </c>
      <c r="AU128" s="290" t="s">
        <v>88</v>
      </c>
      <c r="AV128" s="15" t="s">
        <v>173</v>
      </c>
      <c r="AW128" s="15" t="s">
        <v>34</v>
      </c>
      <c r="AX128" s="15" t="s">
        <v>86</v>
      </c>
      <c r="AY128" s="290" t="s">
        <v>166</v>
      </c>
    </row>
    <row r="129" spans="1:65" s="2" customFormat="1" ht="16.5" customHeight="1">
      <c r="A129" s="39"/>
      <c r="B129" s="40"/>
      <c r="C129" s="245" t="s">
        <v>192</v>
      </c>
      <c r="D129" s="245" t="s">
        <v>168</v>
      </c>
      <c r="E129" s="246" t="s">
        <v>2564</v>
      </c>
      <c r="F129" s="247" t="s">
        <v>2565</v>
      </c>
      <c r="G129" s="248" t="s">
        <v>1639</v>
      </c>
      <c r="H129" s="249">
        <v>1</v>
      </c>
      <c r="I129" s="250"/>
      <c r="J129" s="251">
        <f>ROUND(I129*H129,2)</f>
        <v>0</v>
      </c>
      <c r="K129" s="247" t="s">
        <v>1</v>
      </c>
      <c r="L129" s="45"/>
      <c r="M129" s="252" t="s">
        <v>1</v>
      </c>
      <c r="N129" s="253" t="s">
        <v>43</v>
      </c>
      <c r="O129" s="92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6" t="s">
        <v>2558</v>
      </c>
      <c r="AT129" s="256" t="s">
        <v>168</v>
      </c>
      <c r="AU129" s="256" t="s">
        <v>88</v>
      </c>
      <c r="AY129" s="18" t="s">
        <v>166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8" t="s">
        <v>86</v>
      </c>
      <c r="BK129" s="257">
        <f>ROUND(I129*H129,2)</f>
        <v>0</v>
      </c>
      <c r="BL129" s="18" t="s">
        <v>2558</v>
      </c>
      <c r="BM129" s="256" t="s">
        <v>2566</v>
      </c>
    </row>
    <row r="130" spans="1:51" s="13" customFormat="1" ht="12">
      <c r="A130" s="13"/>
      <c r="B130" s="258"/>
      <c r="C130" s="259"/>
      <c r="D130" s="260" t="s">
        <v>175</v>
      </c>
      <c r="E130" s="261" t="s">
        <v>1</v>
      </c>
      <c r="F130" s="262" t="s">
        <v>86</v>
      </c>
      <c r="G130" s="259"/>
      <c r="H130" s="263">
        <v>1</v>
      </c>
      <c r="I130" s="264"/>
      <c r="J130" s="259"/>
      <c r="K130" s="259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175</v>
      </c>
      <c r="AU130" s="269" t="s">
        <v>88</v>
      </c>
      <c r="AV130" s="13" t="s">
        <v>88</v>
      </c>
      <c r="AW130" s="13" t="s">
        <v>34</v>
      </c>
      <c r="AX130" s="13" t="s">
        <v>78</v>
      </c>
      <c r="AY130" s="269" t="s">
        <v>166</v>
      </c>
    </row>
    <row r="131" spans="1:51" s="15" customFormat="1" ht="12">
      <c r="A131" s="15"/>
      <c r="B131" s="280"/>
      <c r="C131" s="281"/>
      <c r="D131" s="260" t="s">
        <v>175</v>
      </c>
      <c r="E131" s="282" t="s">
        <v>1</v>
      </c>
      <c r="F131" s="283" t="s">
        <v>214</v>
      </c>
      <c r="G131" s="281"/>
      <c r="H131" s="284">
        <v>1</v>
      </c>
      <c r="I131" s="285"/>
      <c r="J131" s="281"/>
      <c r="K131" s="281"/>
      <c r="L131" s="286"/>
      <c r="M131" s="287"/>
      <c r="N131" s="288"/>
      <c r="O131" s="288"/>
      <c r="P131" s="288"/>
      <c r="Q131" s="288"/>
      <c r="R131" s="288"/>
      <c r="S131" s="288"/>
      <c r="T131" s="28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90" t="s">
        <v>175</v>
      </c>
      <c r="AU131" s="290" t="s">
        <v>88</v>
      </c>
      <c r="AV131" s="15" t="s">
        <v>173</v>
      </c>
      <c r="AW131" s="15" t="s">
        <v>34</v>
      </c>
      <c r="AX131" s="15" t="s">
        <v>86</v>
      </c>
      <c r="AY131" s="290" t="s">
        <v>166</v>
      </c>
    </row>
    <row r="132" spans="1:65" s="2" customFormat="1" ht="16.5" customHeight="1">
      <c r="A132" s="39"/>
      <c r="B132" s="40"/>
      <c r="C132" s="245" t="s">
        <v>197</v>
      </c>
      <c r="D132" s="245" t="s">
        <v>168</v>
      </c>
      <c r="E132" s="246" t="s">
        <v>2567</v>
      </c>
      <c r="F132" s="247" t="s">
        <v>2568</v>
      </c>
      <c r="G132" s="248" t="s">
        <v>668</v>
      </c>
      <c r="H132" s="249">
        <v>1</v>
      </c>
      <c r="I132" s="250"/>
      <c r="J132" s="251">
        <f>ROUND(I132*H132,2)</f>
        <v>0</v>
      </c>
      <c r="K132" s="247" t="s">
        <v>1</v>
      </c>
      <c r="L132" s="45"/>
      <c r="M132" s="252" t="s">
        <v>1</v>
      </c>
      <c r="N132" s="253" t="s">
        <v>43</v>
      </c>
      <c r="O132" s="92"/>
      <c r="P132" s="254">
        <f>O132*H132</f>
        <v>0</v>
      </c>
      <c r="Q132" s="254">
        <v>0.0099</v>
      </c>
      <c r="R132" s="254">
        <f>Q132*H132</f>
        <v>0.0099</v>
      </c>
      <c r="S132" s="254">
        <v>0</v>
      </c>
      <c r="T132" s="25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6" t="s">
        <v>585</v>
      </c>
      <c r="AT132" s="256" t="s">
        <v>168</v>
      </c>
      <c r="AU132" s="256" t="s">
        <v>88</v>
      </c>
      <c r="AY132" s="18" t="s">
        <v>166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8" t="s">
        <v>86</v>
      </c>
      <c r="BK132" s="257">
        <f>ROUND(I132*H132,2)</f>
        <v>0</v>
      </c>
      <c r="BL132" s="18" t="s">
        <v>585</v>
      </c>
      <c r="BM132" s="256" t="s">
        <v>2569</v>
      </c>
    </row>
    <row r="133" spans="1:65" s="2" customFormat="1" ht="16.5" customHeight="1">
      <c r="A133" s="39"/>
      <c r="B133" s="40"/>
      <c r="C133" s="245" t="s">
        <v>215</v>
      </c>
      <c r="D133" s="245" t="s">
        <v>168</v>
      </c>
      <c r="E133" s="246" t="s">
        <v>2570</v>
      </c>
      <c r="F133" s="247" t="s">
        <v>2571</v>
      </c>
      <c r="G133" s="248" t="s">
        <v>1639</v>
      </c>
      <c r="H133" s="249">
        <v>1</v>
      </c>
      <c r="I133" s="250"/>
      <c r="J133" s="251">
        <f>ROUND(I133*H133,2)</f>
        <v>0</v>
      </c>
      <c r="K133" s="247" t="s">
        <v>1</v>
      </c>
      <c r="L133" s="45"/>
      <c r="M133" s="252" t="s">
        <v>1</v>
      </c>
      <c r="N133" s="253" t="s">
        <v>43</v>
      </c>
      <c r="O133" s="92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6" t="s">
        <v>2558</v>
      </c>
      <c r="AT133" s="256" t="s">
        <v>168</v>
      </c>
      <c r="AU133" s="256" t="s">
        <v>88</v>
      </c>
      <c r="AY133" s="18" t="s">
        <v>166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8" t="s">
        <v>86</v>
      </c>
      <c r="BK133" s="257">
        <f>ROUND(I133*H133,2)</f>
        <v>0</v>
      </c>
      <c r="BL133" s="18" t="s">
        <v>2558</v>
      </c>
      <c r="BM133" s="256" t="s">
        <v>2572</v>
      </c>
    </row>
    <row r="134" spans="1:51" s="13" customFormat="1" ht="12">
      <c r="A134" s="13"/>
      <c r="B134" s="258"/>
      <c r="C134" s="259"/>
      <c r="D134" s="260" t="s">
        <v>175</v>
      </c>
      <c r="E134" s="261" t="s">
        <v>1</v>
      </c>
      <c r="F134" s="262" t="s">
        <v>86</v>
      </c>
      <c r="G134" s="259"/>
      <c r="H134" s="263">
        <v>1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175</v>
      </c>
      <c r="AU134" s="269" t="s">
        <v>88</v>
      </c>
      <c r="AV134" s="13" t="s">
        <v>88</v>
      </c>
      <c r="AW134" s="13" t="s">
        <v>34</v>
      </c>
      <c r="AX134" s="13" t="s">
        <v>78</v>
      </c>
      <c r="AY134" s="269" t="s">
        <v>166</v>
      </c>
    </row>
    <row r="135" spans="1:51" s="15" customFormat="1" ht="12">
      <c r="A135" s="15"/>
      <c r="B135" s="280"/>
      <c r="C135" s="281"/>
      <c r="D135" s="260" t="s">
        <v>175</v>
      </c>
      <c r="E135" s="282" t="s">
        <v>1</v>
      </c>
      <c r="F135" s="283" t="s">
        <v>214</v>
      </c>
      <c r="G135" s="281"/>
      <c r="H135" s="284">
        <v>1</v>
      </c>
      <c r="I135" s="285"/>
      <c r="J135" s="281"/>
      <c r="K135" s="281"/>
      <c r="L135" s="286"/>
      <c r="M135" s="287"/>
      <c r="N135" s="288"/>
      <c r="O135" s="288"/>
      <c r="P135" s="288"/>
      <c r="Q135" s="288"/>
      <c r="R135" s="288"/>
      <c r="S135" s="288"/>
      <c r="T135" s="28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0" t="s">
        <v>175</v>
      </c>
      <c r="AU135" s="290" t="s">
        <v>88</v>
      </c>
      <c r="AV135" s="15" t="s">
        <v>173</v>
      </c>
      <c r="AW135" s="15" t="s">
        <v>34</v>
      </c>
      <c r="AX135" s="15" t="s">
        <v>86</v>
      </c>
      <c r="AY135" s="290" t="s">
        <v>166</v>
      </c>
    </row>
    <row r="136" spans="1:65" s="2" customFormat="1" ht="16.5" customHeight="1">
      <c r="A136" s="39"/>
      <c r="B136" s="40"/>
      <c r="C136" s="245" t="s">
        <v>220</v>
      </c>
      <c r="D136" s="245" t="s">
        <v>168</v>
      </c>
      <c r="E136" s="246" t="s">
        <v>2573</v>
      </c>
      <c r="F136" s="247" t="s">
        <v>2574</v>
      </c>
      <c r="G136" s="248" t="s">
        <v>1639</v>
      </c>
      <c r="H136" s="249">
        <v>1</v>
      </c>
      <c r="I136" s="250"/>
      <c r="J136" s="251">
        <f>ROUND(I136*H136,2)</f>
        <v>0</v>
      </c>
      <c r="K136" s="247" t="s">
        <v>1</v>
      </c>
      <c r="L136" s="45"/>
      <c r="M136" s="252" t="s">
        <v>1</v>
      </c>
      <c r="N136" s="253" t="s">
        <v>43</v>
      </c>
      <c r="O136" s="92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6" t="s">
        <v>2558</v>
      </c>
      <c r="AT136" s="256" t="s">
        <v>168</v>
      </c>
      <c r="AU136" s="256" t="s">
        <v>88</v>
      </c>
      <c r="AY136" s="18" t="s">
        <v>166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8" t="s">
        <v>86</v>
      </c>
      <c r="BK136" s="257">
        <f>ROUND(I136*H136,2)</f>
        <v>0</v>
      </c>
      <c r="BL136" s="18" t="s">
        <v>2558</v>
      </c>
      <c r="BM136" s="256" t="s">
        <v>2575</v>
      </c>
    </row>
    <row r="137" spans="1:51" s="13" customFormat="1" ht="12">
      <c r="A137" s="13"/>
      <c r="B137" s="258"/>
      <c r="C137" s="259"/>
      <c r="D137" s="260" t="s">
        <v>175</v>
      </c>
      <c r="E137" s="261" t="s">
        <v>1</v>
      </c>
      <c r="F137" s="262" t="s">
        <v>86</v>
      </c>
      <c r="G137" s="259"/>
      <c r="H137" s="263">
        <v>1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175</v>
      </c>
      <c r="AU137" s="269" t="s">
        <v>88</v>
      </c>
      <c r="AV137" s="13" t="s">
        <v>88</v>
      </c>
      <c r="AW137" s="13" t="s">
        <v>34</v>
      </c>
      <c r="AX137" s="13" t="s">
        <v>78</v>
      </c>
      <c r="AY137" s="269" t="s">
        <v>166</v>
      </c>
    </row>
    <row r="138" spans="1:51" s="15" customFormat="1" ht="12">
      <c r="A138" s="15"/>
      <c r="B138" s="280"/>
      <c r="C138" s="281"/>
      <c r="D138" s="260" t="s">
        <v>175</v>
      </c>
      <c r="E138" s="282" t="s">
        <v>1</v>
      </c>
      <c r="F138" s="283" t="s">
        <v>214</v>
      </c>
      <c r="G138" s="281"/>
      <c r="H138" s="284">
        <v>1</v>
      </c>
      <c r="I138" s="285"/>
      <c r="J138" s="281"/>
      <c r="K138" s="281"/>
      <c r="L138" s="286"/>
      <c r="M138" s="287"/>
      <c r="N138" s="288"/>
      <c r="O138" s="288"/>
      <c r="P138" s="288"/>
      <c r="Q138" s="288"/>
      <c r="R138" s="288"/>
      <c r="S138" s="288"/>
      <c r="T138" s="289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0" t="s">
        <v>175</v>
      </c>
      <c r="AU138" s="290" t="s">
        <v>88</v>
      </c>
      <c r="AV138" s="15" t="s">
        <v>173</v>
      </c>
      <c r="AW138" s="15" t="s">
        <v>34</v>
      </c>
      <c r="AX138" s="15" t="s">
        <v>86</v>
      </c>
      <c r="AY138" s="290" t="s">
        <v>166</v>
      </c>
    </row>
    <row r="139" spans="1:65" s="2" customFormat="1" ht="16.5" customHeight="1">
      <c r="A139" s="39"/>
      <c r="B139" s="40"/>
      <c r="C139" s="245" t="s">
        <v>225</v>
      </c>
      <c r="D139" s="245" t="s">
        <v>168</v>
      </c>
      <c r="E139" s="246" t="s">
        <v>2576</v>
      </c>
      <c r="F139" s="247" t="s">
        <v>2577</v>
      </c>
      <c r="G139" s="248" t="s">
        <v>1639</v>
      </c>
      <c r="H139" s="249">
        <v>1</v>
      </c>
      <c r="I139" s="250"/>
      <c r="J139" s="251">
        <f>ROUND(I139*H139,2)</f>
        <v>0</v>
      </c>
      <c r="K139" s="247" t="s">
        <v>1</v>
      </c>
      <c r="L139" s="45"/>
      <c r="M139" s="252" t="s">
        <v>1</v>
      </c>
      <c r="N139" s="253" t="s">
        <v>43</v>
      </c>
      <c r="O139" s="92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6" t="s">
        <v>2558</v>
      </c>
      <c r="AT139" s="256" t="s">
        <v>168</v>
      </c>
      <c r="AU139" s="256" t="s">
        <v>88</v>
      </c>
      <c r="AY139" s="18" t="s">
        <v>166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8" t="s">
        <v>86</v>
      </c>
      <c r="BK139" s="257">
        <f>ROUND(I139*H139,2)</f>
        <v>0</v>
      </c>
      <c r="BL139" s="18" t="s">
        <v>2558</v>
      </c>
      <c r="BM139" s="256" t="s">
        <v>2578</v>
      </c>
    </row>
    <row r="140" spans="1:51" s="13" customFormat="1" ht="12">
      <c r="A140" s="13"/>
      <c r="B140" s="258"/>
      <c r="C140" s="259"/>
      <c r="D140" s="260" t="s">
        <v>175</v>
      </c>
      <c r="E140" s="261" t="s">
        <v>1</v>
      </c>
      <c r="F140" s="262" t="s">
        <v>86</v>
      </c>
      <c r="G140" s="259"/>
      <c r="H140" s="263">
        <v>1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175</v>
      </c>
      <c r="AU140" s="269" t="s">
        <v>88</v>
      </c>
      <c r="AV140" s="13" t="s">
        <v>88</v>
      </c>
      <c r="AW140" s="13" t="s">
        <v>34</v>
      </c>
      <c r="AX140" s="13" t="s">
        <v>78</v>
      </c>
      <c r="AY140" s="269" t="s">
        <v>166</v>
      </c>
    </row>
    <row r="141" spans="1:51" s="15" customFormat="1" ht="12">
      <c r="A141" s="15"/>
      <c r="B141" s="280"/>
      <c r="C141" s="281"/>
      <c r="D141" s="260" t="s">
        <v>175</v>
      </c>
      <c r="E141" s="282" t="s">
        <v>1</v>
      </c>
      <c r="F141" s="283" t="s">
        <v>214</v>
      </c>
      <c r="G141" s="281"/>
      <c r="H141" s="284">
        <v>1</v>
      </c>
      <c r="I141" s="285"/>
      <c r="J141" s="281"/>
      <c r="K141" s="281"/>
      <c r="L141" s="286"/>
      <c r="M141" s="287"/>
      <c r="N141" s="288"/>
      <c r="O141" s="288"/>
      <c r="P141" s="288"/>
      <c r="Q141" s="288"/>
      <c r="R141" s="288"/>
      <c r="S141" s="288"/>
      <c r="T141" s="289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0" t="s">
        <v>175</v>
      </c>
      <c r="AU141" s="290" t="s">
        <v>88</v>
      </c>
      <c r="AV141" s="15" t="s">
        <v>173</v>
      </c>
      <c r="AW141" s="15" t="s">
        <v>34</v>
      </c>
      <c r="AX141" s="15" t="s">
        <v>86</v>
      </c>
      <c r="AY141" s="290" t="s">
        <v>166</v>
      </c>
    </row>
    <row r="142" spans="1:65" s="2" customFormat="1" ht="16.5" customHeight="1">
      <c r="A142" s="39"/>
      <c r="B142" s="40"/>
      <c r="C142" s="245" t="s">
        <v>229</v>
      </c>
      <c r="D142" s="245" t="s">
        <v>168</v>
      </c>
      <c r="E142" s="246" t="s">
        <v>2579</v>
      </c>
      <c r="F142" s="247" t="s">
        <v>2580</v>
      </c>
      <c r="G142" s="248" t="s">
        <v>668</v>
      </c>
      <c r="H142" s="249">
        <v>1</v>
      </c>
      <c r="I142" s="250"/>
      <c r="J142" s="251">
        <f>ROUND(I142*H142,2)</f>
        <v>0</v>
      </c>
      <c r="K142" s="247" t="s">
        <v>2581</v>
      </c>
      <c r="L142" s="45"/>
      <c r="M142" s="252" t="s">
        <v>1</v>
      </c>
      <c r="N142" s="253" t="s">
        <v>43</v>
      </c>
      <c r="O142" s="92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6" t="s">
        <v>2558</v>
      </c>
      <c r="AT142" s="256" t="s">
        <v>168</v>
      </c>
      <c r="AU142" s="256" t="s">
        <v>88</v>
      </c>
      <c r="AY142" s="18" t="s">
        <v>166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8" t="s">
        <v>86</v>
      </c>
      <c r="BK142" s="257">
        <f>ROUND(I142*H142,2)</f>
        <v>0</v>
      </c>
      <c r="BL142" s="18" t="s">
        <v>2558</v>
      </c>
      <c r="BM142" s="256" t="s">
        <v>2582</v>
      </c>
    </row>
    <row r="143" spans="1:65" s="2" customFormat="1" ht="16.5" customHeight="1">
      <c r="A143" s="39"/>
      <c r="B143" s="40"/>
      <c r="C143" s="245" t="s">
        <v>235</v>
      </c>
      <c r="D143" s="245" t="s">
        <v>168</v>
      </c>
      <c r="E143" s="246" t="s">
        <v>2583</v>
      </c>
      <c r="F143" s="247" t="s">
        <v>2584</v>
      </c>
      <c r="G143" s="248" t="s">
        <v>668</v>
      </c>
      <c r="H143" s="249">
        <v>1</v>
      </c>
      <c r="I143" s="250"/>
      <c r="J143" s="251">
        <f>ROUND(I143*H143,2)</f>
        <v>0</v>
      </c>
      <c r="K143" s="247" t="s">
        <v>1</v>
      </c>
      <c r="L143" s="45"/>
      <c r="M143" s="252" t="s">
        <v>1</v>
      </c>
      <c r="N143" s="253" t="s">
        <v>43</v>
      </c>
      <c r="O143" s="92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6" t="s">
        <v>2558</v>
      </c>
      <c r="AT143" s="256" t="s">
        <v>168</v>
      </c>
      <c r="AU143" s="256" t="s">
        <v>88</v>
      </c>
      <c r="AY143" s="18" t="s">
        <v>166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8" t="s">
        <v>86</v>
      </c>
      <c r="BK143" s="257">
        <f>ROUND(I143*H143,2)</f>
        <v>0</v>
      </c>
      <c r="BL143" s="18" t="s">
        <v>2558</v>
      </c>
      <c r="BM143" s="256" t="s">
        <v>2585</v>
      </c>
    </row>
    <row r="144" spans="1:65" s="2" customFormat="1" ht="21.75" customHeight="1">
      <c r="A144" s="39"/>
      <c r="B144" s="40"/>
      <c r="C144" s="245" t="s">
        <v>239</v>
      </c>
      <c r="D144" s="245" t="s">
        <v>168</v>
      </c>
      <c r="E144" s="246" t="s">
        <v>2586</v>
      </c>
      <c r="F144" s="247" t="s">
        <v>2587</v>
      </c>
      <c r="G144" s="248" t="s">
        <v>1639</v>
      </c>
      <c r="H144" s="249">
        <v>1</v>
      </c>
      <c r="I144" s="250"/>
      <c r="J144" s="251">
        <f>ROUND(I144*H144,2)</f>
        <v>0</v>
      </c>
      <c r="K144" s="247" t="s">
        <v>1</v>
      </c>
      <c r="L144" s="45"/>
      <c r="M144" s="252" t="s">
        <v>1</v>
      </c>
      <c r="N144" s="253" t="s">
        <v>43</v>
      </c>
      <c r="O144" s="92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6" t="s">
        <v>2558</v>
      </c>
      <c r="AT144" s="256" t="s">
        <v>168</v>
      </c>
      <c r="AU144" s="256" t="s">
        <v>88</v>
      </c>
      <c r="AY144" s="18" t="s">
        <v>166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8" t="s">
        <v>86</v>
      </c>
      <c r="BK144" s="257">
        <f>ROUND(I144*H144,2)</f>
        <v>0</v>
      </c>
      <c r="BL144" s="18" t="s">
        <v>2558</v>
      </c>
      <c r="BM144" s="256" t="s">
        <v>2588</v>
      </c>
    </row>
    <row r="145" spans="1:51" s="13" customFormat="1" ht="12">
      <c r="A145" s="13"/>
      <c r="B145" s="258"/>
      <c r="C145" s="259"/>
      <c r="D145" s="260" t="s">
        <v>175</v>
      </c>
      <c r="E145" s="261" t="s">
        <v>1</v>
      </c>
      <c r="F145" s="262" t="s">
        <v>86</v>
      </c>
      <c r="G145" s="259"/>
      <c r="H145" s="263">
        <v>1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175</v>
      </c>
      <c r="AU145" s="269" t="s">
        <v>88</v>
      </c>
      <c r="AV145" s="13" t="s">
        <v>88</v>
      </c>
      <c r="AW145" s="13" t="s">
        <v>34</v>
      </c>
      <c r="AX145" s="13" t="s">
        <v>78</v>
      </c>
      <c r="AY145" s="269" t="s">
        <v>166</v>
      </c>
    </row>
    <row r="146" spans="1:51" s="15" customFormat="1" ht="12">
      <c r="A146" s="15"/>
      <c r="B146" s="280"/>
      <c r="C146" s="281"/>
      <c r="D146" s="260" t="s">
        <v>175</v>
      </c>
      <c r="E146" s="282" t="s">
        <v>1</v>
      </c>
      <c r="F146" s="283" t="s">
        <v>214</v>
      </c>
      <c r="G146" s="281"/>
      <c r="H146" s="284">
        <v>1</v>
      </c>
      <c r="I146" s="285"/>
      <c r="J146" s="281"/>
      <c r="K146" s="281"/>
      <c r="L146" s="286"/>
      <c r="M146" s="287"/>
      <c r="N146" s="288"/>
      <c r="O146" s="288"/>
      <c r="P146" s="288"/>
      <c r="Q146" s="288"/>
      <c r="R146" s="288"/>
      <c r="S146" s="288"/>
      <c r="T146" s="28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0" t="s">
        <v>175</v>
      </c>
      <c r="AU146" s="290" t="s">
        <v>88</v>
      </c>
      <c r="AV146" s="15" t="s">
        <v>173</v>
      </c>
      <c r="AW146" s="15" t="s">
        <v>34</v>
      </c>
      <c r="AX146" s="15" t="s">
        <v>86</v>
      </c>
      <c r="AY146" s="290" t="s">
        <v>166</v>
      </c>
    </row>
    <row r="147" spans="1:65" s="2" customFormat="1" ht="21.75" customHeight="1">
      <c r="A147" s="39"/>
      <c r="B147" s="40"/>
      <c r="C147" s="245" t="s">
        <v>245</v>
      </c>
      <c r="D147" s="245" t="s">
        <v>168</v>
      </c>
      <c r="E147" s="246" t="s">
        <v>2589</v>
      </c>
      <c r="F147" s="247" t="s">
        <v>2590</v>
      </c>
      <c r="G147" s="248" t="s">
        <v>1639</v>
      </c>
      <c r="H147" s="249">
        <v>1</v>
      </c>
      <c r="I147" s="250"/>
      <c r="J147" s="251">
        <f>ROUND(I147*H147,2)</f>
        <v>0</v>
      </c>
      <c r="K147" s="247" t="s">
        <v>1</v>
      </c>
      <c r="L147" s="45"/>
      <c r="M147" s="252" t="s">
        <v>1</v>
      </c>
      <c r="N147" s="253" t="s">
        <v>43</v>
      </c>
      <c r="O147" s="92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6" t="s">
        <v>2558</v>
      </c>
      <c r="AT147" s="256" t="s">
        <v>168</v>
      </c>
      <c r="AU147" s="256" t="s">
        <v>88</v>
      </c>
      <c r="AY147" s="18" t="s">
        <v>166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8" t="s">
        <v>86</v>
      </c>
      <c r="BK147" s="257">
        <f>ROUND(I147*H147,2)</f>
        <v>0</v>
      </c>
      <c r="BL147" s="18" t="s">
        <v>2558</v>
      </c>
      <c r="BM147" s="256" t="s">
        <v>2591</v>
      </c>
    </row>
    <row r="148" spans="1:51" s="13" customFormat="1" ht="12">
      <c r="A148" s="13"/>
      <c r="B148" s="258"/>
      <c r="C148" s="259"/>
      <c r="D148" s="260" t="s">
        <v>175</v>
      </c>
      <c r="E148" s="261" t="s">
        <v>1</v>
      </c>
      <c r="F148" s="262" t="s">
        <v>86</v>
      </c>
      <c r="G148" s="259"/>
      <c r="H148" s="263">
        <v>1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175</v>
      </c>
      <c r="AU148" s="269" t="s">
        <v>88</v>
      </c>
      <c r="AV148" s="13" t="s">
        <v>88</v>
      </c>
      <c r="AW148" s="13" t="s">
        <v>34</v>
      </c>
      <c r="AX148" s="13" t="s">
        <v>78</v>
      </c>
      <c r="AY148" s="269" t="s">
        <v>166</v>
      </c>
    </row>
    <row r="149" spans="1:51" s="15" customFormat="1" ht="12">
      <c r="A149" s="15"/>
      <c r="B149" s="280"/>
      <c r="C149" s="281"/>
      <c r="D149" s="260" t="s">
        <v>175</v>
      </c>
      <c r="E149" s="282" t="s">
        <v>1</v>
      </c>
      <c r="F149" s="283" t="s">
        <v>214</v>
      </c>
      <c r="G149" s="281"/>
      <c r="H149" s="284">
        <v>1</v>
      </c>
      <c r="I149" s="285"/>
      <c r="J149" s="281"/>
      <c r="K149" s="281"/>
      <c r="L149" s="286"/>
      <c r="M149" s="287"/>
      <c r="N149" s="288"/>
      <c r="O149" s="288"/>
      <c r="P149" s="288"/>
      <c r="Q149" s="288"/>
      <c r="R149" s="288"/>
      <c r="S149" s="288"/>
      <c r="T149" s="289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0" t="s">
        <v>175</v>
      </c>
      <c r="AU149" s="290" t="s">
        <v>88</v>
      </c>
      <c r="AV149" s="15" t="s">
        <v>173</v>
      </c>
      <c r="AW149" s="15" t="s">
        <v>34</v>
      </c>
      <c r="AX149" s="15" t="s">
        <v>86</v>
      </c>
      <c r="AY149" s="290" t="s">
        <v>166</v>
      </c>
    </row>
    <row r="150" spans="1:63" s="12" customFormat="1" ht="22.8" customHeight="1">
      <c r="A150" s="12"/>
      <c r="B150" s="229"/>
      <c r="C150" s="230"/>
      <c r="D150" s="231" t="s">
        <v>77</v>
      </c>
      <c r="E150" s="243" t="s">
        <v>2592</v>
      </c>
      <c r="F150" s="243" t="s">
        <v>2593</v>
      </c>
      <c r="G150" s="230"/>
      <c r="H150" s="230"/>
      <c r="I150" s="233"/>
      <c r="J150" s="244">
        <f>BK150</f>
        <v>0</v>
      </c>
      <c r="K150" s="230"/>
      <c r="L150" s="235"/>
      <c r="M150" s="236"/>
      <c r="N150" s="237"/>
      <c r="O150" s="237"/>
      <c r="P150" s="238">
        <f>SUM(P151:P156)</f>
        <v>0</v>
      </c>
      <c r="Q150" s="237"/>
      <c r="R150" s="238">
        <f>SUM(R151:R156)</f>
        <v>0</v>
      </c>
      <c r="S150" s="237"/>
      <c r="T150" s="239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192</v>
      </c>
      <c r="AT150" s="241" t="s">
        <v>77</v>
      </c>
      <c r="AU150" s="241" t="s">
        <v>86</v>
      </c>
      <c r="AY150" s="240" t="s">
        <v>166</v>
      </c>
      <c r="BK150" s="242">
        <f>SUM(BK151:BK156)</f>
        <v>0</v>
      </c>
    </row>
    <row r="151" spans="1:65" s="2" customFormat="1" ht="16.5" customHeight="1">
      <c r="A151" s="39"/>
      <c r="B151" s="40"/>
      <c r="C151" s="245" t="s">
        <v>250</v>
      </c>
      <c r="D151" s="245" t="s">
        <v>168</v>
      </c>
      <c r="E151" s="246" t="s">
        <v>2594</v>
      </c>
      <c r="F151" s="247" t="s">
        <v>2593</v>
      </c>
      <c r="G151" s="248" t="s">
        <v>668</v>
      </c>
      <c r="H151" s="249">
        <v>1</v>
      </c>
      <c r="I151" s="250"/>
      <c r="J151" s="251">
        <f>ROUND(I151*H151,2)</f>
        <v>0</v>
      </c>
      <c r="K151" s="247" t="s">
        <v>172</v>
      </c>
      <c r="L151" s="45"/>
      <c r="M151" s="252" t="s">
        <v>1</v>
      </c>
      <c r="N151" s="253" t="s">
        <v>43</v>
      </c>
      <c r="O151" s="92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6" t="s">
        <v>2550</v>
      </c>
      <c r="AT151" s="256" t="s">
        <v>168</v>
      </c>
      <c r="AU151" s="256" t="s">
        <v>88</v>
      </c>
      <c r="AY151" s="18" t="s">
        <v>166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8" t="s">
        <v>86</v>
      </c>
      <c r="BK151" s="257">
        <f>ROUND(I151*H151,2)</f>
        <v>0</v>
      </c>
      <c r="BL151" s="18" t="s">
        <v>2550</v>
      </c>
      <c r="BM151" s="256" t="s">
        <v>2595</v>
      </c>
    </row>
    <row r="152" spans="1:65" s="2" customFormat="1" ht="16.5" customHeight="1">
      <c r="A152" s="39"/>
      <c r="B152" s="40"/>
      <c r="C152" s="245" t="s">
        <v>8</v>
      </c>
      <c r="D152" s="245" t="s">
        <v>168</v>
      </c>
      <c r="E152" s="246" t="s">
        <v>2596</v>
      </c>
      <c r="F152" s="247" t="s">
        <v>2597</v>
      </c>
      <c r="G152" s="248" t="s">
        <v>668</v>
      </c>
      <c r="H152" s="249">
        <v>1</v>
      </c>
      <c r="I152" s="250"/>
      <c r="J152" s="251">
        <f>ROUND(I152*H152,2)</f>
        <v>0</v>
      </c>
      <c r="K152" s="247" t="s">
        <v>172</v>
      </c>
      <c r="L152" s="45"/>
      <c r="M152" s="252" t="s">
        <v>1</v>
      </c>
      <c r="N152" s="253" t="s">
        <v>43</v>
      </c>
      <c r="O152" s="92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6" t="s">
        <v>2550</v>
      </c>
      <c r="AT152" s="256" t="s">
        <v>168</v>
      </c>
      <c r="AU152" s="256" t="s">
        <v>88</v>
      </c>
      <c r="AY152" s="18" t="s">
        <v>166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8" t="s">
        <v>86</v>
      </c>
      <c r="BK152" s="257">
        <f>ROUND(I152*H152,2)</f>
        <v>0</v>
      </c>
      <c r="BL152" s="18" t="s">
        <v>2550</v>
      </c>
      <c r="BM152" s="256" t="s">
        <v>2598</v>
      </c>
    </row>
    <row r="153" spans="1:65" s="2" customFormat="1" ht="16.5" customHeight="1">
      <c r="A153" s="39"/>
      <c r="B153" s="40"/>
      <c r="C153" s="245" t="s">
        <v>260</v>
      </c>
      <c r="D153" s="245" t="s">
        <v>168</v>
      </c>
      <c r="E153" s="246" t="s">
        <v>2599</v>
      </c>
      <c r="F153" s="247" t="s">
        <v>2600</v>
      </c>
      <c r="G153" s="248" t="s">
        <v>668</v>
      </c>
      <c r="H153" s="249">
        <v>1</v>
      </c>
      <c r="I153" s="250"/>
      <c r="J153" s="251">
        <f>ROUND(I153*H153,2)</f>
        <v>0</v>
      </c>
      <c r="K153" s="247" t="s">
        <v>172</v>
      </c>
      <c r="L153" s="45"/>
      <c r="M153" s="252" t="s">
        <v>1</v>
      </c>
      <c r="N153" s="253" t="s">
        <v>43</v>
      </c>
      <c r="O153" s="92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6" t="s">
        <v>2550</v>
      </c>
      <c r="AT153" s="256" t="s">
        <v>168</v>
      </c>
      <c r="AU153" s="256" t="s">
        <v>88</v>
      </c>
      <c r="AY153" s="18" t="s">
        <v>166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8" t="s">
        <v>86</v>
      </c>
      <c r="BK153" s="257">
        <f>ROUND(I153*H153,2)</f>
        <v>0</v>
      </c>
      <c r="BL153" s="18" t="s">
        <v>2550</v>
      </c>
      <c r="BM153" s="256" t="s">
        <v>2601</v>
      </c>
    </row>
    <row r="154" spans="1:65" s="2" customFormat="1" ht="21.75" customHeight="1">
      <c r="A154" s="39"/>
      <c r="B154" s="40"/>
      <c r="C154" s="245" t="s">
        <v>264</v>
      </c>
      <c r="D154" s="245" t="s">
        <v>168</v>
      </c>
      <c r="E154" s="246" t="s">
        <v>2602</v>
      </c>
      <c r="F154" s="247" t="s">
        <v>2603</v>
      </c>
      <c r="G154" s="248" t="s">
        <v>1639</v>
      </c>
      <c r="H154" s="249">
        <v>1</v>
      </c>
      <c r="I154" s="250"/>
      <c r="J154" s="251">
        <f>ROUND(I154*H154,2)</f>
        <v>0</v>
      </c>
      <c r="K154" s="247" t="s">
        <v>1</v>
      </c>
      <c r="L154" s="45"/>
      <c r="M154" s="252" t="s">
        <v>1</v>
      </c>
      <c r="N154" s="253" t="s">
        <v>43</v>
      </c>
      <c r="O154" s="92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6" t="s">
        <v>2558</v>
      </c>
      <c r="AT154" s="256" t="s">
        <v>168</v>
      </c>
      <c r="AU154" s="256" t="s">
        <v>88</v>
      </c>
      <c r="AY154" s="18" t="s">
        <v>166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8" t="s">
        <v>86</v>
      </c>
      <c r="BK154" s="257">
        <f>ROUND(I154*H154,2)</f>
        <v>0</v>
      </c>
      <c r="BL154" s="18" t="s">
        <v>2558</v>
      </c>
      <c r="BM154" s="256" t="s">
        <v>2604</v>
      </c>
    </row>
    <row r="155" spans="1:51" s="13" customFormat="1" ht="12">
      <c r="A155" s="13"/>
      <c r="B155" s="258"/>
      <c r="C155" s="259"/>
      <c r="D155" s="260" t="s">
        <v>175</v>
      </c>
      <c r="E155" s="261" t="s">
        <v>1</v>
      </c>
      <c r="F155" s="262" t="s">
        <v>86</v>
      </c>
      <c r="G155" s="259"/>
      <c r="H155" s="263">
        <v>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175</v>
      </c>
      <c r="AU155" s="269" t="s">
        <v>88</v>
      </c>
      <c r="AV155" s="13" t="s">
        <v>88</v>
      </c>
      <c r="AW155" s="13" t="s">
        <v>34</v>
      </c>
      <c r="AX155" s="13" t="s">
        <v>78</v>
      </c>
      <c r="AY155" s="269" t="s">
        <v>166</v>
      </c>
    </row>
    <row r="156" spans="1:51" s="15" customFormat="1" ht="12">
      <c r="A156" s="15"/>
      <c r="B156" s="280"/>
      <c r="C156" s="281"/>
      <c r="D156" s="260" t="s">
        <v>175</v>
      </c>
      <c r="E156" s="282" t="s">
        <v>1</v>
      </c>
      <c r="F156" s="283" t="s">
        <v>214</v>
      </c>
      <c r="G156" s="281"/>
      <c r="H156" s="284">
        <v>1</v>
      </c>
      <c r="I156" s="285"/>
      <c r="J156" s="281"/>
      <c r="K156" s="281"/>
      <c r="L156" s="286"/>
      <c r="M156" s="324"/>
      <c r="N156" s="325"/>
      <c r="O156" s="325"/>
      <c r="P156" s="325"/>
      <c r="Q156" s="325"/>
      <c r="R156" s="325"/>
      <c r="S156" s="325"/>
      <c r="T156" s="32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0" t="s">
        <v>175</v>
      </c>
      <c r="AU156" s="290" t="s">
        <v>88</v>
      </c>
      <c r="AV156" s="15" t="s">
        <v>173</v>
      </c>
      <c r="AW156" s="15" t="s">
        <v>34</v>
      </c>
      <c r="AX156" s="15" t="s">
        <v>86</v>
      </c>
      <c r="AY156" s="290" t="s">
        <v>166</v>
      </c>
    </row>
    <row r="157" spans="1:31" s="2" customFormat="1" ht="6.95" customHeight="1">
      <c r="A157" s="39"/>
      <c r="B157" s="67"/>
      <c r="C157" s="68"/>
      <c r="D157" s="68"/>
      <c r="E157" s="68"/>
      <c r="F157" s="68"/>
      <c r="G157" s="68"/>
      <c r="H157" s="68"/>
      <c r="I157" s="194"/>
      <c r="J157" s="68"/>
      <c r="K157" s="68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118:K15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Rinn</dc:creator>
  <cp:keywords/>
  <dc:description/>
  <cp:lastModifiedBy>Pavel Rinn</cp:lastModifiedBy>
  <dcterms:created xsi:type="dcterms:W3CDTF">2020-07-20T21:32:05Z</dcterms:created>
  <dcterms:modified xsi:type="dcterms:W3CDTF">2020-07-20T21:32:17Z</dcterms:modified>
  <cp:category/>
  <cp:version/>
  <cp:contentType/>
  <cp:contentStatus/>
</cp:coreProperties>
</file>