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1"/>
  </bookViews>
  <sheets>
    <sheet name="Rekapitulace stavby" sheetId="1" r:id="rId1"/>
    <sheet name="SO01.1 - Stavební úpravy ..." sheetId="2" r:id="rId2"/>
  </sheets>
  <definedNames>
    <definedName name="_xlnm._FilterDatabase" localSheetId="1" hidden="1">'SO01.1 - Stavební úpravy ...'!$C$80:$K$89</definedName>
    <definedName name="_xlnm.Print_Area" localSheetId="0">'Rekapitulace stavby'!$D$4:$AO$36,'Rekapitulace stavby'!$C$42:$AQ$56</definedName>
    <definedName name="_xlnm.Print_Area" localSheetId="1">'SO01.1 - Stavební úpravy ...'!$C$4:$J$39,'SO01.1 - Stavební úpravy ...'!$C$68:$J$89</definedName>
    <definedName name="_xlnm.Print_Titles" localSheetId="0">'Rekapitulace stavby'!$52:$52</definedName>
    <definedName name="_xlnm.Print_Titles" localSheetId="1">'SO01.1 - Stavební úpravy ...'!$80:$80</definedName>
  </definedNames>
  <calcPr calcId="152511"/>
</workbook>
</file>

<file path=xl/sharedStrings.xml><?xml version="1.0" encoding="utf-8"?>
<sst xmlns="http://schemas.openxmlformats.org/spreadsheetml/2006/main" count="292" uniqueCount="131">
  <si>
    <t>Export Komplet</t>
  </si>
  <si>
    <t>VZ</t>
  </si>
  <si>
    <t>2.0</t>
  </si>
  <si>
    <t>ZAMOK</t>
  </si>
  <si>
    <t>False</t>
  </si>
  <si>
    <t>{5dd17f57-bcbe-4c2b-9bee-b6f8fd75e085}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</si>
  <si>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</si>
  <si>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</si>
  <si>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</si>
  <si>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</si>
  <si>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</si>
  <si>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</si>
  <si>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</si>
  <si>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</si>
  <si>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2020_10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</si>
  <si>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</si>
  <si>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</si>
  <si>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Provizorní MŠ Česká Třebová - Lhotka</t>
  </si>
  <si>
    <t>KSO:</t>
  </si>
  <si>
    <t/>
  </si>
  <si>
    <t>CC-CZ:</t>
  </si>
  <si>
    <t>Místo:</t>
  </si>
  <si>
    <t>Česká Třebová</t>
  </si>
  <si>
    <t>Datum:</t>
  </si>
  <si>
    <t>10. 8. 2020</t>
  </si>
  <si>
    <t>Zadavatel:</t>
  </si>
  <si>
    <t>IČ:</t>
  </si>
  <si>
    <t>002 78 653</t>
  </si>
  <si>
    <t>Město Česká Třebová</t>
  </si>
  <si>
    <t>DIČ:</t>
  </si>
  <si>
    <t>Uchazeč:</t>
  </si>
  <si>
    <t>Vyplň údaj</t>
  </si>
  <si>
    <t>Projektant:</t>
  </si>
  <si>
    <t>27544524</t>
  </si>
  <si>
    <t>Projekce Žižkov s.r.o. Ústí nad Orlicí</t>
  </si>
  <si>
    <t>CZ27544524</t>
  </si>
  <si>
    <t>True</t>
  </si>
  <si>
    <t>Zpracovatel:</t>
  </si>
  <si>
    <t>ing. Vladimír Ent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</si>
  <si>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</si>
  <si>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</si>
  <si>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</si>
  <si>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</si>
  <si>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</si>
  <si>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</si>
  <si>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</si>
  <si>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</si>
  <si>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</si>
  <si>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</si>
  <si>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</si>
  <si>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</si>
  <si>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</si>
  <si>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</si>
  <si>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</si>
  <si>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</si>
  <si>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</si>
  <si>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</si>
  <si>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</si>
  <si>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</si>
  <si>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</si>
  <si>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</si>
  <si>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</si>
  <si>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</si>
  <si>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</si>
  <si>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</si>
  <si>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</si>
  <si>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</si>
  <si>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</si>
  <si>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</si>
  <si>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</si>
  <si>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</si>
  <si>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</si>
  <si>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</si>
  <si>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</si>
  <si>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</si>
  <si>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</si>
  <si>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</si>
  <si>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</si>
  <si>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</si>
  <si>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</si>
  <si>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SO01.1</t>
  </si>
  <si>
    <t>Stavební úpravy budovy - DODATEK 1</t>
  </si>
  <si>
    <t>STA</t>
  </si>
  <si>
    <t>1</t>
  </si>
  <si>
    <t>{1d1eafd7-a209-48d5-bd1c-ffae41f260d4}</t>
  </si>
  <si>
    <t>2</t>
  </si>
  <si>
    <t>KRYCÍ LIST SOUPISU PRACÍ</t>
  </si>
  <si>
    <t>Objekt:</t>
  </si>
  <si>
    <t>SO01.1 - Stavební úpravy budovy - DODATEK 1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</si>
  <si>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</si>
  <si>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</si>
  <si>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</si>
  <si>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</si>
  <si>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</si>
  <si>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763 - Konstrukce suché výstavby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</si>
  <si>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</si>
  <si>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</si>
  <si>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</si>
  <si>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</si>
  <si>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</si>
  <si>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</si>
  <si>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</si>
  <si>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</si>
  <si>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</si>
  <si>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</si>
  <si>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</si>
  <si>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</si>
  <si>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</si>
  <si>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</si>
  <si>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</si>
  <si>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</si>
  <si>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763</t>
  </si>
  <si>
    <t>Konstrukce suché výstavby</t>
  </si>
  <si>
    <t>K</t>
  </si>
  <si>
    <t>763131441</t>
  </si>
  <si>
    <t>SDK podhled desky 2xDF 12,5 bez izolace dvouvrstvá spodní kce profil CD+UD REI 120</t>
  </si>
  <si>
    <t>m2</t>
  </si>
  <si>
    <t>16</t>
  </si>
  <si>
    <t>-1763846750</t>
  </si>
  <si>
    <t>PP</t>
  </si>
  <si>
    <t>Podhled ze sádrokartonových desek dvouvrstvá zavěšená spodní konstrukce z ocelových profilů CD, UD dvojitě opláštěná deskami protipožárními DF, tl. 2 x 12,5 mm, bez izolace, REI do 120</t>
  </si>
  <si>
    <t>763131714</t>
  </si>
  <si>
    <t>SDK podhled základní penetrační nátěr</t>
  </si>
  <si>
    <t>1341657645</t>
  </si>
  <si>
    <t>Podhled ze sádrokartonových desek ostatní práce a konstrukce na podhledech ze sádrokartonových desek základní penetrační nátěr</t>
  </si>
  <si>
    <t>3</t>
  </si>
  <si>
    <t>998763302</t>
  </si>
  <si>
    <t>Přesun hmot tonážní pro sádrokartonové konstrukce v objektech v do 12 m</t>
  </si>
  <si>
    <t>t</t>
  </si>
  <si>
    <t>676799425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</si>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</sst>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/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7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21" t="s">
        <v>14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19"/>
      <c r="AQ5" s="19"/>
      <c r="AR5" s="17"/>
      <c r="BE5" s="218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23" t="s">
        <v>17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19"/>
      <c r="AQ6" s="19"/>
      <c r="AR6" s="17"/>
      <c r="BE6" s="219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19</v>
      </c>
      <c r="AO7" s="19"/>
      <c r="AP7" s="19"/>
      <c r="AQ7" s="19"/>
      <c r="AR7" s="17"/>
      <c r="BE7" s="219"/>
      <c r="BS7" s="14" t="s">
        <v>6</v>
      </c>
    </row>
    <row r="8" spans="2:71" s="1" customFormat="1" ht="12" customHeight="1">
      <c r="B8" s="18"/>
      <c r="C8" s="19"/>
      <c r="D8" s="26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23</v>
      </c>
      <c r="AL8" s="19"/>
      <c r="AM8" s="19"/>
      <c r="AN8" s="27" t="s">
        <v>24</v>
      </c>
      <c r="AO8" s="19"/>
      <c r="AP8" s="19"/>
      <c r="AQ8" s="19"/>
      <c r="AR8" s="17"/>
      <c r="BE8" s="219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9"/>
      <c r="BS9" s="14" t="s">
        <v>6</v>
      </c>
    </row>
    <row r="10" spans="2:71" s="1" customFormat="1" ht="12" customHeight="1">
      <c r="B10" s="18"/>
      <c r="C10" s="19"/>
      <c r="D10" s="26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26</v>
      </c>
      <c r="AL10" s="19"/>
      <c r="AM10" s="19"/>
      <c r="AN10" s="24" t="s">
        <v>27</v>
      </c>
      <c r="AO10" s="19"/>
      <c r="AP10" s="19"/>
      <c r="AQ10" s="19"/>
      <c r="AR10" s="17"/>
      <c r="BE10" s="219"/>
      <c r="BS10" s="14" t="s">
        <v>6</v>
      </c>
    </row>
    <row r="11" spans="2:71" s="1" customFormat="1" ht="18.4" customHeight="1">
      <c r="B11" s="18"/>
      <c r="C11" s="19"/>
      <c r="D11" s="19"/>
      <c r="E11" s="24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29</v>
      </c>
      <c r="AL11" s="19"/>
      <c r="AM11" s="19"/>
      <c r="AN11" s="24" t="s">
        <v>19</v>
      </c>
      <c r="AO11" s="19"/>
      <c r="AP11" s="19"/>
      <c r="AQ11" s="19"/>
      <c r="AR11" s="17"/>
      <c r="BE11" s="219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9"/>
      <c r="BS12" s="14" t="s">
        <v>6</v>
      </c>
    </row>
    <row r="13" spans="2:71" s="1" customFormat="1" ht="12" customHeight="1">
      <c r="B13" s="18"/>
      <c r="C13" s="19"/>
      <c r="D13" s="26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26</v>
      </c>
      <c r="AL13" s="19"/>
      <c r="AM13" s="19"/>
      <c r="AN13" s="28" t="s">
        <v>31</v>
      </c>
      <c r="AO13" s="19"/>
      <c r="AP13" s="19"/>
      <c r="AQ13" s="19"/>
      <c r="AR13" s="17"/>
      <c r="BE13" s="219"/>
      <c r="BS13" s="14" t="s">
        <v>6</v>
      </c>
    </row>
    <row r="14" spans="2:71" ht="12.75">
      <c r="B14" s="18"/>
      <c r="C14" s="19"/>
      <c r="D14" s="19"/>
      <c r="E14" s="224" t="s">
        <v>31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6" t="s">
        <v>29</v>
      </c>
      <c r="AL14" s="19"/>
      <c r="AM14" s="19"/>
      <c r="AN14" s="28" t="s">
        <v>31</v>
      </c>
      <c r="AO14" s="19"/>
      <c r="AP14" s="19"/>
      <c r="AQ14" s="19"/>
      <c r="AR14" s="17"/>
      <c r="BE14" s="219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9"/>
      <c r="BS15" s="14" t="s">
        <v>4</v>
      </c>
    </row>
    <row r="16" spans="2:71" s="1" customFormat="1" ht="12" customHeight="1">
      <c r="B16" s="18"/>
      <c r="C16" s="19"/>
      <c r="D16" s="26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26</v>
      </c>
      <c r="AL16" s="19"/>
      <c r="AM16" s="19"/>
      <c r="AN16" s="24" t="s">
        <v>33</v>
      </c>
      <c r="AO16" s="19"/>
      <c r="AP16" s="19"/>
      <c r="AQ16" s="19"/>
      <c r="AR16" s="17"/>
      <c r="BE16" s="219"/>
      <c r="BS16" s="14" t="s">
        <v>4</v>
      </c>
    </row>
    <row r="17" spans="2:71" s="1" customFormat="1" ht="18.4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29</v>
      </c>
      <c r="AL17" s="19"/>
      <c r="AM17" s="19"/>
      <c r="AN17" s="24" t="s">
        <v>35</v>
      </c>
      <c r="AO17" s="19"/>
      <c r="AP17" s="19"/>
      <c r="AQ17" s="19"/>
      <c r="AR17" s="17"/>
      <c r="BE17" s="219"/>
      <c r="BS17" s="14" t="s">
        <v>36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9"/>
      <c r="BS18" s="14" t="s">
        <v>6</v>
      </c>
    </row>
    <row r="19" spans="2:71" s="1" customFormat="1" ht="12" customHeight="1">
      <c r="B19" s="18"/>
      <c r="C19" s="19"/>
      <c r="D19" s="26" t="s">
        <v>37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26</v>
      </c>
      <c r="AL19" s="19"/>
      <c r="AM19" s="19"/>
      <c r="AN19" s="24" t="s">
        <v>19</v>
      </c>
      <c r="AO19" s="19"/>
      <c r="AP19" s="19"/>
      <c r="AQ19" s="19"/>
      <c r="AR19" s="17"/>
      <c r="BE19" s="219"/>
      <c r="BS19" s="14" t="s">
        <v>6</v>
      </c>
    </row>
    <row r="20" spans="2:71" s="1" customFormat="1" ht="18.4" customHeight="1">
      <c r="B20" s="18"/>
      <c r="C20" s="19"/>
      <c r="D20" s="19"/>
      <c r="E20" s="24" t="s">
        <v>38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29</v>
      </c>
      <c r="AL20" s="19"/>
      <c r="AM20" s="19"/>
      <c r="AN20" s="24" t="s">
        <v>19</v>
      </c>
      <c r="AO20" s="19"/>
      <c r="AP20" s="19"/>
      <c r="AQ20" s="19"/>
      <c r="AR20" s="17"/>
      <c r="BE20" s="219"/>
      <c r="BS20" s="14" t="s">
        <v>36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9"/>
    </row>
    <row r="22" spans="2:57" s="1" customFormat="1" ht="12" customHeight="1">
      <c r="B22" s="18"/>
      <c r="C22" s="19"/>
      <c r="D22" s="26" t="s">
        <v>39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9"/>
    </row>
    <row r="23" spans="2:57" s="1" customFormat="1" ht="48" customHeight="1">
      <c r="B23" s="18"/>
      <c r="C23" s="19"/>
      <c r="D23" s="19"/>
      <c r="E23" s="226" t="s">
        <v>40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19"/>
      <c r="AP23" s="19"/>
      <c r="AQ23" s="19"/>
      <c r="AR23" s="17"/>
      <c r="BE23" s="219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9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9"/>
    </row>
    <row r="26" spans="1:57" s="2" customFormat="1" ht="25.9" customHeight="1">
      <c r="A26" s="31"/>
      <c r="B26" s="32"/>
      <c r="C26" s="33"/>
      <c r="D26" s="34" t="s">
        <v>41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7">
        <f>ROUND(AG54,2)</f>
        <v>0</v>
      </c>
      <c r="AL26" s="228"/>
      <c r="AM26" s="228"/>
      <c r="AN26" s="228"/>
      <c r="AO26" s="228"/>
      <c r="AP26" s="33"/>
      <c r="AQ26" s="33"/>
      <c r="AR26" s="36"/>
      <c r="BE26" s="219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9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9" t="s">
        <v>42</v>
      </c>
      <c r="M28" s="229"/>
      <c r="N28" s="229"/>
      <c r="O28" s="229"/>
      <c r="P28" s="229"/>
      <c r="Q28" s="33"/>
      <c r="R28" s="33"/>
      <c r="S28" s="33"/>
      <c r="T28" s="33"/>
      <c r="U28" s="33"/>
      <c r="V28" s="33"/>
      <c r="W28" s="229" t="s">
        <v>43</v>
      </c>
      <c r="X28" s="229"/>
      <c r="Y28" s="229"/>
      <c r="Z28" s="229"/>
      <c r="AA28" s="229"/>
      <c r="AB28" s="229"/>
      <c r="AC28" s="229"/>
      <c r="AD28" s="229"/>
      <c r="AE28" s="229"/>
      <c r="AF28" s="33"/>
      <c r="AG28" s="33"/>
      <c r="AH28" s="33"/>
      <c r="AI28" s="33"/>
      <c r="AJ28" s="33"/>
      <c r="AK28" s="229" t="s">
        <v>44</v>
      </c>
      <c r="AL28" s="229"/>
      <c r="AM28" s="229"/>
      <c r="AN28" s="229"/>
      <c r="AO28" s="229"/>
      <c r="AP28" s="33"/>
      <c r="AQ28" s="33"/>
      <c r="AR28" s="36"/>
      <c r="BE28" s="219"/>
    </row>
    <row r="29" spans="2:57" s="3" customFormat="1" ht="14.45" customHeight="1">
      <c r="B29" s="37"/>
      <c r="C29" s="38"/>
      <c r="D29" s="26" t="s">
        <v>45</v>
      </c>
      <c r="E29" s="38"/>
      <c r="F29" s="26" t="s">
        <v>46</v>
      </c>
      <c r="G29" s="38"/>
      <c r="H29" s="38"/>
      <c r="I29" s="38"/>
      <c r="J29" s="38"/>
      <c r="K29" s="38"/>
      <c r="L29" s="213">
        <v>0.21</v>
      </c>
      <c r="M29" s="212"/>
      <c r="N29" s="212"/>
      <c r="O29" s="212"/>
      <c r="P29" s="212"/>
      <c r="Q29" s="38"/>
      <c r="R29" s="38"/>
      <c r="S29" s="38"/>
      <c r="T29" s="38"/>
      <c r="U29" s="38"/>
      <c r="V29" s="38"/>
      <c r="W29" s="211">
        <f>ROUND(AZ54,2)</f>
        <v>0</v>
      </c>
      <c r="X29" s="212"/>
      <c r="Y29" s="212"/>
      <c r="Z29" s="212"/>
      <c r="AA29" s="212"/>
      <c r="AB29" s="212"/>
      <c r="AC29" s="212"/>
      <c r="AD29" s="212"/>
      <c r="AE29" s="212"/>
      <c r="AF29" s="38"/>
      <c r="AG29" s="38"/>
      <c r="AH29" s="38"/>
      <c r="AI29" s="38"/>
      <c r="AJ29" s="38"/>
      <c r="AK29" s="211">
        <f>ROUND(AV54,2)</f>
        <v>0</v>
      </c>
      <c r="AL29" s="212"/>
      <c r="AM29" s="212"/>
      <c r="AN29" s="212"/>
      <c r="AO29" s="212"/>
      <c r="AP29" s="38"/>
      <c r="AQ29" s="38"/>
      <c r="AR29" s="39"/>
      <c r="BE29" s="220"/>
    </row>
    <row r="30" spans="2:57" s="3" customFormat="1" ht="14.45" customHeight="1">
      <c r="B30" s="37"/>
      <c r="C30" s="38"/>
      <c r="D30" s="38"/>
      <c r="E30" s="38"/>
      <c r="F30" s="26" t="s">
        <v>47</v>
      </c>
      <c r="G30" s="38"/>
      <c r="H30" s="38"/>
      <c r="I30" s="38"/>
      <c r="J30" s="38"/>
      <c r="K30" s="38"/>
      <c r="L30" s="213">
        <v>0.15</v>
      </c>
      <c r="M30" s="212"/>
      <c r="N30" s="212"/>
      <c r="O30" s="212"/>
      <c r="P30" s="212"/>
      <c r="Q30" s="38"/>
      <c r="R30" s="38"/>
      <c r="S30" s="38"/>
      <c r="T30" s="38"/>
      <c r="U30" s="38"/>
      <c r="V30" s="38"/>
      <c r="W30" s="211">
        <f>ROUND(BA54,2)</f>
        <v>0</v>
      </c>
      <c r="X30" s="212"/>
      <c r="Y30" s="212"/>
      <c r="Z30" s="212"/>
      <c r="AA30" s="212"/>
      <c r="AB30" s="212"/>
      <c r="AC30" s="212"/>
      <c r="AD30" s="212"/>
      <c r="AE30" s="212"/>
      <c r="AF30" s="38"/>
      <c r="AG30" s="38"/>
      <c r="AH30" s="38"/>
      <c r="AI30" s="38"/>
      <c r="AJ30" s="38"/>
      <c r="AK30" s="211">
        <f>ROUND(AW54,2)</f>
        <v>0</v>
      </c>
      <c r="AL30" s="212"/>
      <c r="AM30" s="212"/>
      <c r="AN30" s="212"/>
      <c r="AO30" s="212"/>
      <c r="AP30" s="38"/>
      <c r="AQ30" s="38"/>
      <c r="AR30" s="39"/>
      <c r="BE30" s="220"/>
    </row>
    <row r="31" spans="2:57" s="3" customFormat="1" ht="14.45" customHeight="1" hidden="1">
      <c r="B31" s="37"/>
      <c r="C31" s="38"/>
      <c r="D31" s="38"/>
      <c r="E31" s="38"/>
      <c r="F31" s="26" t="s">
        <v>48</v>
      </c>
      <c r="G31" s="38"/>
      <c r="H31" s="38"/>
      <c r="I31" s="38"/>
      <c r="J31" s="38"/>
      <c r="K31" s="38"/>
      <c r="L31" s="213">
        <v>0.21</v>
      </c>
      <c r="M31" s="212"/>
      <c r="N31" s="212"/>
      <c r="O31" s="212"/>
      <c r="P31" s="212"/>
      <c r="Q31" s="38"/>
      <c r="R31" s="38"/>
      <c r="S31" s="38"/>
      <c r="T31" s="38"/>
      <c r="U31" s="38"/>
      <c r="V31" s="38"/>
      <c r="W31" s="211">
        <f>ROUND(BB54,2)</f>
        <v>0</v>
      </c>
      <c r="X31" s="212"/>
      <c r="Y31" s="212"/>
      <c r="Z31" s="212"/>
      <c r="AA31" s="212"/>
      <c r="AB31" s="212"/>
      <c r="AC31" s="212"/>
      <c r="AD31" s="212"/>
      <c r="AE31" s="212"/>
      <c r="AF31" s="38"/>
      <c r="AG31" s="38"/>
      <c r="AH31" s="38"/>
      <c r="AI31" s="38"/>
      <c r="AJ31" s="38"/>
      <c r="AK31" s="211">
        <v>0</v>
      </c>
      <c r="AL31" s="212"/>
      <c r="AM31" s="212"/>
      <c r="AN31" s="212"/>
      <c r="AO31" s="212"/>
      <c r="AP31" s="38"/>
      <c r="AQ31" s="38"/>
      <c r="AR31" s="39"/>
      <c r="BE31" s="220"/>
    </row>
    <row r="32" spans="2:57" s="3" customFormat="1" ht="14.45" customHeight="1" hidden="1">
      <c r="B32" s="37"/>
      <c r="C32" s="38"/>
      <c r="D32" s="38"/>
      <c r="E32" s="38"/>
      <c r="F32" s="26" t="s">
        <v>49</v>
      </c>
      <c r="G32" s="38"/>
      <c r="H32" s="38"/>
      <c r="I32" s="38"/>
      <c r="J32" s="38"/>
      <c r="K32" s="38"/>
      <c r="L32" s="213">
        <v>0.15</v>
      </c>
      <c r="M32" s="212"/>
      <c r="N32" s="212"/>
      <c r="O32" s="212"/>
      <c r="P32" s="212"/>
      <c r="Q32" s="38"/>
      <c r="R32" s="38"/>
      <c r="S32" s="38"/>
      <c r="T32" s="38"/>
      <c r="U32" s="38"/>
      <c r="V32" s="38"/>
      <c r="W32" s="211">
        <f>ROUND(BC54,2)</f>
        <v>0</v>
      </c>
      <c r="X32" s="212"/>
      <c r="Y32" s="212"/>
      <c r="Z32" s="212"/>
      <c r="AA32" s="212"/>
      <c r="AB32" s="212"/>
      <c r="AC32" s="212"/>
      <c r="AD32" s="212"/>
      <c r="AE32" s="212"/>
      <c r="AF32" s="38"/>
      <c r="AG32" s="38"/>
      <c r="AH32" s="38"/>
      <c r="AI32" s="38"/>
      <c r="AJ32" s="38"/>
      <c r="AK32" s="211">
        <v>0</v>
      </c>
      <c r="AL32" s="212"/>
      <c r="AM32" s="212"/>
      <c r="AN32" s="212"/>
      <c r="AO32" s="212"/>
      <c r="AP32" s="38"/>
      <c r="AQ32" s="38"/>
      <c r="AR32" s="39"/>
      <c r="BE32" s="220"/>
    </row>
    <row r="33" spans="2:44" s="3" customFormat="1" ht="14.45" customHeight="1" hidden="1">
      <c r="B33" s="37"/>
      <c r="C33" s="38"/>
      <c r="D33" s="38"/>
      <c r="E33" s="38"/>
      <c r="F33" s="26" t="s">
        <v>50</v>
      </c>
      <c r="G33" s="38"/>
      <c r="H33" s="38"/>
      <c r="I33" s="38"/>
      <c r="J33" s="38"/>
      <c r="K33" s="38"/>
      <c r="L33" s="213">
        <v>0</v>
      </c>
      <c r="M33" s="212"/>
      <c r="N33" s="212"/>
      <c r="O33" s="212"/>
      <c r="P33" s="212"/>
      <c r="Q33" s="38"/>
      <c r="R33" s="38"/>
      <c r="S33" s="38"/>
      <c r="T33" s="38"/>
      <c r="U33" s="38"/>
      <c r="V33" s="38"/>
      <c r="W33" s="211">
        <f>ROUND(BD54,2)</f>
        <v>0</v>
      </c>
      <c r="X33" s="212"/>
      <c r="Y33" s="212"/>
      <c r="Z33" s="212"/>
      <c r="AA33" s="212"/>
      <c r="AB33" s="212"/>
      <c r="AC33" s="212"/>
      <c r="AD33" s="212"/>
      <c r="AE33" s="212"/>
      <c r="AF33" s="38"/>
      <c r="AG33" s="38"/>
      <c r="AH33" s="38"/>
      <c r="AI33" s="38"/>
      <c r="AJ33" s="38"/>
      <c r="AK33" s="211">
        <v>0</v>
      </c>
      <c r="AL33" s="212"/>
      <c r="AM33" s="212"/>
      <c r="AN33" s="212"/>
      <c r="AO33" s="212"/>
      <c r="AP33" s="38"/>
      <c r="AQ33" s="38"/>
      <c r="AR33" s="3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31"/>
    </row>
    <row r="35" spans="1:57" s="2" customFormat="1" ht="25.9" customHeight="1">
      <c r="A35" s="31"/>
      <c r="B35" s="32"/>
      <c r="C35" s="40"/>
      <c r="D35" s="41" t="s">
        <v>51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52</v>
      </c>
      <c r="U35" s="42"/>
      <c r="V35" s="42"/>
      <c r="W35" s="42"/>
      <c r="X35" s="214" t="s">
        <v>53</v>
      </c>
      <c r="Y35" s="215"/>
      <c r="Z35" s="215"/>
      <c r="AA35" s="215"/>
      <c r="AB35" s="215"/>
      <c r="AC35" s="42"/>
      <c r="AD35" s="42"/>
      <c r="AE35" s="42"/>
      <c r="AF35" s="42"/>
      <c r="AG35" s="42"/>
      <c r="AH35" s="42"/>
      <c r="AI35" s="42"/>
      <c r="AJ35" s="42"/>
      <c r="AK35" s="216">
        <f>SUM(AK26:AK33)</f>
        <v>0</v>
      </c>
      <c r="AL35" s="215"/>
      <c r="AM35" s="215"/>
      <c r="AN35" s="215"/>
      <c r="AO35" s="217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6.95" customHeight="1">
      <c r="A37" s="31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  <c r="BE37" s="31"/>
    </row>
    <row r="41" spans="1:57" s="2" customFormat="1" ht="6.95" customHeight="1">
      <c r="A41" s="31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  <c r="BE41" s="31"/>
    </row>
    <row r="42" spans="1:57" s="2" customFormat="1" ht="24.95" customHeight="1">
      <c r="A42" s="31"/>
      <c r="B42" s="32"/>
      <c r="C42" s="20" t="s">
        <v>54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  <c r="BE42" s="31"/>
    </row>
    <row r="43" spans="1:57" s="2" customFormat="1" ht="6.95" customHeigh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  <c r="BE43" s="31"/>
    </row>
    <row r="44" spans="2:44" s="4" customFormat="1" ht="12" customHeight="1">
      <c r="B44" s="48"/>
      <c r="C44" s="26" t="s">
        <v>13</v>
      </c>
      <c r="D44" s="49"/>
      <c r="E44" s="49"/>
      <c r="F44" s="49"/>
      <c r="G44" s="49"/>
      <c r="H44" s="49"/>
      <c r="I44" s="49"/>
      <c r="J44" s="49"/>
      <c r="K44" s="49"/>
      <c r="L44" s="49" t="str">
        <f>K5</f>
        <v>2020_10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50"/>
    </row>
    <row r="45" spans="2:44" s="5" customFormat="1" ht="36.95" customHeight="1">
      <c r="B45" s="51"/>
      <c r="C45" s="52" t="s">
        <v>16</v>
      </c>
      <c r="D45" s="53"/>
      <c r="E45" s="53"/>
      <c r="F45" s="53"/>
      <c r="G45" s="53"/>
      <c r="H45" s="53"/>
      <c r="I45" s="53"/>
      <c r="J45" s="53"/>
      <c r="K45" s="53"/>
      <c r="L45" s="200" t="str">
        <f>K6</f>
        <v>Provizorní MŠ Česká Třebová - Lhotka</v>
      </c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53"/>
      <c r="AQ45" s="53"/>
      <c r="AR45" s="54"/>
    </row>
    <row r="46" spans="1:57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BE46" s="31"/>
    </row>
    <row r="47" spans="1:57" s="2" customFormat="1" ht="12" customHeight="1">
      <c r="A47" s="31"/>
      <c r="B47" s="32"/>
      <c r="C47" s="26" t="s">
        <v>21</v>
      </c>
      <c r="D47" s="33"/>
      <c r="E47" s="33"/>
      <c r="F47" s="33"/>
      <c r="G47" s="33"/>
      <c r="H47" s="33"/>
      <c r="I47" s="33"/>
      <c r="J47" s="33"/>
      <c r="K47" s="33"/>
      <c r="L47" s="55" t="str">
        <f>IF(K8="","",K8)</f>
        <v>Česká Třebová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6" t="s">
        <v>23</v>
      </c>
      <c r="AJ47" s="33"/>
      <c r="AK47" s="33"/>
      <c r="AL47" s="33"/>
      <c r="AM47" s="202" t="str">
        <f>IF(AN8="","",AN8)</f>
        <v>10. 8. 2020</v>
      </c>
      <c r="AN47" s="202"/>
      <c r="AO47" s="33"/>
      <c r="AP47" s="33"/>
      <c r="AQ47" s="33"/>
      <c r="AR47" s="36"/>
      <c r="BE47" s="31"/>
    </row>
    <row r="48" spans="1:57" s="2" customFormat="1" ht="6.95" customHeight="1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  <c r="BE48" s="31"/>
    </row>
    <row r="49" spans="1:57" s="2" customFormat="1" ht="26.45" customHeight="1">
      <c r="A49" s="31"/>
      <c r="B49" s="32"/>
      <c r="C49" s="26" t="s">
        <v>25</v>
      </c>
      <c r="D49" s="33"/>
      <c r="E49" s="33"/>
      <c r="F49" s="33"/>
      <c r="G49" s="33"/>
      <c r="H49" s="33"/>
      <c r="I49" s="33"/>
      <c r="J49" s="33"/>
      <c r="K49" s="33"/>
      <c r="L49" s="49" t="str">
        <f>IF(E11="","",E11)</f>
        <v>Město Česká Třebová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6" t="s">
        <v>32</v>
      </c>
      <c r="AJ49" s="33"/>
      <c r="AK49" s="33"/>
      <c r="AL49" s="33"/>
      <c r="AM49" s="203" t="str">
        <f>IF(E17="","",E17)</f>
        <v>Projekce Žižkov s.r.o. Ústí nad Orlicí</v>
      </c>
      <c r="AN49" s="204"/>
      <c r="AO49" s="204"/>
      <c r="AP49" s="204"/>
      <c r="AQ49" s="33"/>
      <c r="AR49" s="36"/>
      <c r="AS49" s="205" t="s">
        <v>55</v>
      </c>
      <c r="AT49" s="206"/>
      <c r="AU49" s="57"/>
      <c r="AV49" s="57"/>
      <c r="AW49" s="57"/>
      <c r="AX49" s="57"/>
      <c r="AY49" s="57"/>
      <c r="AZ49" s="57"/>
      <c r="BA49" s="57"/>
      <c r="BB49" s="57"/>
      <c r="BC49" s="57"/>
      <c r="BD49" s="58"/>
      <c r="BE49" s="31"/>
    </row>
    <row r="50" spans="1:57" s="2" customFormat="1" ht="15.6" customHeight="1">
      <c r="A50" s="31"/>
      <c r="B50" s="32"/>
      <c r="C50" s="26" t="s">
        <v>30</v>
      </c>
      <c r="D50" s="33"/>
      <c r="E50" s="33"/>
      <c r="F50" s="33"/>
      <c r="G50" s="33"/>
      <c r="H50" s="33"/>
      <c r="I50" s="33"/>
      <c r="J50" s="33"/>
      <c r="K50" s="33"/>
      <c r="L50" s="49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6" t="s">
        <v>37</v>
      </c>
      <c r="AJ50" s="33"/>
      <c r="AK50" s="33"/>
      <c r="AL50" s="33"/>
      <c r="AM50" s="203" t="str">
        <f>IF(E20="","",E20)</f>
        <v>ing. Vladimír Ent</v>
      </c>
      <c r="AN50" s="204"/>
      <c r="AO50" s="204"/>
      <c r="AP50" s="204"/>
      <c r="AQ50" s="33"/>
      <c r="AR50" s="36"/>
      <c r="AS50" s="207"/>
      <c r="AT50" s="208"/>
      <c r="AU50" s="59"/>
      <c r="AV50" s="59"/>
      <c r="AW50" s="59"/>
      <c r="AX50" s="59"/>
      <c r="AY50" s="59"/>
      <c r="AZ50" s="59"/>
      <c r="BA50" s="59"/>
      <c r="BB50" s="59"/>
      <c r="BC50" s="59"/>
      <c r="BD50" s="60"/>
      <c r="BE50" s="31"/>
    </row>
    <row r="51" spans="1:57" s="2" customFormat="1" ht="10.9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09"/>
      <c r="AT51" s="210"/>
      <c r="AU51" s="61"/>
      <c r="AV51" s="61"/>
      <c r="AW51" s="61"/>
      <c r="AX51" s="61"/>
      <c r="AY51" s="61"/>
      <c r="AZ51" s="61"/>
      <c r="BA51" s="61"/>
      <c r="BB51" s="61"/>
      <c r="BC51" s="61"/>
      <c r="BD51" s="62"/>
      <c r="BE51" s="31"/>
    </row>
    <row r="52" spans="1:57" s="2" customFormat="1" ht="29.25" customHeight="1">
      <c r="A52" s="31"/>
      <c r="B52" s="32"/>
      <c r="C52" s="191" t="s">
        <v>56</v>
      </c>
      <c r="D52" s="192"/>
      <c r="E52" s="192"/>
      <c r="F52" s="192"/>
      <c r="G52" s="192"/>
      <c r="H52" s="63"/>
      <c r="I52" s="193" t="s">
        <v>57</v>
      </c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4" t="s">
        <v>58</v>
      </c>
      <c r="AH52" s="192"/>
      <c r="AI52" s="192"/>
      <c r="AJ52" s="192"/>
      <c r="AK52" s="192"/>
      <c r="AL52" s="192"/>
      <c r="AM52" s="192"/>
      <c r="AN52" s="193" t="s">
        <v>59</v>
      </c>
      <c r="AO52" s="192"/>
      <c r="AP52" s="192"/>
      <c r="AQ52" s="64" t="s">
        <v>60</v>
      </c>
      <c r="AR52" s="36"/>
      <c r="AS52" s="65" t="s">
        <v>61</v>
      </c>
      <c r="AT52" s="66" t="s">
        <v>62</v>
      </c>
      <c r="AU52" s="66" t="s">
        <v>63</v>
      </c>
      <c r="AV52" s="66" t="s">
        <v>64</v>
      </c>
      <c r="AW52" s="66" t="s">
        <v>65</v>
      </c>
      <c r="AX52" s="66" t="s">
        <v>66</v>
      </c>
      <c r="AY52" s="66" t="s">
        <v>67</v>
      </c>
      <c r="AZ52" s="66" t="s">
        <v>68</v>
      </c>
      <c r="BA52" s="66" t="s">
        <v>69</v>
      </c>
      <c r="BB52" s="66" t="s">
        <v>70</v>
      </c>
      <c r="BC52" s="66" t="s">
        <v>71</v>
      </c>
      <c r="BD52" s="67" t="s">
        <v>72</v>
      </c>
      <c r="BE52" s="31"/>
    </row>
    <row r="53" spans="1:57" s="2" customFormat="1" ht="10.9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8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70"/>
      <c r="BE53" s="31"/>
    </row>
    <row r="54" spans="2:90" s="6" customFormat="1" ht="32.45" customHeight="1">
      <c r="B54" s="71"/>
      <c r="C54" s="72" t="s">
        <v>73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198">
        <f>ROUND(AG55,2)</f>
        <v>0</v>
      </c>
      <c r="AH54" s="198"/>
      <c r="AI54" s="198"/>
      <c r="AJ54" s="198"/>
      <c r="AK54" s="198"/>
      <c r="AL54" s="198"/>
      <c r="AM54" s="198"/>
      <c r="AN54" s="199">
        <f>SUM(AG54,AT54)</f>
        <v>0</v>
      </c>
      <c r="AO54" s="199"/>
      <c r="AP54" s="199"/>
      <c r="AQ54" s="75" t="s">
        <v>19</v>
      </c>
      <c r="AR54" s="76"/>
      <c r="AS54" s="77">
        <f>ROUND(AS55,2)</f>
        <v>0</v>
      </c>
      <c r="AT54" s="78">
        <f>ROUND(SUM(AV54:AW54),2)</f>
        <v>0</v>
      </c>
      <c r="AU54" s="79">
        <f>ROUND(AU55,5)</f>
        <v>0</v>
      </c>
      <c r="AV54" s="78">
        <f>ROUND(AZ54*L29,2)</f>
        <v>0</v>
      </c>
      <c r="AW54" s="78">
        <f>ROUND(BA54*L30,2)</f>
        <v>0</v>
      </c>
      <c r="AX54" s="78">
        <f>ROUND(BB54*L29,2)</f>
        <v>0</v>
      </c>
      <c r="AY54" s="78">
        <f>ROUND(BC54*L30,2)</f>
        <v>0</v>
      </c>
      <c r="AZ54" s="78">
        <f>ROUND(AZ55,2)</f>
        <v>0</v>
      </c>
      <c r="BA54" s="78">
        <f>ROUND(BA55,2)</f>
        <v>0</v>
      </c>
      <c r="BB54" s="78">
        <f>ROUND(BB55,2)</f>
        <v>0</v>
      </c>
      <c r="BC54" s="78">
        <f>ROUND(BC55,2)</f>
        <v>0</v>
      </c>
      <c r="BD54" s="80">
        <f>ROUND(BD55,2)</f>
        <v>0</v>
      </c>
      <c r="BS54" s="81" t="s">
        <v>74</v>
      </c>
      <c r="BT54" s="81" t="s">
        <v>75</v>
      </c>
      <c r="BU54" s="82" t="s">
        <v>76</v>
      </c>
      <c r="BV54" s="81" t="s">
        <v>77</v>
      </c>
      <c r="BW54" s="81" t="s">
        <v>5</v>
      </c>
      <c r="BX54" s="81" t="s">
        <v>78</v>
      </c>
      <c r="CL54" s="81" t="s">
        <v>19</v>
      </c>
    </row>
    <row r="55" spans="1:91" s="7" customFormat="1" ht="14.45" customHeight="1">
      <c r="A55" s="83" t="s">
        <v>79</v>
      </c>
      <c r="B55" s="84"/>
      <c r="C55" s="85"/>
      <c r="D55" s="197" t="s">
        <v>80</v>
      </c>
      <c r="E55" s="197"/>
      <c r="F55" s="197"/>
      <c r="G55" s="197"/>
      <c r="H55" s="197"/>
      <c r="I55" s="86"/>
      <c r="J55" s="197" t="s">
        <v>81</v>
      </c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5">
        <f>'SO01.1 - Stavební úpravy ...'!J30</f>
        <v>0</v>
      </c>
      <c r="AH55" s="196"/>
      <c r="AI55" s="196"/>
      <c r="AJ55" s="196"/>
      <c r="AK55" s="196"/>
      <c r="AL55" s="196"/>
      <c r="AM55" s="196"/>
      <c r="AN55" s="195">
        <f>SUM(AG55,AT55)</f>
        <v>0</v>
      </c>
      <c r="AO55" s="196"/>
      <c r="AP55" s="196"/>
      <c r="AQ55" s="87" t="s">
        <v>82</v>
      </c>
      <c r="AR55" s="88"/>
      <c r="AS55" s="89">
        <v>0</v>
      </c>
      <c r="AT55" s="90">
        <f>ROUND(SUM(AV55:AW55),2)</f>
        <v>0</v>
      </c>
      <c r="AU55" s="91">
        <f>'SO01.1 - Stavební úpravy ...'!P81</f>
        <v>0</v>
      </c>
      <c r="AV55" s="90">
        <f>'SO01.1 - Stavební úpravy ...'!J33</f>
        <v>0</v>
      </c>
      <c r="AW55" s="90">
        <f>'SO01.1 - Stavební úpravy ...'!J34</f>
        <v>0</v>
      </c>
      <c r="AX55" s="90">
        <f>'SO01.1 - Stavební úpravy ...'!J35</f>
        <v>0</v>
      </c>
      <c r="AY55" s="90">
        <f>'SO01.1 - Stavební úpravy ...'!J36</f>
        <v>0</v>
      </c>
      <c r="AZ55" s="90">
        <f>'SO01.1 - Stavební úpravy ...'!F33</f>
        <v>0</v>
      </c>
      <c r="BA55" s="90">
        <f>'SO01.1 - Stavební úpravy ...'!F34</f>
        <v>0</v>
      </c>
      <c r="BB55" s="90">
        <f>'SO01.1 - Stavební úpravy ...'!F35</f>
        <v>0</v>
      </c>
      <c r="BC55" s="90">
        <f>'SO01.1 - Stavební úpravy ...'!F36</f>
        <v>0</v>
      </c>
      <c r="BD55" s="92">
        <f>'SO01.1 - Stavební úpravy ...'!F37</f>
        <v>0</v>
      </c>
      <c r="BT55" s="93" t="s">
        <v>83</v>
      </c>
      <c r="BV55" s="93" t="s">
        <v>77</v>
      </c>
      <c r="BW55" s="93" t="s">
        <v>84</v>
      </c>
      <c r="BX55" s="93" t="s">
        <v>5</v>
      </c>
      <c r="CL55" s="93" t="s">
        <v>19</v>
      </c>
      <c r="CM55" s="93" t="s">
        <v>85</v>
      </c>
    </row>
    <row r="56" spans="1:57" s="2" customFormat="1" ht="30" customHeight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6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s="2" customFormat="1" ht="6.95" customHeight="1">
      <c r="A57" s="31"/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36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</sheetData>
  <sheetProtection algorithmName="SHA-512" hashValue="Ei7/8TbikhlM+3sMMmbvJjJqpd61y2HoWGPjv/q49tRaQ9S2HHZviVnMi8aY5k7yRvIl6MJ8Q+LdiE8hCdJ3fA==" saltValue="9KFMB+Q3OcGc7jquRJi/pjHZDXeHzVkrUiwaZCYZiQYE9dO/l5zRZ+XOdDwftn2hDIj1YOM3Z1e9kYkRICDQ5Q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SO01.1 - Stavební úpravy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0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2.28125" style="1" customWidth="1"/>
    <col min="9" max="10" width="21.421875" style="1" customWidth="1"/>
    <col min="11" max="11" width="21.421875" style="1" hidden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4" t="s">
        <v>84</v>
      </c>
    </row>
    <row r="3" spans="2:46" s="1" customFormat="1" ht="6.95" customHeight="1">
      <c r="B3" s="94"/>
      <c r="C3" s="95"/>
      <c r="D3" s="95"/>
      <c r="E3" s="95"/>
      <c r="F3" s="95"/>
      <c r="G3" s="95"/>
      <c r="H3" s="95"/>
      <c r="I3" s="95"/>
      <c r="J3" s="95"/>
      <c r="K3" s="95"/>
      <c r="L3" s="17"/>
      <c r="AT3" s="14" t="s">
        <v>85</v>
      </c>
    </row>
    <row r="4" spans="2:46" s="1" customFormat="1" ht="24.95" customHeight="1">
      <c r="B4" s="17"/>
      <c r="D4" s="96" t="s">
        <v>86</v>
      </c>
      <c r="L4" s="17"/>
      <c r="M4" s="97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98" t="s">
        <v>16</v>
      </c>
      <c r="L6" s="17"/>
    </row>
    <row r="7" spans="2:12" s="1" customFormat="1" ht="14.45" customHeight="1">
      <c r="B7" s="17"/>
      <c r="E7" s="233" t="str">
        <f>'Rekapitulace stavby'!K6</f>
        <v>Provizorní MŠ Česká Třebová - Lhotka</v>
      </c>
      <c r="F7" s="234"/>
      <c r="G7" s="234"/>
      <c r="H7" s="234"/>
      <c r="L7" s="17"/>
    </row>
    <row r="8" spans="1:31" s="2" customFormat="1" ht="12" customHeight="1">
      <c r="A8" s="31"/>
      <c r="B8" s="36"/>
      <c r="C8" s="31"/>
      <c r="D8" s="98" t="s">
        <v>87</v>
      </c>
      <c r="E8" s="31"/>
      <c r="F8" s="31"/>
      <c r="G8" s="31"/>
      <c r="H8" s="31"/>
      <c r="I8" s="31"/>
      <c r="J8" s="31"/>
      <c r="K8" s="31"/>
      <c r="L8" s="99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4.45" customHeight="1">
      <c r="A9" s="31"/>
      <c r="B9" s="36"/>
      <c r="C9" s="31"/>
      <c r="D9" s="31"/>
      <c r="E9" s="235" t="s">
        <v>88</v>
      </c>
      <c r="F9" s="236"/>
      <c r="G9" s="236"/>
      <c r="H9" s="236"/>
      <c r="I9" s="31"/>
      <c r="J9" s="31"/>
      <c r="K9" s="31"/>
      <c r="L9" s="99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99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98" t="s">
        <v>18</v>
      </c>
      <c r="E11" s="31"/>
      <c r="F11" s="100" t="s">
        <v>19</v>
      </c>
      <c r="G11" s="31"/>
      <c r="H11" s="31"/>
      <c r="I11" s="98" t="s">
        <v>20</v>
      </c>
      <c r="J11" s="100" t="s">
        <v>19</v>
      </c>
      <c r="K11" s="31"/>
      <c r="L11" s="99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98" t="s">
        <v>21</v>
      </c>
      <c r="E12" s="31"/>
      <c r="F12" s="100" t="s">
        <v>22</v>
      </c>
      <c r="G12" s="31"/>
      <c r="H12" s="31"/>
      <c r="I12" s="98" t="s">
        <v>23</v>
      </c>
      <c r="J12" s="101" t="str">
        <f>'Rekapitulace stavby'!AN8</f>
        <v>10. 8. 2020</v>
      </c>
      <c r="K12" s="31"/>
      <c r="L12" s="99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9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98" t="s">
        <v>25</v>
      </c>
      <c r="E14" s="31"/>
      <c r="F14" s="31"/>
      <c r="G14" s="31"/>
      <c r="H14" s="31"/>
      <c r="I14" s="98" t="s">
        <v>26</v>
      </c>
      <c r="J14" s="100" t="s">
        <v>27</v>
      </c>
      <c r="K14" s="31"/>
      <c r="L14" s="99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0" t="s">
        <v>28</v>
      </c>
      <c r="F15" s="31"/>
      <c r="G15" s="31"/>
      <c r="H15" s="31"/>
      <c r="I15" s="98" t="s">
        <v>29</v>
      </c>
      <c r="J15" s="100" t="s">
        <v>19</v>
      </c>
      <c r="K15" s="31"/>
      <c r="L15" s="99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99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98" t="s">
        <v>30</v>
      </c>
      <c r="E17" s="31"/>
      <c r="F17" s="31"/>
      <c r="G17" s="31"/>
      <c r="H17" s="31"/>
      <c r="I17" s="98" t="s">
        <v>26</v>
      </c>
      <c r="J17" s="27" t="str">
        <f>'Rekapitulace stavby'!AN13</f>
        <v>Vyplň údaj</v>
      </c>
      <c r="K17" s="31"/>
      <c r="L17" s="9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37" t="str">
        <f>'Rekapitulace stavby'!E14</f>
        <v>Vyplň údaj</v>
      </c>
      <c r="F18" s="238"/>
      <c r="G18" s="238"/>
      <c r="H18" s="238"/>
      <c r="I18" s="98" t="s">
        <v>29</v>
      </c>
      <c r="J18" s="27" t="str">
        <f>'Rekapitulace stavby'!AN14</f>
        <v>Vyplň údaj</v>
      </c>
      <c r="K18" s="31"/>
      <c r="L18" s="99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99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98" t="s">
        <v>32</v>
      </c>
      <c r="E20" s="31"/>
      <c r="F20" s="31"/>
      <c r="G20" s="31"/>
      <c r="H20" s="31"/>
      <c r="I20" s="98" t="s">
        <v>26</v>
      </c>
      <c r="J20" s="100" t="s">
        <v>33</v>
      </c>
      <c r="K20" s="31"/>
      <c r="L20" s="99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0" t="s">
        <v>34</v>
      </c>
      <c r="F21" s="31"/>
      <c r="G21" s="31"/>
      <c r="H21" s="31"/>
      <c r="I21" s="98" t="s">
        <v>29</v>
      </c>
      <c r="J21" s="100" t="s">
        <v>35</v>
      </c>
      <c r="K21" s="31"/>
      <c r="L21" s="99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99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98" t="s">
        <v>37</v>
      </c>
      <c r="E23" s="31"/>
      <c r="F23" s="31"/>
      <c r="G23" s="31"/>
      <c r="H23" s="31"/>
      <c r="I23" s="98" t="s">
        <v>26</v>
      </c>
      <c r="J23" s="100" t="s">
        <v>19</v>
      </c>
      <c r="K23" s="31"/>
      <c r="L23" s="99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0" t="s">
        <v>38</v>
      </c>
      <c r="F24" s="31"/>
      <c r="G24" s="31"/>
      <c r="H24" s="31"/>
      <c r="I24" s="98" t="s">
        <v>29</v>
      </c>
      <c r="J24" s="100" t="s">
        <v>19</v>
      </c>
      <c r="K24" s="31"/>
      <c r="L24" s="99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99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98" t="s">
        <v>39</v>
      </c>
      <c r="E26" s="31"/>
      <c r="F26" s="31"/>
      <c r="G26" s="31"/>
      <c r="H26" s="31"/>
      <c r="I26" s="31"/>
      <c r="J26" s="31"/>
      <c r="K26" s="31"/>
      <c r="L26" s="99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4.45" customHeight="1">
      <c r="A27" s="102"/>
      <c r="B27" s="103"/>
      <c r="C27" s="102"/>
      <c r="D27" s="102"/>
      <c r="E27" s="239" t="s">
        <v>19</v>
      </c>
      <c r="F27" s="239"/>
      <c r="G27" s="239"/>
      <c r="H27" s="239"/>
      <c r="I27" s="102"/>
      <c r="J27" s="102"/>
      <c r="K27" s="102"/>
      <c r="L27" s="104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99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05"/>
      <c r="E29" s="105"/>
      <c r="F29" s="105"/>
      <c r="G29" s="105"/>
      <c r="H29" s="105"/>
      <c r="I29" s="105"/>
      <c r="J29" s="105"/>
      <c r="K29" s="105"/>
      <c r="L29" s="99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06" t="s">
        <v>41</v>
      </c>
      <c r="E30" s="31"/>
      <c r="F30" s="31"/>
      <c r="G30" s="31"/>
      <c r="H30" s="31"/>
      <c r="I30" s="31"/>
      <c r="J30" s="107">
        <f>ROUND(J81,2)</f>
        <v>0</v>
      </c>
      <c r="K30" s="31"/>
      <c r="L30" s="99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05"/>
      <c r="E31" s="105"/>
      <c r="F31" s="105"/>
      <c r="G31" s="105"/>
      <c r="H31" s="105"/>
      <c r="I31" s="105"/>
      <c r="J31" s="105"/>
      <c r="K31" s="105"/>
      <c r="L31" s="99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08" t="s">
        <v>43</v>
      </c>
      <c r="G32" s="31"/>
      <c r="H32" s="31"/>
      <c r="I32" s="108" t="s">
        <v>42</v>
      </c>
      <c r="J32" s="108" t="s">
        <v>44</v>
      </c>
      <c r="K32" s="31"/>
      <c r="L32" s="99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09" t="s">
        <v>45</v>
      </c>
      <c r="E33" s="98" t="s">
        <v>46</v>
      </c>
      <c r="F33" s="110">
        <f>ROUND((SUM(BE81:BE89)),2)</f>
        <v>0</v>
      </c>
      <c r="G33" s="31"/>
      <c r="H33" s="31"/>
      <c r="I33" s="111">
        <v>0.21</v>
      </c>
      <c r="J33" s="110">
        <f>ROUND(((SUM(BE81:BE89))*I33),2)</f>
        <v>0</v>
      </c>
      <c r="K33" s="31"/>
      <c r="L33" s="99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98" t="s">
        <v>47</v>
      </c>
      <c r="F34" s="110">
        <f>ROUND((SUM(BF81:BF89)),2)</f>
        <v>0</v>
      </c>
      <c r="G34" s="31"/>
      <c r="H34" s="31"/>
      <c r="I34" s="111">
        <v>0.15</v>
      </c>
      <c r="J34" s="110">
        <f>ROUND(((SUM(BF81:BF89))*I34),2)</f>
        <v>0</v>
      </c>
      <c r="K34" s="31"/>
      <c r="L34" s="99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98" t="s">
        <v>48</v>
      </c>
      <c r="F35" s="110">
        <f>ROUND((SUM(BG81:BG89)),2)</f>
        <v>0</v>
      </c>
      <c r="G35" s="31"/>
      <c r="H35" s="31"/>
      <c r="I35" s="111">
        <v>0.21</v>
      </c>
      <c r="J35" s="110">
        <f>0</f>
        <v>0</v>
      </c>
      <c r="K35" s="31"/>
      <c r="L35" s="99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98" t="s">
        <v>49</v>
      </c>
      <c r="F36" s="110">
        <f>ROUND((SUM(BH81:BH89)),2)</f>
        <v>0</v>
      </c>
      <c r="G36" s="31"/>
      <c r="H36" s="31"/>
      <c r="I36" s="111">
        <v>0.15</v>
      </c>
      <c r="J36" s="110">
        <f>0</f>
        <v>0</v>
      </c>
      <c r="K36" s="31"/>
      <c r="L36" s="99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98" t="s">
        <v>50</v>
      </c>
      <c r="F37" s="110">
        <f>ROUND((SUM(BI81:BI89)),2)</f>
        <v>0</v>
      </c>
      <c r="G37" s="31"/>
      <c r="H37" s="31"/>
      <c r="I37" s="111">
        <v>0</v>
      </c>
      <c r="J37" s="110">
        <f>0</f>
        <v>0</v>
      </c>
      <c r="K37" s="31"/>
      <c r="L37" s="99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99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2"/>
      <c r="D39" s="113" t="s">
        <v>51</v>
      </c>
      <c r="E39" s="114"/>
      <c r="F39" s="114"/>
      <c r="G39" s="115" t="s">
        <v>52</v>
      </c>
      <c r="H39" s="116" t="s">
        <v>53</v>
      </c>
      <c r="I39" s="114"/>
      <c r="J39" s="117">
        <f>SUM(J30:J37)</f>
        <v>0</v>
      </c>
      <c r="K39" s="118"/>
      <c r="L39" s="99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99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 hidden="1">
      <c r="A44" s="31"/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99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 hidden="1">
      <c r="A45" s="31"/>
      <c r="B45" s="32"/>
      <c r="C45" s="20" t="s">
        <v>89</v>
      </c>
      <c r="D45" s="33"/>
      <c r="E45" s="33"/>
      <c r="F45" s="33"/>
      <c r="G45" s="33"/>
      <c r="H45" s="33"/>
      <c r="I45" s="33"/>
      <c r="J45" s="33"/>
      <c r="K45" s="33"/>
      <c r="L45" s="99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 hidden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99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 hidden="1">
      <c r="A47" s="31"/>
      <c r="B47" s="32"/>
      <c r="C47" s="26" t="s">
        <v>16</v>
      </c>
      <c r="D47" s="33"/>
      <c r="E47" s="33"/>
      <c r="F47" s="33"/>
      <c r="G47" s="33"/>
      <c r="H47" s="33"/>
      <c r="I47" s="33"/>
      <c r="J47" s="33"/>
      <c r="K47" s="33"/>
      <c r="L47" s="99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4.45" customHeight="1" hidden="1">
      <c r="A48" s="31"/>
      <c r="B48" s="32"/>
      <c r="C48" s="33"/>
      <c r="D48" s="33"/>
      <c r="E48" s="231" t="str">
        <f>E7</f>
        <v>Provizorní MŠ Česká Třebová - Lhotka</v>
      </c>
      <c r="F48" s="232"/>
      <c r="G48" s="232"/>
      <c r="H48" s="232"/>
      <c r="I48" s="33"/>
      <c r="J48" s="33"/>
      <c r="K48" s="33"/>
      <c r="L48" s="99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 hidden="1">
      <c r="A49" s="31"/>
      <c r="B49" s="32"/>
      <c r="C49" s="26" t="s">
        <v>87</v>
      </c>
      <c r="D49" s="33"/>
      <c r="E49" s="33"/>
      <c r="F49" s="33"/>
      <c r="G49" s="33"/>
      <c r="H49" s="33"/>
      <c r="I49" s="33"/>
      <c r="J49" s="33"/>
      <c r="K49" s="33"/>
      <c r="L49" s="99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4.45" customHeight="1" hidden="1">
      <c r="A50" s="31"/>
      <c r="B50" s="32"/>
      <c r="C50" s="33"/>
      <c r="D50" s="33"/>
      <c r="E50" s="200" t="str">
        <f>E9</f>
        <v>SO01.1 - Stavební úpravy budovy - DODATEK 1</v>
      </c>
      <c r="F50" s="230"/>
      <c r="G50" s="230"/>
      <c r="H50" s="230"/>
      <c r="I50" s="33"/>
      <c r="J50" s="33"/>
      <c r="K50" s="33"/>
      <c r="L50" s="99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 hidden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99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 hidden="1">
      <c r="A52" s="31"/>
      <c r="B52" s="32"/>
      <c r="C52" s="26" t="s">
        <v>21</v>
      </c>
      <c r="D52" s="33"/>
      <c r="E52" s="33"/>
      <c r="F52" s="24" t="str">
        <f>F12</f>
        <v>Česká Třebová</v>
      </c>
      <c r="G52" s="33"/>
      <c r="H52" s="33"/>
      <c r="I52" s="26" t="s">
        <v>23</v>
      </c>
      <c r="J52" s="56" t="str">
        <f>IF(J12="","",J12)</f>
        <v>10. 8. 2020</v>
      </c>
      <c r="K52" s="33"/>
      <c r="L52" s="99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 hidden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99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40.9" customHeight="1" hidden="1">
      <c r="A54" s="31"/>
      <c r="B54" s="32"/>
      <c r="C54" s="26" t="s">
        <v>25</v>
      </c>
      <c r="D54" s="33"/>
      <c r="E54" s="33"/>
      <c r="F54" s="24" t="str">
        <f>E15</f>
        <v>Město Česká Třebová</v>
      </c>
      <c r="G54" s="33"/>
      <c r="H54" s="33"/>
      <c r="I54" s="26" t="s">
        <v>32</v>
      </c>
      <c r="J54" s="29" t="str">
        <f>E21</f>
        <v>Projekce Žižkov s.r.o. Ústí nad Orlicí</v>
      </c>
      <c r="K54" s="33"/>
      <c r="L54" s="99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6" customHeight="1" hidden="1">
      <c r="A55" s="31"/>
      <c r="B55" s="32"/>
      <c r="C55" s="26" t="s">
        <v>30</v>
      </c>
      <c r="D55" s="33"/>
      <c r="E55" s="33"/>
      <c r="F55" s="24" t="str">
        <f>IF(E18="","",E18)</f>
        <v>Vyplň údaj</v>
      </c>
      <c r="G55" s="33"/>
      <c r="H55" s="33"/>
      <c r="I55" s="26" t="s">
        <v>37</v>
      </c>
      <c r="J55" s="29" t="str">
        <f>E24</f>
        <v>ing. Vladimír Ent</v>
      </c>
      <c r="K55" s="33"/>
      <c r="L55" s="99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 hidden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99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 hidden="1">
      <c r="A57" s="31"/>
      <c r="B57" s="32"/>
      <c r="C57" s="123" t="s">
        <v>90</v>
      </c>
      <c r="D57" s="124"/>
      <c r="E57" s="124"/>
      <c r="F57" s="124"/>
      <c r="G57" s="124"/>
      <c r="H57" s="124"/>
      <c r="I57" s="124"/>
      <c r="J57" s="125" t="s">
        <v>91</v>
      </c>
      <c r="K57" s="124"/>
      <c r="L57" s="99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 hidden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99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 hidden="1">
      <c r="A59" s="31"/>
      <c r="B59" s="32"/>
      <c r="C59" s="126" t="s">
        <v>73</v>
      </c>
      <c r="D59" s="33"/>
      <c r="E59" s="33"/>
      <c r="F59" s="33"/>
      <c r="G59" s="33"/>
      <c r="H59" s="33"/>
      <c r="I59" s="33"/>
      <c r="J59" s="74">
        <f>J81</f>
        <v>0</v>
      </c>
      <c r="K59" s="33"/>
      <c r="L59" s="99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4" t="s">
        <v>92</v>
      </c>
    </row>
    <row r="60" spans="2:12" s="9" customFormat="1" ht="24.95" customHeight="1" hidden="1">
      <c r="B60" s="127"/>
      <c r="C60" s="128"/>
      <c r="D60" s="129" t="s">
        <v>93</v>
      </c>
      <c r="E60" s="130"/>
      <c r="F60" s="130"/>
      <c r="G60" s="130"/>
      <c r="H60" s="130"/>
      <c r="I60" s="130"/>
      <c r="J60" s="131">
        <f>J82</f>
        <v>0</v>
      </c>
      <c r="K60" s="128"/>
      <c r="L60" s="132"/>
    </row>
    <row r="61" spans="2:12" s="10" customFormat="1" ht="19.9" customHeight="1" hidden="1">
      <c r="B61" s="133"/>
      <c r="C61" s="134"/>
      <c r="D61" s="135" t="s">
        <v>94</v>
      </c>
      <c r="E61" s="136"/>
      <c r="F61" s="136"/>
      <c r="G61" s="136"/>
      <c r="H61" s="136"/>
      <c r="I61" s="136"/>
      <c r="J61" s="137">
        <f>J83</f>
        <v>0</v>
      </c>
      <c r="K61" s="134"/>
      <c r="L61" s="138"/>
    </row>
    <row r="62" spans="1:31" s="2" customFormat="1" ht="21.75" customHeight="1" hidden="1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99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s="2" customFormat="1" ht="6.95" customHeight="1" hidden="1">
      <c r="A63" s="31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99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ht="12" hidden="1"/>
    <row r="65" ht="12" hidden="1"/>
    <row r="66" ht="12" hidden="1"/>
    <row r="67" spans="1:31" s="2" customFormat="1" ht="6.95" customHeight="1">
      <c r="A67" s="31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99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s="2" customFormat="1" ht="24.95" customHeight="1">
      <c r="A68" s="31"/>
      <c r="B68" s="32"/>
      <c r="C68" s="20" t="s">
        <v>95</v>
      </c>
      <c r="D68" s="33"/>
      <c r="E68" s="33"/>
      <c r="F68" s="33"/>
      <c r="G68" s="33"/>
      <c r="H68" s="33"/>
      <c r="I68" s="33"/>
      <c r="J68" s="33"/>
      <c r="K68" s="33"/>
      <c r="L68" s="99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6.95" customHeight="1">
      <c r="A69" s="31"/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99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12" customHeight="1">
      <c r="A70" s="31"/>
      <c r="B70" s="32"/>
      <c r="C70" s="26" t="s">
        <v>16</v>
      </c>
      <c r="D70" s="33"/>
      <c r="E70" s="33"/>
      <c r="F70" s="33"/>
      <c r="G70" s="33"/>
      <c r="H70" s="33"/>
      <c r="I70" s="33"/>
      <c r="J70" s="33"/>
      <c r="K70" s="33"/>
      <c r="L70" s="99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14.45" customHeight="1">
      <c r="A71" s="31"/>
      <c r="B71" s="32"/>
      <c r="C71" s="33"/>
      <c r="D71" s="33"/>
      <c r="E71" s="231" t="str">
        <f>E7</f>
        <v>Provizorní MŠ Česká Třebová - Lhotka</v>
      </c>
      <c r="F71" s="232"/>
      <c r="G71" s="232"/>
      <c r="H71" s="232"/>
      <c r="I71" s="33"/>
      <c r="J71" s="33"/>
      <c r="K71" s="33"/>
      <c r="L71" s="99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2" customHeight="1">
      <c r="A72" s="31"/>
      <c r="B72" s="32"/>
      <c r="C72" s="26" t="s">
        <v>87</v>
      </c>
      <c r="D72" s="33"/>
      <c r="E72" s="33"/>
      <c r="F72" s="33"/>
      <c r="G72" s="33"/>
      <c r="H72" s="33"/>
      <c r="I72" s="33"/>
      <c r="J72" s="33"/>
      <c r="K72" s="33"/>
      <c r="L72" s="99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4.45" customHeight="1">
      <c r="A73" s="31"/>
      <c r="B73" s="32"/>
      <c r="C73" s="33"/>
      <c r="D73" s="33"/>
      <c r="E73" s="200" t="str">
        <f>E9</f>
        <v>SO01.1 - Stavební úpravy budovy - DODATEK 1</v>
      </c>
      <c r="F73" s="230"/>
      <c r="G73" s="230"/>
      <c r="H73" s="230"/>
      <c r="I73" s="33"/>
      <c r="J73" s="33"/>
      <c r="K73" s="33"/>
      <c r="L73" s="99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6.95" customHeight="1">
      <c r="A74" s="31"/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99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12" customHeight="1">
      <c r="A75" s="31"/>
      <c r="B75" s="32"/>
      <c r="C75" s="26" t="s">
        <v>21</v>
      </c>
      <c r="D75" s="33"/>
      <c r="E75" s="33"/>
      <c r="F75" s="24" t="str">
        <f>F12</f>
        <v>Česká Třebová</v>
      </c>
      <c r="G75" s="33"/>
      <c r="H75" s="33"/>
      <c r="I75" s="26" t="s">
        <v>23</v>
      </c>
      <c r="J75" s="56" t="str">
        <f>IF(J12="","",J12)</f>
        <v>10. 8. 2020</v>
      </c>
      <c r="K75" s="33"/>
      <c r="L75" s="99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6.95" customHeigh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99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40.9" customHeight="1">
      <c r="A77" s="31"/>
      <c r="B77" s="32"/>
      <c r="C77" s="26" t="s">
        <v>25</v>
      </c>
      <c r="D77" s="33"/>
      <c r="E77" s="33"/>
      <c r="F77" s="24" t="str">
        <f>E15</f>
        <v>Město Česká Třebová</v>
      </c>
      <c r="G77" s="33"/>
      <c r="H77" s="33"/>
      <c r="I77" s="26" t="s">
        <v>32</v>
      </c>
      <c r="J77" s="29" t="str">
        <f>E21</f>
        <v>Projekce Žižkov s.r.o. Ústí nad Orlicí</v>
      </c>
      <c r="K77" s="33"/>
      <c r="L77" s="99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5.6" customHeight="1">
      <c r="A78" s="31"/>
      <c r="B78" s="32"/>
      <c r="C78" s="26" t="s">
        <v>30</v>
      </c>
      <c r="D78" s="33"/>
      <c r="E78" s="33"/>
      <c r="F78" s="24" t="str">
        <f>IF(E18="","",E18)</f>
        <v>Vyplň údaj</v>
      </c>
      <c r="G78" s="33"/>
      <c r="H78" s="33"/>
      <c r="I78" s="26" t="s">
        <v>37</v>
      </c>
      <c r="J78" s="29" t="str">
        <f>E24</f>
        <v>ing. Vladimír Ent</v>
      </c>
      <c r="K78" s="33"/>
      <c r="L78" s="99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0.35" customHeight="1">
      <c r="A79" s="31"/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99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11" customFormat="1" ht="29.25" customHeight="1">
      <c r="A80" s="139"/>
      <c r="B80" s="140"/>
      <c r="C80" s="141" t="s">
        <v>96</v>
      </c>
      <c r="D80" s="142" t="s">
        <v>60</v>
      </c>
      <c r="E80" s="142" t="s">
        <v>56</v>
      </c>
      <c r="F80" s="142" t="s">
        <v>57</v>
      </c>
      <c r="G80" s="142" t="s">
        <v>97</v>
      </c>
      <c r="H80" s="142" t="s">
        <v>98</v>
      </c>
      <c r="I80" s="142" t="s">
        <v>99</v>
      </c>
      <c r="J80" s="143" t="s">
        <v>91</v>
      </c>
      <c r="K80" s="144" t="s">
        <v>100</v>
      </c>
      <c r="L80" s="145"/>
      <c r="M80" s="65" t="s">
        <v>19</v>
      </c>
      <c r="N80" s="66" t="s">
        <v>45</v>
      </c>
      <c r="O80" s="66" t="s">
        <v>101</v>
      </c>
      <c r="P80" s="66" t="s">
        <v>102</v>
      </c>
      <c r="Q80" s="66" t="s">
        <v>103</v>
      </c>
      <c r="R80" s="66" t="s">
        <v>104</v>
      </c>
      <c r="S80" s="66" t="s">
        <v>105</v>
      </c>
      <c r="T80" s="67" t="s">
        <v>106</v>
      </c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</row>
    <row r="81" spans="1:63" s="2" customFormat="1" ht="22.9" customHeight="1">
      <c r="A81" s="31"/>
      <c r="B81" s="32"/>
      <c r="C81" s="72" t="s">
        <v>107</v>
      </c>
      <c r="D81" s="33"/>
      <c r="E81" s="33"/>
      <c r="F81" s="33"/>
      <c r="G81" s="33"/>
      <c r="H81" s="33"/>
      <c r="I81" s="33"/>
      <c r="J81" s="146">
        <f>BK81</f>
        <v>0</v>
      </c>
      <c r="K81" s="33"/>
      <c r="L81" s="36"/>
      <c r="M81" s="68"/>
      <c r="N81" s="147"/>
      <c r="O81" s="69"/>
      <c r="P81" s="148">
        <f>P82</f>
        <v>0</v>
      </c>
      <c r="Q81" s="69"/>
      <c r="R81" s="148">
        <f>R82</f>
        <v>2.1299409999999996</v>
      </c>
      <c r="S81" s="69"/>
      <c r="T81" s="149">
        <f>T82</f>
        <v>0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T81" s="14" t="s">
        <v>74</v>
      </c>
      <c r="AU81" s="14" t="s">
        <v>92</v>
      </c>
      <c r="BK81" s="150">
        <f>BK82</f>
        <v>0</v>
      </c>
    </row>
    <row r="82" spans="2:63" s="12" customFormat="1" ht="25.9" customHeight="1">
      <c r="B82" s="151"/>
      <c r="C82" s="152"/>
      <c r="D82" s="153" t="s">
        <v>74</v>
      </c>
      <c r="E82" s="154" t="s">
        <v>108</v>
      </c>
      <c r="F82" s="154" t="s">
        <v>109</v>
      </c>
      <c r="G82" s="152"/>
      <c r="H82" s="152"/>
      <c r="I82" s="155"/>
      <c r="J82" s="156">
        <f>BK82</f>
        <v>0</v>
      </c>
      <c r="K82" s="152"/>
      <c r="L82" s="157"/>
      <c r="M82" s="158"/>
      <c r="N82" s="159"/>
      <c r="O82" s="159"/>
      <c r="P82" s="160">
        <f>P83</f>
        <v>0</v>
      </c>
      <c r="Q82" s="159"/>
      <c r="R82" s="160">
        <f>R83</f>
        <v>2.1299409999999996</v>
      </c>
      <c r="S82" s="159"/>
      <c r="T82" s="161">
        <f>T83</f>
        <v>0</v>
      </c>
      <c r="AR82" s="162" t="s">
        <v>85</v>
      </c>
      <c r="AT82" s="163" t="s">
        <v>74</v>
      </c>
      <c r="AU82" s="163" t="s">
        <v>75</v>
      </c>
      <c r="AY82" s="162" t="s">
        <v>110</v>
      </c>
      <c r="BK82" s="164">
        <f>BK83</f>
        <v>0</v>
      </c>
    </row>
    <row r="83" spans="2:63" s="12" customFormat="1" ht="22.9" customHeight="1">
      <c r="B83" s="151"/>
      <c r="C83" s="152"/>
      <c r="D83" s="153" t="s">
        <v>74</v>
      </c>
      <c r="E83" s="165" t="s">
        <v>111</v>
      </c>
      <c r="F83" s="165" t="s">
        <v>112</v>
      </c>
      <c r="G83" s="152"/>
      <c r="H83" s="152"/>
      <c r="I83" s="155"/>
      <c r="J83" s="166">
        <f>BK83</f>
        <v>0</v>
      </c>
      <c r="K83" s="152"/>
      <c r="L83" s="157"/>
      <c r="M83" s="158"/>
      <c r="N83" s="159"/>
      <c r="O83" s="159"/>
      <c r="P83" s="160">
        <f>SUM(P84:P89)</f>
        <v>0</v>
      </c>
      <c r="Q83" s="159"/>
      <c r="R83" s="160">
        <f>SUM(R84:R89)</f>
        <v>2.1299409999999996</v>
      </c>
      <c r="S83" s="159"/>
      <c r="T83" s="161">
        <f>SUM(T84:T89)</f>
        <v>0</v>
      </c>
      <c r="AR83" s="162" t="s">
        <v>85</v>
      </c>
      <c r="AT83" s="163" t="s">
        <v>74</v>
      </c>
      <c r="AU83" s="163" t="s">
        <v>83</v>
      </c>
      <c r="AY83" s="162" t="s">
        <v>110</v>
      </c>
      <c r="BK83" s="164">
        <f>SUM(BK84:BK89)</f>
        <v>0</v>
      </c>
    </row>
    <row r="84" spans="1:65" s="2" customFormat="1" ht="22.15" customHeight="1">
      <c r="A84" s="31"/>
      <c r="B84" s="32"/>
      <c r="C84" s="167" t="s">
        <v>83</v>
      </c>
      <c r="D84" s="167" t="s">
        <v>113</v>
      </c>
      <c r="E84" s="168" t="s">
        <v>114</v>
      </c>
      <c r="F84" s="169" t="s">
        <v>115</v>
      </c>
      <c r="G84" s="170" t="s">
        <v>116</v>
      </c>
      <c r="H84" s="171">
        <v>85.3</v>
      </c>
      <c r="I84" s="172"/>
      <c r="J84" s="173">
        <f>ROUND(I84*H84,2)</f>
        <v>0</v>
      </c>
      <c r="K84" s="174"/>
      <c r="L84" s="36"/>
      <c r="M84" s="175" t="s">
        <v>19</v>
      </c>
      <c r="N84" s="176" t="s">
        <v>46</v>
      </c>
      <c r="O84" s="61"/>
      <c r="P84" s="177">
        <f>O84*H84</f>
        <v>0</v>
      </c>
      <c r="Q84" s="177">
        <v>0.02487</v>
      </c>
      <c r="R84" s="177">
        <f>Q84*H84</f>
        <v>2.1214109999999997</v>
      </c>
      <c r="S84" s="177">
        <v>0</v>
      </c>
      <c r="T84" s="178">
        <f>S84*H84</f>
        <v>0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R84" s="179" t="s">
        <v>117</v>
      </c>
      <c r="AT84" s="179" t="s">
        <v>113</v>
      </c>
      <c r="AU84" s="179" t="s">
        <v>85</v>
      </c>
      <c r="AY84" s="14" t="s">
        <v>110</v>
      </c>
      <c r="BE84" s="180">
        <f>IF(N84="základní",J84,0)</f>
        <v>0</v>
      </c>
      <c r="BF84" s="180">
        <f>IF(N84="snížená",J84,0)</f>
        <v>0</v>
      </c>
      <c r="BG84" s="180">
        <f>IF(N84="zákl. přenesená",J84,0)</f>
        <v>0</v>
      </c>
      <c r="BH84" s="180">
        <f>IF(N84="sníž. přenesená",J84,0)</f>
        <v>0</v>
      </c>
      <c r="BI84" s="180">
        <f>IF(N84="nulová",J84,0)</f>
        <v>0</v>
      </c>
      <c r="BJ84" s="14" t="s">
        <v>83</v>
      </c>
      <c r="BK84" s="180">
        <f>ROUND(I84*H84,2)</f>
        <v>0</v>
      </c>
      <c r="BL84" s="14" t="s">
        <v>117</v>
      </c>
      <c r="BM84" s="179" t="s">
        <v>118</v>
      </c>
    </row>
    <row r="85" spans="1:47" s="2" customFormat="1" ht="29.25">
      <c r="A85" s="31"/>
      <c r="B85" s="32"/>
      <c r="C85" s="33"/>
      <c r="D85" s="181" t="s">
        <v>119</v>
      </c>
      <c r="E85" s="33"/>
      <c r="F85" s="182" t="s">
        <v>120</v>
      </c>
      <c r="G85" s="33"/>
      <c r="H85" s="33"/>
      <c r="I85" s="183"/>
      <c r="J85" s="33"/>
      <c r="K85" s="33"/>
      <c r="L85" s="36"/>
      <c r="M85" s="184"/>
      <c r="N85" s="185"/>
      <c r="O85" s="61"/>
      <c r="P85" s="61"/>
      <c r="Q85" s="61"/>
      <c r="R85" s="61"/>
      <c r="S85" s="61"/>
      <c r="T85" s="62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T85" s="14" t="s">
        <v>119</v>
      </c>
      <c r="AU85" s="14" t="s">
        <v>85</v>
      </c>
    </row>
    <row r="86" spans="1:65" s="2" customFormat="1" ht="13.9" customHeight="1">
      <c r="A86" s="31"/>
      <c r="B86" s="32"/>
      <c r="C86" s="167" t="s">
        <v>85</v>
      </c>
      <c r="D86" s="167" t="s">
        <v>113</v>
      </c>
      <c r="E86" s="168" t="s">
        <v>121</v>
      </c>
      <c r="F86" s="169" t="s">
        <v>122</v>
      </c>
      <c r="G86" s="170" t="s">
        <v>116</v>
      </c>
      <c r="H86" s="171">
        <v>85.3</v>
      </c>
      <c r="I86" s="172"/>
      <c r="J86" s="173">
        <f>ROUND(I86*H86,2)</f>
        <v>0</v>
      </c>
      <c r="K86" s="174"/>
      <c r="L86" s="36"/>
      <c r="M86" s="175" t="s">
        <v>19</v>
      </c>
      <c r="N86" s="176" t="s">
        <v>46</v>
      </c>
      <c r="O86" s="61"/>
      <c r="P86" s="177">
        <f>O86*H86</f>
        <v>0</v>
      </c>
      <c r="Q86" s="177">
        <v>0.0001</v>
      </c>
      <c r="R86" s="177">
        <f>Q86*H86</f>
        <v>0.00853</v>
      </c>
      <c r="S86" s="177">
        <v>0</v>
      </c>
      <c r="T86" s="178">
        <f>S86*H86</f>
        <v>0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R86" s="179" t="s">
        <v>117</v>
      </c>
      <c r="AT86" s="179" t="s">
        <v>113</v>
      </c>
      <c r="AU86" s="179" t="s">
        <v>85</v>
      </c>
      <c r="AY86" s="14" t="s">
        <v>110</v>
      </c>
      <c r="BE86" s="180">
        <f>IF(N86="základní",J86,0)</f>
        <v>0</v>
      </c>
      <c r="BF86" s="180">
        <f>IF(N86="snížená",J86,0)</f>
        <v>0</v>
      </c>
      <c r="BG86" s="180">
        <f>IF(N86="zákl. přenesená",J86,0)</f>
        <v>0</v>
      </c>
      <c r="BH86" s="180">
        <f>IF(N86="sníž. přenesená",J86,0)</f>
        <v>0</v>
      </c>
      <c r="BI86" s="180">
        <f>IF(N86="nulová",J86,0)</f>
        <v>0</v>
      </c>
      <c r="BJ86" s="14" t="s">
        <v>83</v>
      </c>
      <c r="BK86" s="180">
        <f>ROUND(I86*H86,2)</f>
        <v>0</v>
      </c>
      <c r="BL86" s="14" t="s">
        <v>117</v>
      </c>
      <c r="BM86" s="179" t="s">
        <v>123</v>
      </c>
    </row>
    <row r="87" spans="1:47" s="2" customFormat="1" ht="19.5">
      <c r="A87" s="31"/>
      <c r="B87" s="32"/>
      <c r="C87" s="33"/>
      <c r="D87" s="181" t="s">
        <v>119</v>
      </c>
      <c r="E87" s="33"/>
      <c r="F87" s="182" t="s">
        <v>124</v>
      </c>
      <c r="G87" s="33"/>
      <c r="H87" s="33"/>
      <c r="I87" s="183"/>
      <c r="J87" s="33"/>
      <c r="K87" s="33"/>
      <c r="L87" s="36"/>
      <c r="M87" s="184"/>
      <c r="N87" s="185"/>
      <c r="O87" s="61"/>
      <c r="P87" s="61"/>
      <c r="Q87" s="61"/>
      <c r="R87" s="61"/>
      <c r="S87" s="61"/>
      <c r="T87" s="62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T87" s="14" t="s">
        <v>119</v>
      </c>
      <c r="AU87" s="14" t="s">
        <v>85</v>
      </c>
    </row>
    <row r="88" spans="1:65" s="2" customFormat="1" ht="22.15" customHeight="1">
      <c r="A88" s="31"/>
      <c r="B88" s="32"/>
      <c r="C88" s="167" t="s">
        <v>125</v>
      </c>
      <c r="D88" s="167" t="s">
        <v>113</v>
      </c>
      <c r="E88" s="168" t="s">
        <v>126</v>
      </c>
      <c r="F88" s="169" t="s">
        <v>127</v>
      </c>
      <c r="G88" s="170" t="s">
        <v>128</v>
      </c>
      <c r="H88" s="171">
        <v>2.13</v>
      </c>
      <c r="I88" s="172"/>
      <c r="J88" s="173">
        <f>ROUND(I88*H88,2)</f>
        <v>0</v>
      </c>
      <c r="K88" s="174"/>
      <c r="L88" s="36"/>
      <c r="M88" s="175" t="s">
        <v>19</v>
      </c>
      <c r="N88" s="176" t="s">
        <v>46</v>
      </c>
      <c r="O88" s="61"/>
      <c r="P88" s="177">
        <f>O88*H88</f>
        <v>0</v>
      </c>
      <c r="Q88" s="177">
        <v>0</v>
      </c>
      <c r="R88" s="177">
        <f>Q88*H88</f>
        <v>0</v>
      </c>
      <c r="S88" s="177">
        <v>0</v>
      </c>
      <c r="T88" s="178">
        <f>S88*H88</f>
        <v>0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79" t="s">
        <v>117</v>
      </c>
      <c r="AT88" s="179" t="s">
        <v>113</v>
      </c>
      <c r="AU88" s="179" t="s">
        <v>85</v>
      </c>
      <c r="AY88" s="14" t="s">
        <v>110</v>
      </c>
      <c r="BE88" s="180">
        <f>IF(N88="základní",J88,0)</f>
        <v>0</v>
      </c>
      <c r="BF88" s="180">
        <f>IF(N88="snížená",J88,0)</f>
        <v>0</v>
      </c>
      <c r="BG88" s="180">
        <f>IF(N88="zákl. přenesená",J88,0)</f>
        <v>0</v>
      </c>
      <c r="BH88" s="180">
        <f>IF(N88="sníž. přenesená",J88,0)</f>
        <v>0</v>
      </c>
      <c r="BI88" s="180">
        <f>IF(N88="nulová",J88,0)</f>
        <v>0</v>
      </c>
      <c r="BJ88" s="14" t="s">
        <v>83</v>
      </c>
      <c r="BK88" s="180">
        <f>ROUND(I88*H88,2)</f>
        <v>0</v>
      </c>
      <c r="BL88" s="14" t="s">
        <v>117</v>
      </c>
      <c r="BM88" s="179" t="s">
        <v>129</v>
      </c>
    </row>
    <row r="89" spans="1:47" s="2" customFormat="1" ht="39">
      <c r="A89" s="31"/>
      <c r="B89" s="32"/>
      <c r="C89" s="33"/>
      <c r="D89" s="181" t="s">
        <v>119</v>
      </c>
      <c r="E89" s="33"/>
      <c r="F89" s="182" t="s">
        <v>130</v>
      </c>
      <c r="G89" s="33"/>
      <c r="H89" s="33"/>
      <c r="I89" s="183"/>
      <c r="J89" s="33"/>
      <c r="K89" s="33"/>
      <c r="L89" s="36"/>
      <c r="M89" s="186"/>
      <c r="N89" s="187"/>
      <c r="O89" s="188"/>
      <c r="P89" s="188"/>
      <c r="Q89" s="188"/>
      <c r="R89" s="188"/>
      <c r="S89" s="188"/>
      <c r="T89" s="189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T89" s="14" t="s">
        <v>119</v>
      </c>
      <c r="AU89" s="14" t="s">
        <v>85</v>
      </c>
    </row>
    <row r="90" spans="1:31" s="2" customFormat="1" ht="6.95" customHeight="1">
      <c r="A90" s="31"/>
      <c r="B90" s="44"/>
      <c r="C90" s="45"/>
      <c r="D90" s="45"/>
      <c r="E90" s="45"/>
      <c r="F90" s="45"/>
      <c r="G90" s="45"/>
      <c r="H90" s="45"/>
      <c r="I90" s="45"/>
      <c r="J90" s="45"/>
      <c r="K90" s="45"/>
      <c r="L90" s="36"/>
      <c r="M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</sheetData>
  <sheetProtection algorithmName="SHA-512" hashValue="0gVKEhq3/14UV85mTWBy7WqhW/xVhBmvy4O25E0AxwZA8dSxhpHOzDn8zf2pg3U+Vkd+fapswAMK/7GRdHhfSQ==" saltValue="XE6f90Uv3JOyhoLE08Cn7gSO8g4rTot56PdVrCoSGT1TyqQ+n4/bCLVaLCSFIU2243T/0Gvm7s2OvsVJGNL57A==" spinCount="100000" sheet="1" objects="1" scenarios="1" formatColumns="0" formatRows="0" autoFilter="0"/>
  <autoFilter ref="C80:K8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Ent</dc:creator>
  <cp:keywords/>
  <dc:description/>
  <cp:lastModifiedBy>Hlaváček Martin</cp:lastModifiedBy>
  <dcterms:created xsi:type="dcterms:W3CDTF">2020-09-01T14:16:13Z</dcterms:created>
  <dcterms:modified xsi:type="dcterms:W3CDTF">2020-09-02T13:39:40Z</dcterms:modified>
  <cp:category/>
  <cp:version/>
  <cp:contentType/>
  <cp:contentStatus/>
</cp:coreProperties>
</file>