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Vault_pracovni\Projekty\Akce\MU Česká Třebová\2379-2020 Kompostárna Třebovice _Změna stavby před dokončením\06 ZMĚNA STAVBY PŘED DOKONČENÍM\ROZPOCET-DVZ\"/>
    </mc:Choice>
  </mc:AlternateContent>
  <xr:revisionPtr revIDLastSave="0" documentId="13_ncr:1_{DFFB0652-B56C-4818-AFFC-EB9203DE6FBA}" xr6:coauthVersionLast="46" xr6:coauthVersionMax="46" xr10:uidLastSave="{00000000-0000-0000-0000-000000000000}"/>
  <bookViews>
    <workbookView xWindow="-108" yWindow="-108" windowWidth="30936" windowHeight="16896" xr2:uid="{00000000-000D-0000-FFFF-FFFF00000000}"/>
  </bookViews>
  <sheets>
    <sheet name="12 - Přístřešek" sheetId="5" r:id="rId1"/>
  </sheets>
  <definedNames>
    <definedName name="_xlnm._FilterDatabase" localSheetId="0" hidden="1">'12 - Přístřešek'!$C$91:$K$362</definedName>
    <definedName name="_xlnm.Print_Titles" localSheetId="0">'12 - Přístřešek'!$91:$91</definedName>
    <definedName name="_xlnm.Print_Area" localSheetId="0">'12 - Přístřešek'!$C$4:$J$39,'12 - Přístřešek'!$C$45:$J$73,'12 - Přístřešek'!$C$79:$K$362</definedName>
  </definedNames>
  <calcPr calcId="181029"/>
</workbook>
</file>

<file path=xl/calcChain.xml><?xml version="1.0" encoding="utf-8"?>
<calcChain xmlns="http://schemas.openxmlformats.org/spreadsheetml/2006/main">
  <c r="J55" i="5" l="1"/>
  <c r="J54" i="5"/>
  <c r="J37" i="5"/>
  <c r="J36" i="5"/>
  <c r="J35" i="5"/>
  <c r="BI357" i="5"/>
  <c r="BH357" i="5"/>
  <c r="BG357" i="5"/>
  <c r="BF357" i="5"/>
  <c r="T357" i="5"/>
  <c r="R357" i="5"/>
  <c r="P357" i="5"/>
  <c r="BI351" i="5"/>
  <c r="BH351" i="5"/>
  <c r="BG351" i="5"/>
  <c r="BF351" i="5"/>
  <c r="T351" i="5"/>
  <c r="T350" i="5" s="1"/>
  <c r="T349" i="5" s="1"/>
  <c r="R351" i="5"/>
  <c r="R350" i="5" s="1"/>
  <c r="R349" i="5" s="1"/>
  <c r="P351" i="5"/>
  <c r="P350" i="5" s="1"/>
  <c r="P349" i="5" s="1"/>
  <c r="BI347" i="5"/>
  <c r="BH347" i="5"/>
  <c r="BG347" i="5"/>
  <c r="BF347" i="5"/>
  <c r="T347" i="5"/>
  <c r="R347" i="5"/>
  <c r="P347" i="5"/>
  <c r="BI345" i="5"/>
  <c r="BH345" i="5"/>
  <c r="BG345" i="5"/>
  <c r="BF345" i="5"/>
  <c r="T345" i="5"/>
  <c r="R345" i="5"/>
  <c r="P345" i="5"/>
  <c r="BI343" i="5"/>
  <c r="BH343" i="5"/>
  <c r="BG343" i="5"/>
  <c r="BF343" i="5"/>
  <c r="T343" i="5"/>
  <c r="R343" i="5"/>
  <c r="P343" i="5"/>
  <c r="BI341" i="5"/>
  <c r="BH341" i="5"/>
  <c r="BG341" i="5"/>
  <c r="BF341" i="5"/>
  <c r="T341" i="5"/>
  <c r="R341" i="5"/>
  <c r="P341" i="5"/>
  <c r="BI332" i="5"/>
  <c r="BH332" i="5"/>
  <c r="BG332" i="5"/>
  <c r="BF332" i="5"/>
  <c r="T332" i="5"/>
  <c r="R332" i="5"/>
  <c r="P332" i="5"/>
  <c r="BI330" i="5"/>
  <c r="BH330" i="5"/>
  <c r="BG330" i="5"/>
  <c r="BF330" i="5"/>
  <c r="T330" i="5"/>
  <c r="R330" i="5"/>
  <c r="P330" i="5"/>
  <c r="BI328" i="5"/>
  <c r="BH328" i="5"/>
  <c r="BG328" i="5"/>
  <c r="BF328" i="5"/>
  <c r="T328" i="5"/>
  <c r="R328" i="5"/>
  <c r="P328" i="5"/>
  <c r="BI321" i="5"/>
  <c r="BH321" i="5"/>
  <c r="BG321" i="5"/>
  <c r="BF321" i="5"/>
  <c r="T321" i="5"/>
  <c r="R321" i="5"/>
  <c r="P321" i="5"/>
  <c r="BI317" i="5"/>
  <c r="BH317" i="5"/>
  <c r="BG317" i="5"/>
  <c r="BF317" i="5"/>
  <c r="T317" i="5"/>
  <c r="R317" i="5"/>
  <c r="P317" i="5"/>
  <c r="BI314" i="5"/>
  <c r="BH314" i="5"/>
  <c r="BG314" i="5"/>
  <c r="BF314" i="5"/>
  <c r="T314" i="5"/>
  <c r="R314" i="5"/>
  <c r="P314" i="5"/>
  <c r="BI307" i="5"/>
  <c r="BH307" i="5"/>
  <c r="BG307" i="5"/>
  <c r="BF307" i="5"/>
  <c r="T307" i="5"/>
  <c r="R307" i="5"/>
  <c r="P307" i="5"/>
  <c r="BI300" i="5"/>
  <c r="BH300" i="5"/>
  <c r="BG300" i="5"/>
  <c r="BF300" i="5"/>
  <c r="T300" i="5"/>
  <c r="R300" i="5"/>
  <c r="P300" i="5"/>
  <c r="BI290" i="5"/>
  <c r="BH290" i="5"/>
  <c r="BG290" i="5"/>
  <c r="BF290" i="5"/>
  <c r="T290" i="5"/>
  <c r="R290" i="5"/>
  <c r="P290" i="5"/>
  <c r="BI286" i="5"/>
  <c r="BH286" i="5"/>
  <c r="BG286" i="5"/>
  <c r="BF286" i="5"/>
  <c r="T286" i="5"/>
  <c r="R286" i="5"/>
  <c r="P286" i="5"/>
  <c r="BI282" i="5"/>
  <c r="BH282" i="5"/>
  <c r="BG282" i="5"/>
  <c r="BF282" i="5"/>
  <c r="T282" i="5"/>
  <c r="R282" i="5"/>
  <c r="P282" i="5"/>
  <c r="BI275" i="5"/>
  <c r="BH275" i="5"/>
  <c r="BG275" i="5"/>
  <c r="BF275" i="5"/>
  <c r="T275" i="5"/>
  <c r="R275" i="5"/>
  <c r="P275" i="5"/>
  <c r="BI271" i="5"/>
  <c r="BH271" i="5"/>
  <c r="BG271" i="5"/>
  <c r="BF271" i="5"/>
  <c r="T271" i="5"/>
  <c r="R271" i="5"/>
  <c r="P271" i="5"/>
  <c r="BI268" i="5"/>
  <c r="BH268" i="5"/>
  <c r="BG268" i="5"/>
  <c r="BF268" i="5"/>
  <c r="T268" i="5"/>
  <c r="R268" i="5"/>
  <c r="P268" i="5"/>
  <c r="BI263" i="5"/>
  <c r="BH263" i="5"/>
  <c r="BG263" i="5"/>
  <c r="BF263" i="5"/>
  <c r="T263" i="5"/>
  <c r="R263" i="5"/>
  <c r="P263" i="5"/>
  <c r="BI261" i="5"/>
  <c r="BH261" i="5"/>
  <c r="BG261" i="5"/>
  <c r="BF261" i="5"/>
  <c r="T261" i="5"/>
  <c r="R261" i="5"/>
  <c r="P261" i="5"/>
  <c r="BI256" i="5"/>
  <c r="BH256" i="5"/>
  <c r="BG256" i="5"/>
  <c r="BF256" i="5"/>
  <c r="T256" i="5"/>
  <c r="R256" i="5"/>
  <c r="P256" i="5"/>
  <c r="BI252" i="5"/>
  <c r="BH252" i="5"/>
  <c r="BG252" i="5"/>
  <c r="BF252" i="5"/>
  <c r="T252" i="5"/>
  <c r="R252" i="5"/>
  <c r="P252" i="5"/>
  <c r="BI249" i="5"/>
  <c r="BH249" i="5"/>
  <c r="BG249" i="5"/>
  <c r="BF249" i="5"/>
  <c r="T249" i="5"/>
  <c r="R249" i="5"/>
  <c r="P249" i="5"/>
  <c r="BI246" i="5"/>
  <c r="BH246" i="5"/>
  <c r="BG246" i="5"/>
  <c r="BF246" i="5"/>
  <c r="T246" i="5"/>
  <c r="R246" i="5"/>
  <c r="P246" i="5"/>
  <c r="BI240" i="5"/>
  <c r="BH240" i="5"/>
  <c r="BG240" i="5"/>
  <c r="BF240" i="5"/>
  <c r="T240" i="5"/>
  <c r="R240" i="5"/>
  <c r="P240" i="5"/>
  <c r="BI233" i="5"/>
  <c r="BH233" i="5"/>
  <c r="BG233" i="5"/>
  <c r="BF233" i="5"/>
  <c r="T233" i="5"/>
  <c r="R233" i="5"/>
  <c r="P233" i="5"/>
  <c r="BI229" i="5"/>
  <c r="BH229" i="5"/>
  <c r="BG229" i="5"/>
  <c r="BF229" i="5"/>
  <c r="T229" i="5"/>
  <c r="R229" i="5"/>
  <c r="P229" i="5"/>
  <c r="BI226" i="5"/>
  <c r="BH226" i="5"/>
  <c r="BG226" i="5"/>
  <c r="BF226" i="5"/>
  <c r="T226" i="5"/>
  <c r="R226" i="5"/>
  <c r="P226" i="5"/>
  <c r="BI222" i="5"/>
  <c r="BH222" i="5"/>
  <c r="BG222" i="5"/>
  <c r="BF222" i="5"/>
  <c r="T222" i="5"/>
  <c r="R222" i="5"/>
  <c r="P222" i="5"/>
  <c r="BI215" i="5"/>
  <c r="BH215" i="5"/>
  <c r="BG215" i="5"/>
  <c r="BF215" i="5"/>
  <c r="T215" i="5"/>
  <c r="R215" i="5"/>
  <c r="P215" i="5"/>
  <c r="BI210" i="5"/>
  <c r="BH210" i="5"/>
  <c r="BG210" i="5"/>
  <c r="BF210" i="5"/>
  <c r="T210" i="5"/>
  <c r="T209" i="5" s="1"/>
  <c r="R210" i="5"/>
  <c r="R209" i="5" s="1"/>
  <c r="P210" i="5"/>
  <c r="P209" i="5" s="1"/>
  <c r="BI200" i="5"/>
  <c r="BH200" i="5"/>
  <c r="BG200" i="5"/>
  <c r="BF200" i="5"/>
  <c r="T200" i="5"/>
  <c r="R200" i="5"/>
  <c r="P200" i="5"/>
  <c r="BI191" i="5"/>
  <c r="BH191" i="5"/>
  <c r="BG191" i="5"/>
  <c r="BF191" i="5"/>
  <c r="T191" i="5"/>
  <c r="R191" i="5"/>
  <c r="P191" i="5"/>
  <c r="BI186" i="5"/>
  <c r="BH186" i="5"/>
  <c r="BG186" i="5"/>
  <c r="BF186" i="5"/>
  <c r="T186" i="5"/>
  <c r="R186" i="5"/>
  <c r="R185" i="5" s="1"/>
  <c r="P186" i="5"/>
  <c r="BI178" i="5"/>
  <c r="BH178" i="5"/>
  <c r="BG178" i="5"/>
  <c r="BF178" i="5"/>
  <c r="T178" i="5"/>
  <c r="T177" i="5" s="1"/>
  <c r="R178" i="5"/>
  <c r="R177" i="5"/>
  <c r="P178" i="5"/>
  <c r="P177" i="5"/>
  <c r="BI171" i="5"/>
  <c r="BH171" i="5"/>
  <c r="BG171" i="5"/>
  <c r="BF171" i="5"/>
  <c r="T171" i="5"/>
  <c r="R171" i="5"/>
  <c r="P171" i="5"/>
  <c r="BI164" i="5"/>
  <c r="BH164" i="5"/>
  <c r="BG164" i="5"/>
  <c r="BF164" i="5"/>
  <c r="T164" i="5"/>
  <c r="R164" i="5"/>
  <c r="P164" i="5"/>
  <c r="BI161" i="5"/>
  <c r="BH161" i="5"/>
  <c r="BG161" i="5"/>
  <c r="BF161" i="5"/>
  <c r="T161" i="5"/>
  <c r="R161" i="5"/>
  <c r="P161" i="5"/>
  <c r="BI154" i="5"/>
  <c r="BH154" i="5"/>
  <c r="BG154" i="5"/>
  <c r="BF154" i="5"/>
  <c r="T154" i="5"/>
  <c r="R154" i="5"/>
  <c r="P154" i="5"/>
  <c r="BI147" i="5"/>
  <c r="BH147" i="5"/>
  <c r="BG147" i="5"/>
  <c r="BF147" i="5"/>
  <c r="T147" i="5"/>
  <c r="R147" i="5"/>
  <c r="P147" i="5"/>
  <c r="BI140" i="5"/>
  <c r="BH140" i="5"/>
  <c r="BG140" i="5"/>
  <c r="BF140" i="5"/>
  <c r="T140" i="5"/>
  <c r="R140" i="5"/>
  <c r="P140" i="5"/>
  <c r="BI137" i="5"/>
  <c r="BH137" i="5"/>
  <c r="BG137" i="5"/>
  <c r="BF137" i="5"/>
  <c r="T137" i="5"/>
  <c r="R137" i="5"/>
  <c r="P137" i="5"/>
  <c r="BI130" i="5"/>
  <c r="BH130" i="5"/>
  <c r="BG130" i="5"/>
  <c r="BF130" i="5"/>
  <c r="T130" i="5"/>
  <c r="R130" i="5"/>
  <c r="P130" i="5"/>
  <c r="BI123" i="5"/>
  <c r="BH123" i="5"/>
  <c r="BG123" i="5"/>
  <c r="BF123" i="5"/>
  <c r="T123" i="5"/>
  <c r="R123" i="5"/>
  <c r="P123" i="5"/>
  <c r="BI116" i="5"/>
  <c r="BH116" i="5"/>
  <c r="BG116" i="5"/>
  <c r="BF116" i="5"/>
  <c r="T116" i="5"/>
  <c r="R116" i="5"/>
  <c r="P116" i="5"/>
  <c r="BI110" i="5"/>
  <c r="BH110" i="5"/>
  <c r="BG110" i="5"/>
  <c r="BF110" i="5"/>
  <c r="T110" i="5"/>
  <c r="R110" i="5"/>
  <c r="P110" i="5"/>
  <c r="BI103" i="5"/>
  <c r="BH103" i="5"/>
  <c r="BG103" i="5"/>
  <c r="BF103" i="5"/>
  <c r="T103" i="5"/>
  <c r="R103" i="5"/>
  <c r="P103" i="5"/>
  <c r="BI101" i="5"/>
  <c r="BH101" i="5"/>
  <c r="BG101" i="5"/>
  <c r="BF101" i="5"/>
  <c r="T101" i="5"/>
  <c r="R101" i="5"/>
  <c r="P101" i="5"/>
  <c r="BI95" i="5"/>
  <c r="BH95" i="5"/>
  <c r="BG95" i="5"/>
  <c r="BF95" i="5"/>
  <c r="T95" i="5"/>
  <c r="R95" i="5"/>
  <c r="P95" i="5"/>
  <c r="J89" i="5"/>
  <c r="J88" i="5"/>
  <c r="F88" i="5"/>
  <c r="F86" i="5"/>
  <c r="E84" i="5"/>
  <c r="F54" i="5"/>
  <c r="F52" i="5"/>
  <c r="E50" i="5"/>
  <c r="F89" i="5"/>
  <c r="J52" i="5"/>
  <c r="E82" i="5"/>
  <c r="J328" i="5"/>
  <c r="J256" i="5"/>
  <c r="J314" i="5"/>
  <c r="J268" i="5"/>
  <c r="BK200" i="5"/>
  <c r="BK282" i="5"/>
  <c r="BK191" i="5"/>
  <c r="BK332" i="5"/>
  <c r="BK268" i="5"/>
  <c r="J130" i="5"/>
  <c r="BK321" i="5"/>
  <c r="J252" i="5"/>
  <c r="J161" i="5"/>
  <c r="J330" i="5"/>
  <c r="BK275" i="5"/>
  <c r="BK233" i="5"/>
  <c r="BK123" i="5"/>
  <c r="J147" i="5"/>
  <c r="BK256" i="5"/>
  <c r="BK164" i="5"/>
  <c r="J95" i="5"/>
  <c r="J307" i="5"/>
  <c r="BK215" i="5"/>
  <c r="BK95" i="5"/>
  <c r="J116" i="5"/>
  <c r="J332" i="5"/>
  <c r="BK300" i="5"/>
  <c r="J226" i="5"/>
  <c r="J343" i="5"/>
  <c r="J271" i="5"/>
  <c r="BK210" i="5"/>
  <c r="J233" i="5"/>
  <c r="BK343" i="5"/>
  <c r="J290" i="5"/>
  <c r="J240" i="5"/>
  <c r="BK110" i="5"/>
  <c r="BK171" i="5"/>
  <c r="BK351" i="5"/>
  <c r="J275" i="5"/>
  <c r="J186" i="5"/>
  <c r="BK252" i="5"/>
  <c r="J164" i="5"/>
  <c r="BK178" i="5"/>
  <c r="BK249" i="5"/>
  <c r="J178" i="5"/>
  <c r="BK116" i="5"/>
  <c r="BK271" i="5"/>
  <c r="BK186" i="5"/>
  <c r="BK101" i="5"/>
  <c r="J345" i="5"/>
  <c r="BK261" i="5"/>
  <c r="J171" i="5"/>
  <c r="J317" i="5"/>
  <c r="BK263" i="5"/>
  <c r="J222" i="5"/>
  <c r="J200" i="5"/>
  <c r="J357" i="5"/>
  <c r="J137" i="5"/>
  <c r="BK154" i="5"/>
  <c r="BK347" i="5"/>
  <c r="BK317" i="5"/>
  <c r="BK229" i="5"/>
  <c r="BK330" i="5"/>
  <c r="BK290" i="5"/>
  <c r="J215" i="5"/>
  <c r="J347" i="5"/>
  <c r="J300" i="5"/>
  <c r="J249" i="5"/>
  <c r="BK137" i="5"/>
  <c r="BK357" i="5"/>
  <c r="J229" i="5"/>
  <c r="BK130" i="5"/>
  <c r="BK328" i="5"/>
  <c r="J263" i="5"/>
  <c r="BK161" i="5"/>
  <c r="J103" i="5"/>
  <c r="J351" i="5"/>
  <c r="BK314" i="5"/>
  <c r="J191" i="5"/>
  <c r="BK345" i="5"/>
  <c r="BK286" i="5"/>
  <c r="J261" i="5"/>
  <c r="J154" i="5"/>
  <c r="BK222" i="5"/>
  <c r="J286" i="5"/>
  <c r="J210" i="5"/>
  <c r="J140" i="5"/>
  <c r="J341" i="5"/>
  <c r="BK307" i="5"/>
  <c r="BK246" i="5"/>
  <c r="J123" i="5"/>
  <c r="BK341" i="5"/>
  <c r="J282" i="5"/>
  <c r="BK226" i="5"/>
  <c r="J101" i="5"/>
  <c r="BK240" i="5"/>
  <c r="BK103" i="5"/>
  <c r="BK147" i="5"/>
  <c r="J321" i="5"/>
  <c r="J246" i="5"/>
  <c r="BK140" i="5"/>
  <c r="J110" i="5"/>
  <c r="T185" i="5" l="1"/>
  <c r="P185" i="5"/>
  <c r="P320" i="5"/>
  <c r="BK94" i="5"/>
  <c r="P94" i="5"/>
  <c r="P93" i="5" s="1"/>
  <c r="R94" i="5"/>
  <c r="R93" i="5" s="1"/>
  <c r="T94" i="5"/>
  <c r="T93" i="5"/>
  <c r="BK214" i="5"/>
  <c r="J214" i="5" s="1"/>
  <c r="J66" i="5" s="1"/>
  <c r="P214" i="5"/>
  <c r="R214" i="5"/>
  <c r="T214" i="5"/>
  <c r="BK232" i="5"/>
  <c r="J232" i="5" s="1"/>
  <c r="J67" i="5" s="1"/>
  <c r="P232" i="5"/>
  <c r="R232" i="5"/>
  <c r="T232" i="5"/>
  <c r="BK255" i="5"/>
  <c r="J255" i="5" s="1"/>
  <c r="J68" i="5" s="1"/>
  <c r="P255" i="5"/>
  <c r="R255" i="5"/>
  <c r="T255" i="5"/>
  <c r="BK274" i="5"/>
  <c r="J274" i="5"/>
  <c r="J69" i="5" s="1"/>
  <c r="P274" i="5"/>
  <c r="R274" i="5"/>
  <c r="T274" i="5"/>
  <c r="R320" i="5"/>
  <c r="T320" i="5"/>
  <c r="BK320" i="5"/>
  <c r="J320" i="5"/>
  <c r="J70" i="5" s="1"/>
  <c r="E48" i="5"/>
  <c r="BE123" i="5"/>
  <c r="BE164" i="5"/>
  <c r="BE357" i="5"/>
  <c r="J86" i="5"/>
  <c r="BE222" i="5"/>
  <c r="BE246" i="5"/>
  <c r="BE252" i="5"/>
  <c r="BE256" i="5"/>
  <c r="BE275" i="5"/>
  <c r="BE314" i="5"/>
  <c r="BE317" i="5"/>
  <c r="BE321" i="5"/>
  <c r="BE341" i="5"/>
  <c r="BE345" i="5"/>
  <c r="BE347" i="5"/>
  <c r="BE103" i="5"/>
  <c r="BK177" i="5"/>
  <c r="J177" i="5" s="1"/>
  <c r="J62" i="5" s="1"/>
  <c r="BK185" i="5"/>
  <c r="J185" i="5" s="1"/>
  <c r="J63" i="5" s="1"/>
  <c r="BK209" i="5"/>
  <c r="J209" i="5" s="1"/>
  <c r="J64" i="5" s="1"/>
  <c r="BE147" i="5"/>
  <c r="BE154" i="5"/>
  <c r="BE161" i="5"/>
  <c r="BE186" i="5"/>
  <c r="BE210" i="5"/>
  <c r="BE226" i="5"/>
  <c r="BE233" i="5"/>
  <c r="BE271" i="5"/>
  <c r="BK350" i="5"/>
  <c r="J350" i="5" s="1"/>
  <c r="J72" i="5" s="1"/>
  <c r="BE95" i="5"/>
  <c r="BE101" i="5"/>
  <c r="BE116" i="5"/>
  <c r="BE130" i="5"/>
  <c r="BE171" i="5"/>
  <c r="BE110" i="5"/>
  <c r="BE200" i="5"/>
  <c r="BE240" i="5"/>
  <c r="BE249" i="5"/>
  <c r="BE332" i="5"/>
  <c r="F55" i="5"/>
  <c r="BE137" i="5"/>
  <c r="BE140" i="5"/>
  <c r="BE178" i="5"/>
  <c r="BE191" i="5"/>
  <c r="BE215" i="5"/>
  <c r="BE229" i="5"/>
  <c r="BE261" i="5"/>
  <c r="BE263" i="5"/>
  <c r="BE268" i="5"/>
  <c r="BE282" i="5"/>
  <c r="BE286" i="5"/>
  <c r="BE290" i="5"/>
  <c r="BE300" i="5"/>
  <c r="BE307" i="5"/>
  <c r="BE328" i="5"/>
  <c r="BE330" i="5"/>
  <c r="BE343" i="5"/>
  <c r="BE351" i="5"/>
  <c r="F34" i="5"/>
  <c r="F36" i="5"/>
  <c r="F35" i="5"/>
  <c r="F37" i="5"/>
  <c r="J34" i="5"/>
  <c r="T213" i="5" l="1"/>
  <c r="T92" i="5" s="1"/>
  <c r="R213" i="5"/>
  <c r="R92" i="5" s="1"/>
  <c r="P213" i="5"/>
  <c r="P92" i="5"/>
  <c r="BK93" i="5"/>
  <c r="J94" i="5"/>
  <c r="J61" i="5"/>
  <c r="BK213" i="5"/>
  <c r="J213" i="5" s="1"/>
  <c r="J65" i="5" s="1"/>
  <c r="BK349" i="5"/>
  <c r="J349" i="5"/>
  <c r="J71" i="5" s="1"/>
  <c r="F33" i="5"/>
  <c r="J33" i="5"/>
  <c r="BK92" i="5" l="1"/>
  <c r="J92" i="5" s="1"/>
  <c r="J30" i="5" s="1"/>
  <c r="J93" i="5"/>
  <c r="J60" i="5" s="1"/>
  <c r="J59" i="5" l="1"/>
  <c r="J39" i="5"/>
</calcChain>
</file>

<file path=xl/sharedStrings.xml><?xml version="1.0" encoding="utf-8"?>
<sst xmlns="http://schemas.openxmlformats.org/spreadsheetml/2006/main" count="2476" uniqueCount="426">
  <si>
    <t/>
  </si>
  <si>
    <t>False</t>
  </si>
  <si>
    <t>&gt;&gt;  skryté sloupce  &lt;&lt;</t>
  </si>
  <si>
    <t>21</t>
  </si>
  <si>
    <t>15</t>
  </si>
  <si>
    <t>v ---  níže se nacházejí doplnkové a pomocné údaje k sestavám  --- v</t>
  </si>
  <si>
    <t>Stavba:</t>
  </si>
  <si>
    <t>REGIONÁLNÍ CENTRUM PRO NAKLÁDÁNÍ S ODPADY – KOMPOSTÁRNA</t>
  </si>
  <si>
    <t>KSO:</t>
  </si>
  <si>
    <t>CC-CZ:</t>
  </si>
  <si>
    <t>Místo:</t>
  </si>
  <si>
    <t xml:space="preserve"> </t>
  </si>
  <si>
    <t>Datum:</t>
  </si>
  <si>
    <t>Zadavatel:</t>
  </si>
  <si>
    <t>IČ:</t>
  </si>
  <si>
    <t>Město Česká Třebová</t>
  </si>
  <si>
    <t>DIČ:</t>
  </si>
  <si>
    <t>Zhotovitel:</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</si>
  <si>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</si>
  <si>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</si>
  <si>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</si>
  <si>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</si>
  <si>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</si>
  <si>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</si>
  <si>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</si>
  <si>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</si>
  <si>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</si>
  <si>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</si>
  <si>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</si>
  <si>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</si>
  <si>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</si>
  <si>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</si>
  <si>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</si>
  <si>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</si>
  <si>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</si>
  <si>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</si>
  <si>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Popis</t>
  </si>
  <si>
    <t>Typ</t>
  </si>
  <si>
    <t>Náklady stavby celkem</t>
  </si>
  <si>
    <t>D</t>
  </si>
  <si>
    <t>0</t>
  </si>
  <si>
    <t>1</t>
  </si>
  <si>
    <t>2</t>
  </si>
  <si>
    <t>12</t>
  </si>
  <si>
    <t>{aa39560b-5ca7-4b7b-9b84-f34327311781}</t>
  </si>
  <si>
    <t>KRYCÍ LIST SOUPISU PRACÍ</t>
  </si>
  <si>
    <t>Objekt:</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</si>
  <si>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</si>
  <si>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</si>
  <si>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</si>
  <si>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</si>
  <si>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</si>
  <si>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</si>
  <si>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</si>
  <si>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</si>
  <si>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</si>
  <si>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</si>
  <si>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</si>
  <si>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</si>
  <si>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</si>
  <si>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</si>
  <si>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</si>
  <si>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</si>
  <si>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</si>
  <si>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5</t>
  </si>
  <si>
    <t>ROZPOCET</t>
  </si>
  <si>
    <t>K</t>
  </si>
  <si>
    <t>CS ÚRS 2020 01</t>
  </si>
  <si>
    <t>PP</t>
  </si>
  <si>
    <t>VV</t>
  </si>
  <si>
    <t>Součet</t>
  </si>
  <si>
    <t>4</t>
  </si>
  <si>
    <t>3</t>
  </si>
  <si>
    <t>6</t>
  </si>
  <si>
    <t>7</t>
  </si>
  <si>
    <t>8</t>
  </si>
  <si>
    <t>HSV - Práce a dodávky HSV</t>
  </si>
  <si>
    <t xml:space="preserve">    2 - Zakládání</t>
  </si>
  <si>
    <t xml:space="preserve">    998 - Přesun hmot</t>
  </si>
  <si>
    <t>HSV</t>
  </si>
  <si>
    <t>Práce a dodávky HSV</t>
  </si>
  <si>
    <t>Zakládání</t>
  </si>
  <si>
    <t>226212213</t>
  </si>
  <si>
    <t>Vrty velkoprofilové svislé zapažené D do 650 mm hl do 10 m hor. III</t>
  </si>
  <si>
    <t>m</t>
  </si>
  <si>
    <t>Velkoprofilové vrty náběrovým vrtáním svislé zapažené ocelovými pažnicemi průměru přes 550 do 650 mm, v hl od 0 do 10 m v hornině tř. III</t>
  </si>
  <si>
    <t>227211113</t>
  </si>
  <si>
    <t>Odpažení velkoprofilových vrtů průměru do 650 mm</t>
  </si>
  <si>
    <t>Odpažení velkoprofilových vrtů průměru přes 550 do 650 mm</t>
  </si>
  <si>
    <t>231212112</t>
  </si>
  <si>
    <t>Zřízení pilot svislých zapažených D do 650 mm hl do 10 m s vytažením pažnic z betonu železového</t>
  </si>
  <si>
    <t>Zřízení výplně pilot zapažených s vytažením pažnic z vrtu svislých z betonu železového, v hl od 0 do 10 m, při průměru piloty přes 450 do 650 mm</t>
  </si>
  <si>
    <t>PSC</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</si>
  <si>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 dodávky určuje v m3 objemu výplně piloty._x000D_
4. Pokud je výplň dodávána přímo na místo zabudování nebo do prostoru technologické manipulace, její hmotnost se nezapočítává do přesunu hmot._x000D_
</t>
  </si>
  <si>
    <t>M</t>
  </si>
  <si>
    <t>58933331</t>
  </si>
  <si>
    <t>beton C 30/37 XC4, XA1</t>
  </si>
  <si>
    <t>m3</t>
  </si>
  <si>
    <t>231611114</t>
  </si>
  <si>
    <t>Výztuž pilot betonovaných do země ocel z betonářské oceli 10 505</t>
  </si>
  <si>
    <t>t</t>
  </si>
  <si>
    <t>Výztuž pilot betonovaných do země z oceli 10 505 (R)</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</si>
  <si>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</si>
  <si>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998</t>
  </si>
  <si>
    <t>Přesun hmot</t>
  </si>
  <si>
    <t>998001011</t>
  </si>
  <si>
    <t>Přesun hmot pro piloty nebo podzemní stěny betonované na místě</t>
  </si>
  <si>
    <t xml:space="preserve">Poznámka k souboru cen:_x000D_
1. Přesunu hmot lze použít bez omezení největší dopravní vzdálenosti._x000D_
2. Ceny přesunu hmot - 1011 jsou určeny i pro výplně z kameniva._x000D_
</t>
  </si>
  <si>
    <t>kus</t>
  </si>
  <si>
    <t>9</t>
  </si>
  <si>
    <t>10</t>
  </si>
  <si>
    <t>11</t>
  </si>
  <si>
    <t>13</t>
  </si>
  <si>
    <t>14</t>
  </si>
  <si>
    <t>12 - Přístřešek</t>
  </si>
  <si>
    <t xml:space="preserve">    6 - Úpravy povrchů, podlahy a osazování výplní</t>
  </si>
  <si>
    <t xml:space="preserve">    9 - Ostatní konstrukce a práce, bourání</t>
  </si>
  <si>
    <t>PSV - Práce a dodávky PSV</t>
  </si>
  <si>
    <t xml:space="preserve">    711 - Izolace proti vodě, vlhkosti a plynům</t>
  </si>
  <si>
    <t xml:space="preserve">    762 - Konstrukce tesařské</t>
  </si>
  <si>
    <t xml:space="preserve">    764 - Konstrukce klempířské</t>
  </si>
  <si>
    <t xml:space="preserve">    767 - Konstrukce zámečnické</t>
  </si>
  <si>
    <t xml:space="preserve">    783 - Dokončovací práce - nátěry</t>
  </si>
  <si>
    <t>M - Práce a dodávky M</t>
  </si>
  <si>
    <t xml:space="preserve">    43-M - Montáž ocelových konstrukcí</t>
  </si>
  <si>
    <t>951426045</t>
  </si>
  <si>
    <t>"dle výkresu číslo RPS-2379.5-04-12-03, 04 a technické zprávy"</t>
  </si>
  <si>
    <t>"piloty P1"</t>
  </si>
  <si>
    <t>6*12</t>
  </si>
  <si>
    <t>-530645583</t>
  </si>
  <si>
    <t>1194058412</t>
  </si>
  <si>
    <t>-353975480</t>
  </si>
  <si>
    <t>6*12*3,14*0,3*0,3*1,1</t>
  </si>
  <si>
    <t>-436947089</t>
  </si>
  <si>
    <t>"piloty P1 - 80kg/m3"</t>
  </si>
  <si>
    <t>6*12*3,14*0,3*0,3*0,08</t>
  </si>
  <si>
    <t>274321511</t>
  </si>
  <si>
    <t>Základové pasy ze ŽB bez zvýšených nároků na prostředí tř. C 25/30 XC2</t>
  </si>
  <si>
    <t>-2019503269</t>
  </si>
  <si>
    <t>Základy z betonu železového (bez výztuže) pasy z betonu bez zvláštních nároků na prostředí tř. C 25/30 XC2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</si>
  <si>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</si>
  <si>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"dle výkresu číslo RPS-2379.5-04-12-02, 03 a technické zprávy"</t>
  </si>
  <si>
    <t>"pasy pro hrazení"</t>
  </si>
  <si>
    <t>0,4*0,6*(8*3+12)</t>
  </si>
  <si>
    <t>274351121</t>
  </si>
  <si>
    <t>Zřízení bednění základových pasů rovného</t>
  </si>
  <si>
    <t>m2</t>
  </si>
  <si>
    <t>-313112340</t>
  </si>
  <si>
    <t>Bednění základů pasů rovné zřízení</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</si>
  <si>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</si>
  <si>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2*0,6*(8*3+12)</t>
  </si>
  <si>
    <t>274351122</t>
  </si>
  <si>
    <t>Odstranění bednění základových pasů rovného</t>
  </si>
  <si>
    <t>-1060638315</t>
  </si>
  <si>
    <t>Bednění základů pasů rovné odstranění</t>
  </si>
  <si>
    <t>274361821</t>
  </si>
  <si>
    <t>Výztuž základových pásů betonářskou ocelí 10 505 (R)</t>
  </si>
  <si>
    <t>735812015</t>
  </si>
  <si>
    <t>Výztuž základů pasů z betonářské oceli 10 505 (R) nebo BSt 500</t>
  </si>
  <si>
    <t xml:space="preserve">Poznámka k souboru cen:_x000D_
1. Ceny platí pro desky rovné, s náběhy, hřibové nebo upnuté do žeber včetně výztuže těchto žeber._x000D_
</t>
  </si>
  <si>
    <t>"pasy pro hrazení - 100kg/m3"</t>
  </si>
  <si>
    <t>0,4*0,6*(8*3+12)*0,1</t>
  </si>
  <si>
    <t>275321511</t>
  </si>
  <si>
    <t>Základové patky ze ŽB bez zvýšených nároků na prostředí tř. C 25/30 XC2</t>
  </si>
  <si>
    <t>102295467</t>
  </si>
  <si>
    <t>Základy z betonu železového (bez výztuže) patky z betonu bez zvláštních nároků na prostředí tř. C 25/30 XC2</t>
  </si>
  <si>
    <t>"obetonování patek OK"</t>
  </si>
  <si>
    <t>0,5*0,5*0,16*12</t>
  </si>
  <si>
    <t>275351121</t>
  </si>
  <si>
    <t>Zřízení bednění základových patek</t>
  </si>
  <si>
    <t>768408407</t>
  </si>
  <si>
    <t>Bednění základů patek zřízení</t>
  </si>
  <si>
    <t>0,5*4*0,16*12</t>
  </si>
  <si>
    <t>275351122</t>
  </si>
  <si>
    <t>Odstranění bednění základových patek</t>
  </si>
  <si>
    <t>-988816615</t>
  </si>
  <si>
    <t>Bednění základů patek odstranění</t>
  </si>
  <si>
    <t>275361821</t>
  </si>
  <si>
    <t>Výztuž základových patek betonářskou ocelí 10 505 (R)</t>
  </si>
  <si>
    <t>-195275926</t>
  </si>
  <si>
    <t>Výztuž základů patek z betonářské oceli 10 505 (R)</t>
  </si>
  <si>
    <t>"obetonování patek OK - 100kg/m3"</t>
  </si>
  <si>
    <t>0,5*0,5*0,16*12*0,1</t>
  </si>
  <si>
    <t>278383113</t>
  </si>
  <si>
    <t>Zálivka pod stroje z cementové zálivkové hmoty plochy do 1 m2 tl 50 mm</t>
  </si>
  <si>
    <t>1728955636</t>
  </si>
  <si>
    <t>Zálivka pod stroje nebo technologická zařízení s bedněním a odbedněním, s úpravou povrchu z cementové zálivkové hmoty půdorysná plocha základu do 1 m2, tloušťka vrstvy přes 25 do 50 mm</t>
  </si>
  <si>
    <t>"dle výkresu číslo RPS-2379.5-04-12-04 a technické zprávy"</t>
  </si>
  <si>
    <t>"kotvení hrazení a  OK - podlití"</t>
  </si>
  <si>
    <t>0,4*0,4*(18+12)</t>
  </si>
  <si>
    <t>Úpravy povrchů, podlahy a osazování výplní</t>
  </si>
  <si>
    <t>631311123</t>
  </si>
  <si>
    <t>Mazanina tl do 120 mm z betonu prostého bez zvýšených nároků na prostředí tř. C 12/15</t>
  </si>
  <si>
    <t>1876865461</t>
  </si>
  <si>
    <t>Mazanina z betonu prostého bez zvýšených nároků na prostředí tl. přes 80 do 120 mm tř. C 12/15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</si>
  <si>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</si>
  <si>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0,6*0,1*(8*3+12)</t>
  </si>
  <si>
    <t>Ostatní konstrukce a práce, bourání</t>
  </si>
  <si>
    <t>16</t>
  </si>
  <si>
    <t>949101112</t>
  </si>
  <si>
    <t>Lešení pomocné pro objekty pozemních staveb s lešeňovou podlahou v do 3,5 m zatížení do 150 kg/m2</t>
  </si>
  <si>
    <t>2047690705</t>
  </si>
  <si>
    <t>Lešení pomocné pracovní pro objekty pozemních staveb pro zatížení do 150 kg/m2, o výšce lešeňové podlahy přes 1,9 do 3,5 m</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</si>
  <si>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</si>
  <si>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300</t>
  </si>
  <si>
    <t>17</t>
  </si>
  <si>
    <t>953961214</t>
  </si>
  <si>
    <t>Kotvy chemickou patronou M 16 hl 125 mm do betonu, ŽB nebo kamene s vyvrtáním otvoru</t>
  </si>
  <si>
    <t>1608171372</t>
  </si>
  <si>
    <t>Kotvy chemické s vyvrtáním otvoru do betonu, železobetonu nebo tvrdého kamene chemická patrona, velikost M 16, hloubka 125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</si>
  <si>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</si>
  <si>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"kotvení hrazení"</t>
  </si>
  <si>
    <t>4*18</t>
  </si>
  <si>
    <t>"kotvení OK"</t>
  </si>
  <si>
    <t>4*12</t>
  </si>
  <si>
    <t>18</t>
  </si>
  <si>
    <t>953965133</t>
  </si>
  <si>
    <t>Kotevní šroub pro chemické kotvy M 16 dl 300 mm</t>
  </si>
  <si>
    <t>-1295273289</t>
  </si>
  <si>
    <t>Kotvy chemické s vyvrtáním otvoru kotevní šrouby pro chemické kotvy, velikost M 16, délka 300 mm</t>
  </si>
  <si>
    <t>19</t>
  </si>
  <si>
    <t>-1963459965</t>
  </si>
  <si>
    <t>PSV</t>
  </si>
  <si>
    <t>Práce a dodávky PSV</t>
  </si>
  <si>
    <t>711</t>
  </si>
  <si>
    <t>Izolace proti vodě, vlhkosti a plynům</t>
  </si>
  <si>
    <t>20</t>
  </si>
  <si>
    <t>711112052</t>
  </si>
  <si>
    <t>Provedení izolace proti zemní vlhkosti svislé za studena 2x nátěr tekutou lepenkou</t>
  </si>
  <si>
    <t>-1822343641</t>
  </si>
  <si>
    <t>Provedení izolace proti zemní vlhkosti natěradly a tmely za studena na ploše svislé S dvojnásobným nátěrem tekutou lepenkou</t>
  </si>
  <si>
    <t xml:space="preserve">Poznámka k souboru cen:_x000D_
1. Izolace plochy jednotlivě do 10 m2 se oceňují skladebně cenou příslušné izolace a cenou 711 19-9095 Příplatek za plochu do 10 m2._x000D_
</t>
  </si>
  <si>
    <t>"spodní část OK"</t>
  </si>
  <si>
    <t>24617152</t>
  </si>
  <si>
    <t>hmota hydroizolační asfaltová dvousložková aplikace nástřikem do spodní stavby</t>
  </si>
  <si>
    <t>litr</t>
  </si>
  <si>
    <t>32</t>
  </si>
  <si>
    <t>-57323088</t>
  </si>
  <si>
    <t>6*4,5*1,2</t>
  </si>
  <si>
    <t>22</t>
  </si>
  <si>
    <t>998711101</t>
  </si>
  <si>
    <t>Přesun hmot tonážní pro izolace proti vodě, vlhkosti a plynům v objektech výšky do 6 m</t>
  </si>
  <si>
    <t>1003974283</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</si>
  <si>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</si>
  <si>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</si>
  <si>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23</t>
  </si>
  <si>
    <t>998711181</t>
  </si>
  <si>
    <t>Příplatek k přesunu hmot tonážní 711 prováděný bez použití mechanizace</t>
  </si>
  <si>
    <t>-412738822</t>
  </si>
  <si>
    <t>Přesun hmot pro izolace proti vodě, vlhkosti a plynům stanovený z hmotnosti přesunovaného materiálu Příplatek k cenám za přesun prováděný bez použití mechanizace pro jakoukoliv výšku objektu</t>
  </si>
  <si>
    <t>762</t>
  </si>
  <si>
    <t>Konstrukce tesařské</t>
  </si>
  <si>
    <t>24</t>
  </si>
  <si>
    <t>762133132</t>
  </si>
  <si>
    <t>Montáž bednění stěn z hrubých fošen na sraz</t>
  </si>
  <si>
    <t>934363124</t>
  </si>
  <si>
    <t>Montáž bednění stěn z hrubých fošen na sraz tl. do 60 mm</t>
  </si>
  <si>
    <t xml:space="preserve">Poznámka k souboru cen:_x000D_
1. V cenách nejsou započteny náklady na vyrovnání podkladu._x000D_
</t>
  </si>
  <si>
    <t>"dle výkresu číslo RPS-2379.5-04-12-02 a technické zprávy"</t>
  </si>
  <si>
    <t>"hrazení"</t>
  </si>
  <si>
    <t>2,5*(7,5*3+12)</t>
  </si>
  <si>
    <t>25</t>
  </si>
  <si>
    <t>60554243</t>
  </si>
  <si>
    <t>řezivo listnaté dub fošna neomítaná tl 50mm dl 4m</t>
  </si>
  <si>
    <t>2077360850</t>
  </si>
  <si>
    <t>2,5*(7,5*3+12)*0,05*1,1</t>
  </si>
  <si>
    <t>26</t>
  </si>
  <si>
    <t>762195000</t>
  </si>
  <si>
    <t>Spojovací prostředky pro montáž stěn, příček, bednění stěn</t>
  </si>
  <si>
    <t>-1287568273</t>
  </si>
  <si>
    <t>Spojovací prostředky stěn a příček hřebíky, svory, fixační prkna</t>
  </si>
  <si>
    <t xml:space="preserve">Poznámka k souboru cen:_x000D_
1. Cena je určena pouze pro soubory cen:_x000D_
a) 762 11- Montáž stěn a příček na hladko,_x000D_
b) 762 12- Montáž stěn a příček tesařsky vázaných,_x000D_
c) 762 13- Montáž bednění stěn._x000D_
2. Ochrana konstrukce se oceňuje samostatně, např. položkami 762 08-3 Impregnace řeziva tohoto katalogu nebo příslušnými položkami katalogu 800-783 Nátěry._x000D_
</t>
  </si>
  <si>
    <t>27</t>
  </si>
  <si>
    <t>998762101</t>
  </si>
  <si>
    <t>Přesun hmot tonážní pro kce tesařské v objektech v do 6 m</t>
  </si>
  <si>
    <t>667874150</t>
  </si>
  <si>
    <t>Přesun hmot pro konstrukce tesařské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</si>
  <si>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</si>
  <si>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28</t>
  </si>
  <si>
    <t>998762181</t>
  </si>
  <si>
    <t>Příplatek k přesunu hmot tonážní 762 prováděný bez použití mechanizace</t>
  </si>
  <si>
    <t>1523012728</t>
  </si>
  <si>
    <t>Přesun hmot pro konstrukce tesařské stanovený z hmotnosti přesunovaného materiálu Příplatek k cenám za přesun prováděný bez použití mechanizace pro jakoukoliv výšku objektu</t>
  </si>
  <si>
    <t>764</t>
  </si>
  <si>
    <t>Konstrukce klempířské</t>
  </si>
  <si>
    <t>29</t>
  </si>
  <si>
    <t>764511603</t>
  </si>
  <si>
    <t>Žlab podokapní půlkruhový z Pz s povrchovou úpravou rš 400 mm</t>
  </si>
  <si>
    <t>-920882562</t>
  </si>
  <si>
    <t>Žlab podokapní z pozinkovaného plechu s povrchovou úpravou včetně háků a čel půlkruhový rš 400 mm</t>
  </si>
  <si>
    <t>"dle výkresu číslo RPS-2379.5-04-12-05 a technické zprávy"</t>
  </si>
  <si>
    <t>25,7</t>
  </si>
  <si>
    <t>30</t>
  </si>
  <si>
    <t>764511644</t>
  </si>
  <si>
    <t>Kotlík oválný (trychtýřový) pro podokapní žlaby z Pz s povrchovou úpravou 400/100 mm</t>
  </si>
  <si>
    <t>1522314159</t>
  </si>
  <si>
    <t>Žlab podokapní z pozinkovaného plechu s povrchovou úpravou včetně háků a čel kotlík oválný (trychtýřový), rš žlabu/průměr svodu 400/100 mm</t>
  </si>
  <si>
    <t>31</t>
  </si>
  <si>
    <t>764518622</t>
  </si>
  <si>
    <t>Svody kruhové včetně objímek, kolen, odskoků z Pz s povrchovou úpravou průměru 100 mm</t>
  </si>
  <si>
    <t>-2077081283</t>
  </si>
  <si>
    <t>Svod z pozinkovaného plechu s upraveným povrchem včetně objímek, kolen a odskoků kruhový, průměru 100 mm</t>
  </si>
  <si>
    <t>5*2</t>
  </si>
  <si>
    <t>998764101</t>
  </si>
  <si>
    <t>Přesun hmot tonážní pro konstrukce klempířské v objektech v do 6 m</t>
  </si>
  <si>
    <t>1379319224</t>
  </si>
  <si>
    <t>Přesun hmot pro konstrukce klempířské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</si>
  <si>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</si>
  <si>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33</t>
  </si>
  <si>
    <t>998764181</t>
  </si>
  <si>
    <t>Příplatek k přesunu hmot tonážní 764 prováděný bez použití mechanizace</t>
  </si>
  <si>
    <t>-1412655775</t>
  </si>
  <si>
    <t>Přesun hmot pro konstrukce klempířské stanovený z hmotnosti přesunovaného materiálu Příplatek k cenám za přesun prováděný bez použití mechanizace pro jakoukoliv výšku objektu</t>
  </si>
  <si>
    <t>767</t>
  </si>
  <si>
    <t>Konstrukce zámečnické</t>
  </si>
  <si>
    <t>34</t>
  </si>
  <si>
    <t>767391112</t>
  </si>
  <si>
    <t>Montáž krytiny z tvarovaných plechů šroubováním</t>
  </si>
  <si>
    <t>-886702592</t>
  </si>
  <si>
    <t>Montáž krytiny z tvarovaných plechů trapézových nebo vlnitých, uchyceným šroubováním</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</si>
  <si>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</si>
  <si>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"střecha"</t>
  </si>
  <si>
    <t>11*25,7</t>
  </si>
  <si>
    <t>35</t>
  </si>
  <si>
    <t>15484350</t>
  </si>
  <si>
    <t>plech trapézový TR CB 45x333 Pz+PES 25µm tl 0,75mm</t>
  </si>
  <si>
    <t>1944742087</t>
  </si>
  <si>
    <t>(282,7-2*24)*1,1</t>
  </si>
  <si>
    <t>36</t>
  </si>
  <si>
    <t>28319008</t>
  </si>
  <si>
    <t>plech trapézový prosvětlovací</t>
  </si>
  <si>
    <t>-1833699462</t>
  </si>
  <si>
    <t>2*24*1,1</t>
  </si>
  <si>
    <t>37</t>
  </si>
  <si>
    <t>767995115</t>
  </si>
  <si>
    <t>Montáž atypických zámečnických konstrukcí hmotnosti do 100 kg</t>
  </si>
  <si>
    <t>kg</t>
  </si>
  <si>
    <t>-1101159549</t>
  </si>
  <si>
    <t>Montáž ostatních atypických zámečnických konstrukcí hmotnosti přes 50 do 100 kg</t>
  </si>
  <si>
    <t xml:space="preserve">Poznámka k souboru cen:_x000D_
1. Určení cen se řídí hmotností jednotlivě montovaného dílu konstrukce._x000D_
</t>
  </si>
  <si>
    <t>"UPE 100"</t>
  </si>
  <si>
    <t>9,82*2,5*8</t>
  </si>
  <si>
    <t>"HEA 100"</t>
  </si>
  <si>
    <t>16,7*2,5*13</t>
  </si>
  <si>
    <t>38</t>
  </si>
  <si>
    <t>13011027</t>
  </si>
  <si>
    <t>ocel profilová UPE 100 jakost 11 375</t>
  </si>
  <si>
    <t>434223752</t>
  </si>
  <si>
    <t>9,82*2,5*8*0,001*1,08</t>
  </si>
  <si>
    <t>39</t>
  </si>
  <si>
    <t>13010950</t>
  </si>
  <si>
    <t>ocel profilová HE-A 100 jakost 11 375</t>
  </si>
  <si>
    <t>297304018</t>
  </si>
  <si>
    <t>16,7*2,5*13*0,001*1,08</t>
  </si>
  <si>
    <t>40</t>
  </si>
  <si>
    <t>998767101</t>
  </si>
  <si>
    <t>Přesun hmot tonážní pro zámečnické konstrukce v objektech v do 6 m</t>
  </si>
  <si>
    <t>-1340171305</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</si>
  <si>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</si>
  <si>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</si>
  <si>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41</t>
  </si>
  <si>
    <t>998767181</t>
  </si>
  <si>
    <t>Příplatek k přesunu hmot tonážní 767 prováděný bez použití mechanizace</t>
  </si>
  <si>
    <t>1758728963</t>
  </si>
  <si>
    <t>Přesun hmot pro zámečnické konstrukce stanovený z hmotnosti přesunovaného materiálu Příplatek k cenám za přesun prováděný bez použití mechanizace pro jakoukoliv výšku objektu</t>
  </si>
  <si>
    <t>783</t>
  </si>
  <si>
    <t>Dokončovací práce - nátěry</t>
  </si>
  <si>
    <t>42</t>
  </si>
  <si>
    <t>783213121</t>
  </si>
  <si>
    <t>Napouštěcí dvojnásobný syntetický biocidní nátěr tesařských konstrukcí zabudovaných do konstrukce</t>
  </si>
  <si>
    <t>-1348204257</t>
  </si>
  <si>
    <t>Napouštěcí nátěr tesařských konstrukcí zabudovaných do konstrukce proti dřevokazným houbám, hmyzu a plísním dvojnásobný syntetický</t>
  </si>
  <si>
    <t xml:space="preserve">Poznámka k souboru cen:_x000D_
1. Položky souboru cen jsou určeny pro preventivní nátěr tesařských konstrukcí (např. krovu)._x000D_
2. Položky jednonásobného nátěru jsou určeny pro ochranu dřeva v interiéru pod lazurovací nebo krycí nátěry._x000D_
3. Položky dvojnásobného nátěru jsou určeny pro ochranu dřeva jako samostatného impregnačního nátěru tesařské konstrukce v interéru nebo pro ochranu dřeva pod lazurovací nebo krycí nátěry v exteriéru._x000D_
</t>
  </si>
  <si>
    <t>2,5*(7,5*3+12)*2*1,2</t>
  </si>
  <si>
    <t>43</t>
  </si>
  <si>
    <t>783214101</t>
  </si>
  <si>
    <t>Základní jednonásobný syntetický nátěr tesařských konstrukcí</t>
  </si>
  <si>
    <t>890168006</t>
  </si>
  <si>
    <t>Základní nátěr tesařských konstrukcí jednonásobný syntetický</t>
  </si>
  <si>
    <t>44</t>
  </si>
  <si>
    <t>783217101</t>
  </si>
  <si>
    <t>Krycí jednonásobný syntetický nátěr tesařských konstrukcí</t>
  </si>
  <si>
    <t>1968152835</t>
  </si>
  <si>
    <t>Krycí nátěr tesařských konstrukcí jednonásobný syntetický</t>
  </si>
  <si>
    <t>45</t>
  </si>
  <si>
    <t>783301303</t>
  </si>
  <si>
    <t>Bezoplachové odrezivění zámečnických konstrukcí</t>
  </si>
  <si>
    <t>1225032527</t>
  </si>
  <si>
    <t>Příprava podkladu zámečnických konstrukcí před provedením nátěru odrezivění odrezovačem bezoplachovým</t>
  </si>
  <si>
    <t>0,1*6*2,5*8*1,2</t>
  </si>
  <si>
    <t>0,1*6*2,5*13*1,2</t>
  </si>
  <si>
    <t>46</t>
  </si>
  <si>
    <t>783301313</t>
  </si>
  <si>
    <t>Odmaštění zámečnických konstrukcí ředidlovým odmašťovačem</t>
  </si>
  <si>
    <t>-2082080618</t>
  </si>
  <si>
    <t>Příprava podkladu zámečnických konstrukcí před provedením nátěru odmaštění odmašťovačem ředidlovým</t>
  </si>
  <si>
    <t>47</t>
  </si>
  <si>
    <t>783334201</t>
  </si>
  <si>
    <t>Základní antikorozní jednonásobný epoxidový nátěr zámečnických konstrukcí</t>
  </si>
  <si>
    <t>1403661539</t>
  </si>
  <si>
    <t>Základní antikorozní nátěr zámečnických konstrukcí jednonásobný epoxidový</t>
  </si>
  <si>
    <t>48</t>
  </si>
  <si>
    <t>783335101</t>
  </si>
  <si>
    <t>Mezinátěr jednonásobný epoxidový mezinátěr zámečnických konstrukcí</t>
  </si>
  <si>
    <t>899174766</t>
  </si>
  <si>
    <t>Mezinátěr zámečnických konstrukcí jednonásobný epoxidový</t>
  </si>
  <si>
    <t>49</t>
  </si>
  <si>
    <t>783337101</t>
  </si>
  <si>
    <t>Krycí jednonásobný epoxidový nátěr zámečnických konstrukcí</t>
  </si>
  <si>
    <t>-26622529</t>
  </si>
  <si>
    <t>Krycí nátěr (email) zámečnických konstrukcí jednonásobný epoxidový</t>
  </si>
  <si>
    <t>Práce a dodávky M</t>
  </si>
  <si>
    <t>43-M</t>
  </si>
  <si>
    <t>Montáž ocelových konstrukcí</t>
  </si>
  <si>
    <t>50</t>
  </si>
  <si>
    <t>43-OK-M</t>
  </si>
  <si>
    <t>Montáž ocelové konstrukce</t>
  </si>
  <si>
    <t>64</t>
  </si>
  <si>
    <t>1696557871</t>
  </si>
  <si>
    <t>"Ocelová konstrukce přístřešku"</t>
  </si>
  <si>
    <t>16000</t>
  </si>
  <si>
    <t>51</t>
  </si>
  <si>
    <t>553-OK-D</t>
  </si>
  <si>
    <t>Dodávka ocelové konstrukce vč. povrchové úpravy dle TZ</t>
  </si>
  <si>
    <t>256</t>
  </si>
  <si>
    <t>944776810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</si>
</sst>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27"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3366FF"/>
      <name val="Arial CE"/>
    </font>
    <font>
      <b/>
      <sz val="14"/>
      <name val="Arial CE"/>
    </font>
    <font>
      <b/>
      <sz val="10"/>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s>
  <fills count="4">
    <fill>
      <patternFill patternType="none"/>
    </fill>
    <fill>
      <patternFill patternType="gray125"/>
    </fill>
    <fill>
      <patternFill patternType="solid">
        <fgColor rgb="FFC0C0C0"/>
      </patternFill>
    </fill>
    <fill>
      <patternFill patternType="solid">
        <fgColor rgb="FFD2D2D2"/>
      </patternFill>
    </fill>
  </fills>
  <borders count="21">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1">
    <xf numFmtId="0" fontId="0" fillId="0" borderId="0"/>
  </cellStyleXfs>
  <cellXfs count="146">
    <xf numFmtId="0" fontId="0" fillId="0" borderId="0" xfId="0"/>
    <xf numFmtId="0" fontId="0" fillId="0" borderId="0" xfId="0"/>
    <xf numFmtId="0" fontId="0" fillId="0" borderId="0" xfId="0"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0" borderId="3" xfId="0" applyFont="1" applyBorder="1" applyAlignment="1">
      <alignment vertical="center"/>
    </xf>
    <xf numFmtId="0" fontId="1" fillId="0" borderId="0" xfId="0" applyFont="1" applyAlignment="1">
      <alignment horizontal="right"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2" fillId="0" borderId="0" xfId="0" applyNumberFormat="1" applyFont="1" applyAlignment="1">
      <alignment horizontal="left" vertical="center"/>
    </xf>
    <xf numFmtId="0" fontId="0" fillId="0" borderId="10" xfId="0" applyBorder="1" applyAlignment="1">
      <alignment vertical="center"/>
    </xf>
    <xf numFmtId="0" fontId="0" fillId="0" borderId="0" xfId="0" applyFont="1" applyBorder="1" applyAlignment="1">
      <alignment vertical="center"/>
    </xf>
    <xf numFmtId="0" fontId="0" fillId="0" borderId="13" xfId="0" applyFont="1" applyBorder="1" applyAlignment="1">
      <alignment vertical="center"/>
    </xf>
    <xf numFmtId="0" fontId="0" fillId="3" borderId="5" xfId="0" applyFont="1" applyFill="1" applyBorder="1" applyAlignment="1">
      <alignment vertical="center"/>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0" fillId="0" borderId="9" xfId="0" applyFont="1" applyBorder="1" applyAlignment="1">
      <alignment vertical="center"/>
    </xf>
    <xf numFmtId="0" fontId="0" fillId="0" borderId="10" xfId="0" applyFont="1" applyBorder="1" applyAlignment="1">
      <alignment vertical="center"/>
    </xf>
    <xf numFmtId="0" fontId="17" fillId="0" borderId="0" xfId="0" applyFont="1" applyAlignment="1">
      <alignment horizontal="left" vertical="center"/>
    </xf>
    <xf numFmtId="4" fontId="17" fillId="0" borderId="0" xfId="0" applyNumberFormat="1" applyFont="1" applyAlignment="1">
      <alignment vertical="center"/>
    </xf>
    <xf numFmtId="0" fontId="0" fillId="0" borderId="0" xfId="0" applyProtection="1"/>
    <xf numFmtId="0" fontId="18" fillId="0" borderId="0" xfId="0" applyFont="1" applyAlignment="1">
      <alignment horizontal="left" vertical="center"/>
    </xf>
    <xf numFmtId="0" fontId="0" fillId="0" borderId="3" xfId="0" applyBorder="1" applyAlignment="1">
      <alignmen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3" fillId="0" borderId="0" xfId="0" applyFont="1" applyAlignment="1">
      <alignment horizontal="left" vertical="center"/>
    </xf>
    <xf numFmtId="0" fontId="14"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4" xfId="0" applyFont="1" applyFill="1" applyBorder="1" applyAlignment="1">
      <alignment horizontal="left" vertical="center"/>
    </xf>
    <xf numFmtId="0" fontId="4" fillId="3" borderId="5" xfId="0" applyFont="1" applyFill="1" applyBorder="1" applyAlignment="1">
      <alignment horizontal="right" vertical="center"/>
    </xf>
    <xf numFmtId="0" fontId="4" fillId="3" borderId="5" xfId="0" applyFont="1" applyFill="1" applyBorder="1" applyAlignment="1">
      <alignment horizontal="center" vertical="center"/>
    </xf>
    <xf numFmtId="4" fontId="4" fillId="3" borderId="5" xfId="0" applyNumberFormat="1" applyFont="1" applyFill="1" applyBorder="1" applyAlignment="1">
      <alignment vertical="center"/>
    </xf>
    <xf numFmtId="0" fontId="0" fillId="3" borderId="6" xfId="0" applyFont="1" applyFill="1" applyBorder="1" applyAlignment="1">
      <alignment vertical="center"/>
    </xf>
    <xf numFmtId="0" fontId="15" fillId="3" borderId="0" xfId="0" applyFont="1" applyFill="1" applyAlignment="1">
      <alignment horizontal="left" vertical="center"/>
    </xf>
    <xf numFmtId="0" fontId="15" fillId="3" borderId="0" xfId="0" applyFont="1" applyFill="1" applyAlignment="1">
      <alignment horizontal="right" vertical="center"/>
    </xf>
    <xf numFmtId="0" fontId="19" fillId="0" borderId="0" xfId="0" applyFont="1" applyAlignment="1">
      <alignment horizontal="left" vertical="center"/>
    </xf>
    <xf numFmtId="0" fontId="5" fillId="0" borderId="3" xfId="0" applyFont="1" applyBorder="1" applyAlignment="1">
      <alignment vertical="center"/>
    </xf>
    <xf numFmtId="0" fontId="5" fillId="0" borderId="18" xfId="0" applyFont="1" applyBorder="1" applyAlignment="1">
      <alignment horizontal="left" vertical="center"/>
    </xf>
    <xf numFmtId="0" fontId="5" fillId="0" borderId="18" xfId="0" applyFont="1" applyBorder="1" applyAlignment="1">
      <alignment vertical="center"/>
    </xf>
    <xf numFmtId="4" fontId="5" fillId="0" borderId="18" xfId="0" applyNumberFormat="1" applyFont="1" applyBorder="1" applyAlignment="1">
      <alignment vertical="center"/>
    </xf>
    <xf numFmtId="0" fontId="6" fillId="0" borderId="3" xfId="0" applyFont="1" applyBorder="1" applyAlignment="1">
      <alignment vertical="center"/>
    </xf>
    <xf numFmtId="0" fontId="6" fillId="0" borderId="18" xfId="0" applyFont="1" applyBorder="1" applyAlignment="1">
      <alignment horizontal="left" vertical="center"/>
    </xf>
    <xf numFmtId="0" fontId="6" fillId="0" borderId="18" xfId="0" applyFont="1" applyBorder="1" applyAlignment="1">
      <alignment vertical="center"/>
    </xf>
    <xf numFmtId="4" fontId="6" fillId="0" borderId="18"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5" fillId="3" borderId="14"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0" fillId="0" borderId="3" xfId="0" applyBorder="1" applyAlignment="1">
      <alignment horizontal="center" vertical="center" wrapText="1"/>
    </xf>
    <xf numFmtId="4" fontId="17" fillId="0" borderId="0" xfId="0" applyNumberFormat="1" applyFont="1" applyAlignment="1"/>
    <xf numFmtId="166" fontId="20" fillId="0" borderId="10" xfId="0" applyNumberFormat="1" applyFont="1" applyBorder="1" applyAlignment="1"/>
    <xf numFmtId="166" fontId="20" fillId="0" borderId="11" xfId="0" applyNumberFormat="1" applyFont="1" applyBorder="1" applyAlignment="1"/>
    <xf numFmtId="4" fontId="21"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5" fillId="0" borderId="0" xfId="0" applyFont="1" applyAlignment="1">
      <alignment horizontal="left"/>
    </xf>
    <xf numFmtId="4" fontId="5" fillId="0" borderId="0" xfId="0" applyNumberFormat="1" applyFont="1" applyAlignment="1"/>
    <xf numFmtId="0" fontId="7" fillId="0" borderId="12" xfId="0" applyFont="1" applyBorder="1" applyAlignment="1"/>
    <xf numFmtId="0" fontId="7" fillId="0" borderId="0" xfId="0" applyFont="1" applyBorder="1" applyAlignment="1"/>
    <xf numFmtId="166" fontId="7" fillId="0" borderId="0" xfId="0" applyNumberFormat="1" applyFont="1" applyBorder="1" applyAlignment="1"/>
    <xf numFmtId="166" fontId="7" fillId="0" borderId="13"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3" xfId="0" applyFont="1" applyBorder="1" applyAlignment="1" applyProtection="1">
      <alignment vertical="center"/>
      <protection locked="0"/>
    </xf>
    <xf numFmtId="0" fontId="15" fillId="0" borderId="20" xfId="0" applyFont="1" applyBorder="1" applyAlignment="1" applyProtection="1">
      <alignment horizontal="center" vertical="center"/>
      <protection locked="0"/>
    </xf>
    <xf numFmtId="49" fontId="15" fillId="0" borderId="20" xfId="0" applyNumberFormat="1" applyFont="1" applyBorder="1" applyAlignment="1" applyProtection="1">
      <alignment horizontal="left" vertical="center" wrapText="1"/>
      <protection locked="0"/>
    </xf>
    <xf numFmtId="0" fontId="15" fillId="0" borderId="20" xfId="0" applyFont="1" applyBorder="1" applyAlignment="1" applyProtection="1">
      <alignment horizontal="left" vertical="center" wrapText="1"/>
      <protection locked="0"/>
    </xf>
    <xf numFmtId="0" fontId="15" fillId="0" borderId="20" xfId="0" applyFont="1" applyBorder="1" applyAlignment="1" applyProtection="1">
      <alignment horizontal="center" vertical="center" wrapText="1"/>
      <protection locked="0"/>
    </xf>
    <xf numFmtId="167" fontId="15" fillId="0" borderId="20" xfId="0" applyNumberFormat="1" applyFont="1" applyBorder="1" applyAlignment="1" applyProtection="1">
      <alignment vertical="center"/>
      <protection locked="0"/>
    </xf>
    <xf numFmtId="4" fontId="15" fillId="0" borderId="20" xfId="0" applyNumberFormat="1" applyFont="1" applyBorder="1" applyAlignment="1" applyProtection="1">
      <alignment vertical="center"/>
      <protection locked="0"/>
    </xf>
    <xf numFmtId="0" fontId="16" fillId="0" borderId="12" xfId="0" applyFont="1" applyBorder="1" applyAlignment="1">
      <alignment horizontal="left" vertical="center"/>
    </xf>
    <xf numFmtId="0" fontId="16" fillId="0" borderId="0" xfId="0" applyFont="1" applyBorder="1" applyAlignment="1">
      <alignment horizontal="center" vertical="center"/>
    </xf>
    <xf numFmtId="166" fontId="16" fillId="0" borderId="0" xfId="0" applyNumberFormat="1" applyFont="1" applyBorder="1" applyAlignment="1">
      <alignment vertical="center"/>
    </xf>
    <xf numFmtId="166" fontId="16" fillId="0" borderId="13" xfId="0" applyNumberFormat="1" applyFont="1" applyBorder="1" applyAlignment="1">
      <alignment vertical="center"/>
    </xf>
    <xf numFmtId="0" fontId="15" fillId="0" borderId="0" xfId="0" applyFont="1" applyAlignment="1">
      <alignment horizontal="left" vertical="center"/>
    </xf>
    <xf numFmtId="4" fontId="0" fillId="0" borderId="0" xfId="0" applyNumberFormat="1" applyFont="1" applyAlignment="1">
      <alignment vertical="center"/>
    </xf>
    <xf numFmtId="0" fontId="22" fillId="0" borderId="0" xfId="0" applyFont="1" applyAlignment="1">
      <alignment horizontal="left" vertical="center"/>
    </xf>
    <xf numFmtId="0" fontId="23" fillId="0" borderId="0" xfId="0" applyFont="1" applyAlignment="1">
      <alignment horizontal="left" vertical="center" wrapText="1"/>
    </xf>
    <xf numFmtId="0" fontId="0" fillId="0" borderId="12" xfId="0" applyFont="1" applyBorder="1" applyAlignment="1">
      <alignment vertical="center"/>
    </xf>
    <xf numFmtId="0" fontId="0" fillId="0" borderId="0" xfId="0"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12" xfId="0" applyFont="1" applyBorder="1" applyAlignment="1">
      <alignment vertical="center"/>
    </xf>
    <xf numFmtId="0" fontId="8" fillId="0" borderId="0" xfId="0" applyFont="1" applyBorder="1" applyAlignment="1">
      <alignment vertical="center"/>
    </xf>
    <xf numFmtId="0" fontId="8" fillId="0" borderId="13"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2" xfId="0" applyFont="1" applyBorder="1" applyAlignment="1">
      <alignment vertical="center"/>
    </xf>
    <xf numFmtId="0" fontId="9" fillId="0" borderId="0" xfId="0" applyFont="1" applyBorder="1" applyAlignment="1">
      <alignment vertical="center"/>
    </xf>
    <xf numFmtId="0" fontId="9" fillId="0" borderId="13"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2" xfId="0" applyFont="1" applyBorder="1" applyAlignment="1">
      <alignment vertical="center"/>
    </xf>
    <xf numFmtId="0" fontId="10" fillId="0" borderId="0" xfId="0" applyFont="1" applyBorder="1" applyAlignment="1">
      <alignment vertical="center"/>
    </xf>
    <xf numFmtId="0" fontId="10" fillId="0" borderId="13" xfId="0" applyFont="1" applyBorder="1" applyAlignment="1">
      <alignment vertical="center"/>
    </xf>
    <xf numFmtId="0" fontId="10" fillId="0" borderId="17" xfId="0" applyFont="1" applyBorder="1" applyAlignment="1">
      <alignment vertical="center"/>
    </xf>
    <xf numFmtId="0" fontId="10" fillId="0" borderId="18" xfId="0" applyFont="1" applyBorder="1" applyAlignment="1">
      <alignment vertical="center"/>
    </xf>
    <xf numFmtId="0" fontId="10" fillId="0" borderId="19" xfId="0" applyFont="1" applyBorder="1" applyAlignment="1">
      <alignment vertical="center"/>
    </xf>
    <xf numFmtId="0" fontId="24" fillId="0" borderId="0" xfId="0" applyFont="1" applyAlignment="1">
      <alignment vertical="center" wrapText="1"/>
    </xf>
    <xf numFmtId="0" fontId="25" fillId="0" borderId="20" xfId="0" applyFont="1" applyBorder="1" applyAlignment="1" applyProtection="1">
      <alignment horizontal="center" vertical="center"/>
      <protection locked="0"/>
    </xf>
    <xf numFmtId="49" fontId="25" fillId="0" borderId="20" xfId="0" applyNumberFormat="1" applyFont="1" applyBorder="1" applyAlignment="1" applyProtection="1">
      <alignment horizontal="left" vertical="center" wrapText="1"/>
      <protection locked="0"/>
    </xf>
    <xf numFmtId="0" fontId="25" fillId="0" borderId="20" xfId="0" applyFont="1" applyBorder="1" applyAlignment="1" applyProtection="1">
      <alignment horizontal="left" vertical="center" wrapText="1"/>
      <protection locked="0"/>
    </xf>
    <xf numFmtId="0" fontId="25" fillId="0" borderId="20" xfId="0" applyFont="1" applyBorder="1" applyAlignment="1" applyProtection="1">
      <alignment horizontal="center" vertical="center" wrapText="1"/>
      <protection locked="0"/>
    </xf>
    <xf numFmtId="167" fontId="25" fillId="0" borderId="20" xfId="0" applyNumberFormat="1" applyFont="1" applyBorder="1" applyAlignment="1" applyProtection="1">
      <alignment vertical="center"/>
      <protection locked="0"/>
    </xf>
    <xf numFmtId="4" fontId="25" fillId="0" borderId="20" xfId="0" applyNumberFormat="1" applyFont="1" applyBorder="1" applyAlignment="1" applyProtection="1">
      <alignment vertical="center"/>
      <protection locked="0"/>
    </xf>
    <xf numFmtId="0" fontId="26" fillId="0" borderId="3" xfId="0" applyFont="1" applyBorder="1" applyAlignment="1">
      <alignment vertical="center"/>
    </xf>
    <xf numFmtId="0" fontId="25" fillId="0" borderId="12" xfId="0" applyFont="1" applyBorder="1" applyAlignment="1">
      <alignment horizontal="left" vertical="center"/>
    </xf>
    <xf numFmtId="0" fontId="25" fillId="0" borderId="0" xfId="0" applyFont="1" applyBorder="1" applyAlignment="1">
      <alignment horizontal="center" vertical="center"/>
    </xf>
    <xf numFmtId="14" fontId="2" fillId="0" borderId="0" xfId="0" applyNumberFormat="1"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1" fillId="2" borderId="0" xfId="0" applyFont="1" applyFill="1" applyAlignment="1">
      <alignment horizontal="center" vertical="center"/>
    </xf>
    <xf numFmtId="0" fontId="0" fillId="0" borderId="0" xfId="0"/>
    <xf numFmtId="0" fontId="2" fillId="0" borderId="0" xfId="0" applyFont="1" applyAlignment="1">
      <alignment horizontal="left" vertical="center"/>
    </xf>
    <xf numFmtId="0" fontId="2" fillId="0" borderId="0" xfId="0" applyFont="1" applyAlignment="1">
      <alignment horizontal="left" vertical="center" wrapText="1"/>
    </xf>
  </cellXfs>
  <cellStyles count="1">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363"/>
  <sheetViews>
    <sheetView showGridLines="0" tabSelected="1" workbookViewId="0">
      <selection activeCell="J20" sqref="J20"/>
    </sheetView>
  </sheetViews>
  <sheetFormatPr defaultRowHeight="10.199999999999999" x14ac:dyDescent="0.2"/>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x14ac:dyDescent="0.2">
      <c r="A1" s="38"/>
    </row>
    <row r="2" spans="1:46" s="1" customFormat="1" ht="36.9" customHeight="1" x14ac:dyDescent="0.2">
      <c r="L2" s="142" t="s">
        <v>2</v>
      </c>
      <c r="M2" s="143"/>
      <c r="N2" s="143"/>
      <c r="O2" s="143"/>
      <c r="P2" s="143"/>
      <c r="Q2" s="143"/>
      <c r="R2" s="143"/>
      <c r="S2" s="143"/>
      <c r="T2" s="143"/>
      <c r="U2" s="143"/>
      <c r="V2" s="143"/>
      <c r="AT2" s="11" t="s">
        <v>44</v>
      </c>
    </row>
    <row r="3" spans="1:46" s="1" customFormat="1" ht="6.9" customHeight="1" x14ac:dyDescent="0.2">
      <c r="B3" s="12"/>
      <c r="C3" s="13"/>
      <c r="D3" s="13"/>
      <c r="E3" s="13"/>
      <c r="F3" s="13"/>
      <c r="G3" s="13"/>
      <c r="H3" s="13"/>
      <c r="I3" s="13"/>
      <c r="J3" s="13"/>
      <c r="K3" s="13"/>
      <c r="L3" s="14"/>
      <c r="AT3" s="11" t="s">
        <v>42</v>
      </c>
    </row>
    <row r="4" spans="1:46" s="1" customFormat="1" ht="24.9" customHeight="1" x14ac:dyDescent="0.2">
      <c r="B4" s="14"/>
      <c r="D4" s="15" t="s">
        <v>45</v>
      </c>
      <c r="L4" s="14"/>
      <c r="M4" s="39" t="s">
        <v>5</v>
      </c>
      <c r="AT4" s="11" t="s">
        <v>1</v>
      </c>
    </row>
    <row r="5" spans="1:46" s="1" customFormat="1" ht="6.9" customHeight="1" x14ac:dyDescent="0.2">
      <c r="B5" s="14"/>
      <c r="L5" s="14"/>
    </row>
    <row r="6" spans="1:46" s="1" customFormat="1" ht="12" customHeight="1" x14ac:dyDescent="0.2">
      <c r="B6" s="14"/>
      <c r="D6" s="17" t="s">
        <v>6</v>
      </c>
      <c r="L6" s="14"/>
    </row>
    <row r="7" spans="1:46" s="1" customFormat="1" ht="16.5" customHeight="1" x14ac:dyDescent="0.2">
      <c r="B7" s="14"/>
      <c r="E7" s="140" t="s">
        <v>7</v>
      </c>
      <c r="F7" s="141"/>
      <c r="G7" s="141"/>
      <c r="H7" s="141"/>
      <c r="L7" s="14"/>
    </row>
    <row r="8" spans="1:46" s="2" customFormat="1" ht="12" customHeight="1" x14ac:dyDescent="0.2">
      <c r="A8" s="19"/>
      <c r="B8" s="20"/>
      <c r="C8" s="19"/>
      <c r="D8" s="17" t="s">
        <v>46</v>
      </c>
      <c r="E8" s="19"/>
      <c r="F8" s="19"/>
      <c r="G8" s="19"/>
      <c r="H8" s="19"/>
      <c r="I8" s="19"/>
      <c r="J8" s="19"/>
      <c r="K8" s="19"/>
      <c r="L8" s="40"/>
      <c r="S8" s="19"/>
      <c r="T8" s="19"/>
      <c r="U8" s="19"/>
      <c r="V8" s="19"/>
      <c r="W8" s="19"/>
      <c r="X8" s="19"/>
      <c r="Y8" s="19"/>
      <c r="Z8" s="19"/>
      <c r="AA8" s="19"/>
      <c r="AB8" s="19"/>
      <c r="AC8" s="19"/>
      <c r="AD8" s="19"/>
      <c r="AE8" s="19"/>
    </row>
    <row r="9" spans="1:46" s="2" customFormat="1" ht="16.5" customHeight="1" x14ac:dyDescent="0.2">
      <c r="A9" s="19"/>
      <c r="B9" s="20"/>
      <c r="C9" s="19"/>
      <c r="D9" s="19"/>
      <c r="E9" s="138" t="s">
        <v>114</v>
      </c>
      <c r="F9" s="139"/>
      <c r="G9" s="139"/>
      <c r="H9" s="139"/>
      <c r="I9" s="19"/>
      <c r="J9" s="19"/>
      <c r="K9" s="19"/>
      <c r="L9" s="40"/>
      <c r="S9" s="19"/>
      <c r="T9" s="19"/>
      <c r="U9" s="19"/>
      <c r="V9" s="19"/>
      <c r="W9" s="19"/>
      <c r="X9" s="19"/>
      <c r="Y9" s="19"/>
      <c r="Z9" s="19"/>
      <c r="AA9" s="19"/>
      <c r="AB9" s="19"/>
      <c r="AC9" s="19"/>
      <c r="AD9" s="19"/>
      <c r="AE9" s="19"/>
    </row>
    <row r="10" spans="1:46" s="2" customFormat="1" x14ac:dyDescent="0.2">
      <c r="A10" s="19"/>
      <c r="B10" s="20"/>
      <c r="C10" s="19"/>
      <c r="D10" s="19"/>
      <c r="E10" s="19"/>
      <c r="F10" s="19"/>
      <c r="G10" s="19"/>
      <c r="H10" s="19"/>
      <c r="I10" s="19"/>
      <c r="J10" s="19"/>
      <c r="K10" s="19"/>
      <c r="L10" s="40"/>
      <c r="S10" s="19"/>
      <c r="T10" s="19"/>
      <c r="U10" s="19"/>
      <c r="V10" s="19"/>
      <c r="W10" s="19"/>
      <c r="X10" s="19"/>
      <c r="Y10" s="19"/>
      <c r="Z10" s="19"/>
      <c r="AA10" s="19"/>
      <c r="AB10" s="19"/>
      <c r="AC10" s="19"/>
      <c r="AD10" s="19"/>
      <c r="AE10" s="19"/>
    </row>
    <row r="11" spans="1:46" s="2" customFormat="1" ht="12" customHeight="1" x14ac:dyDescent="0.2">
      <c r="A11" s="19"/>
      <c r="B11" s="20"/>
      <c r="C11" s="19"/>
      <c r="D11" s="17" t="s">
        <v>8</v>
      </c>
      <c r="E11" s="19"/>
      <c r="F11" s="16" t="s">
        <v>0</v>
      </c>
      <c r="G11" s="19"/>
      <c r="H11" s="19"/>
      <c r="I11" s="17" t="s">
        <v>9</v>
      </c>
      <c r="J11" s="16" t="s">
        <v>0</v>
      </c>
      <c r="K11" s="19"/>
      <c r="L11" s="40"/>
      <c r="S11" s="19"/>
      <c r="T11" s="19"/>
      <c r="U11" s="19"/>
      <c r="V11" s="19"/>
      <c r="W11" s="19"/>
      <c r="X11" s="19"/>
      <c r="Y11" s="19"/>
      <c r="Z11" s="19"/>
      <c r="AA11" s="19"/>
      <c r="AB11" s="19"/>
      <c r="AC11" s="19"/>
      <c r="AD11" s="19"/>
      <c r="AE11" s="19"/>
    </row>
    <row r="12" spans="1:46" s="2" customFormat="1" ht="12" customHeight="1" x14ac:dyDescent="0.2">
      <c r="A12" s="19"/>
      <c r="B12" s="20"/>
      <c r="C12" s="19"/>
      <c r="D12" s="17" t="s">
        <v>10</v>
      </c>
      <c r="E12" s="19"/>
      <c r="F12" s="16" t="s">
        <v>11</v>
      </c>
      <c r="G12" s="19"/>
      <c r="H12" s="19"/>
      <c r="I12" s="17" t="s">
        <v>12</v>
      </c>
      <c r="J12" s="137"/>
      <c r="K12" s="19"/>
      <c r="L12" s="40"/>
      <c r="S12" s="19"/>
      <c r="T12" s="19"/>
      <c r="U12" s="19"/>
      <c r="V12" s="19"/>
      <c r="W12" s="19"/>
      <c r="X12" s="19"/>
      <c r="Y12" s="19"/>
      <c r="Z12" s="19"/>
      <c r="AA12" s="19"/>
      <c r="AB12" s="19"/>
      <c r="AC12" s="19"/>
      <c r="AD12" s="19"/>
      <c r="AE12" s="19"/>
    </row>
    <row r="13" spans="1:46" s="2" customFormat="1" ht="10.95" customHeight="1" x14ac:dyDescent="0.2">
      <c r="A13" s="19"/>
      <c r="B13" s="20"/>
      <c r="C13" s="19"/>
      <c r="D13" s="19"/>
      <c r="E13" s="19"/>
      <c r="F13" s="19"/>
      <c r="G13" s="19"/>
      <c r="H13" s="19"/>
      <c r="I13" s="19"/>
      <c r="J13" s="19"/>
      <c r="K13" s="19"/>
      <c r="L13" s="40"/>
      <c r="S13" s="19"/>
      <c r="T13" s="19"/>
      <c r="U13" s="19"/>
      <c r="V13" s="19"/>
      <c r="W13" s="19"/>
      <c r="X13" s="19"/>
      <c r="Y13" s="19"/>
      <c r="Z13" s="19"/>
      <c r="AA13" s="19"/>
      <c r="AB13" s="19"/>
      <c r="AC13" s="19"/>
      <c r="AD13" s="19"/>
      <c r="AE13" s="19"/>
    </row>
    <row r="14" spans="1:46" s="2" customFormat="1" ht="12" customHeight="1" x14ac:dyDescent="0.2">
      <c r="A14" s="19"/>
      <c r="B14" s="20"/>
      <c r="C14" s="19"/>
      <c r="D14" s="17" t="s">
        <v>13</v>
      </c>
      <c r="E14" s="19"/>
      <c r="F14" s="19"/>
      <c r="G14" s="19"/>
      <c r="H14" s="19"/>
      <c r="I14" s="17" t="s">
        <v>14</v>
      </c>
      <c r="J14" s="16" t="s">
        <v>0</v>
      </c>
      <c r="K14" s="19"/>
      <c r="L14" s="40"/>
      <c r="S14" s="19"/>
      <c r="T14" s="19"/>
      <c r="U14" s="19"/>
      <c r="V14" s="19"/>
      <c r="W14" s="19"/>
      <c r="X14" s="19"/>
      <c r="Y14" s="19"/>
      <c r="Z14" s="19"/>
      <c r="AA14" s="19"/>
      <c r="AB14" s="19"/>
      <c r="AC14" s="19"/>
      <c r="AD14" s="19"/>
      <c r="AE14" s="19"/>
    </row>
    <row r="15" spans="1:46" s="2" customFormat="1" ht="18" customHeight="1" x14ac:dyDescent="0.2">
      <c r="A15" s="19"/>
      <c r="B15" s="20"/>
      <c r="C15" s="19"/>
      <c r="D15" s="19"/>
      <c r="E15" s="16" t="s">
        <v>15</v>
      </c>
      <c r="F15" s="19"/>
      <c r="G15" s="19"/>
      <c r="H15" s="19"/>
      <c r="I15" s="17" t="s">
        <v>16</v>
      </c>
      <c r="J15" s="16" t="s">
        <v>0</v>
      </c>
      <c r="K15" s="19"/>
      <c r="L15" s="40"/>
      <c r="S15" s="19"/>
      <c r="T15" s="19"/>
      <c r="U15" s="19"/>
      <c r="V15" s="19"/>
      <c r="W15" s="19"/>
      <c r="X15" s="19"/>
      <c r="Y15" s="19"/>
      <c r="Z15" s="19"/>
      <c r="AA15" s="19"/>
      <c r="AB15" s="19"/>
      <c r="AC15" s="19"/>
      <c r="AD15" s="19"/>
      <c r="AE15" s="19"/>
    </row>
    <row r="16" spans="1:46" s="2" customFormat="1" ht="6.9" customHeight="1" x14ac:dyDescent="0.2">
      <c r="A16" s="19"/>
      <c r="B16" s="20"/>
      <c r="C16" s="19"/>
      <c r="D16" s="19"/>
      <c r="E16" s="19"/>
      <c r="F16" s="19"/>
      <c r="G16" s="19"/>
      <c r="H16" s="19"/>
      <c r="I16" s="19"/>
      <c r="J16" s="19"/>
      <c r="K16" s="19"/>
      <c r="L16" s="40"/>
      <c r="S16" s="19"/>
      <c r="T16" s="19"/>
      <c r="U16" s="19"/>
      <c r="V16" s="19"/>
      <c r="W16" s="19"/>
      <c r="X16" s="19"/>
      <c r="Y16" s="19"/>
      <c r="Z16" s="19"/>
      <c r="AA16" s="19"/>
      <c r="AB16" s="19"/>
      <c r="AC16" s="19"/>
      <c r="AD16" s="19"/>
      <c r="AE16" s="19"/>
    </row>
    <row r="17" spans="1:31" s="2" customFormat="1" ht="12" customHeight="1" x14ac:dyDescent="0.2">
      <c r="A17" s="19"/>
      <c r="B17" s="20"/>
      <c r="C17" s="19"/>
      <c r="D17" s="17" t="s">
        <v>17</v>
      </c>
      <c r="E17" s="19"/>
      <c r="F17" s="19"/>
      <c r="G17" s="19"/>
      <c r="H17" s="19"/>
      <c r="I17" s="17" t="s">
        <v>14</v>
      </c>
      <c r="J17" s="16"/>
      <c r="K17" s="19"/>
      <c r="L17" s="40"/>
      <c r="S17" s="19"/>
      <c r="T17" s="19"/>
      <c r="U17" s="19"/>
      <c r="V17" s="19"/>
      <c r="W17" s="19"/>
      <c r="X17" s="19"/>
      <c r="Y17" s="19"/>
      <c r="Z17" s="19"/>
      <c r="AA17" s="19"/>
      <c r="AB17" s="19"/>
      <c r="AC17" s="19"/>
      <c r="AD17" s="19"/>
      <c r="AE17" s="19"/>
    </row>
    <row r="18" spans="1:31" s="2" customFormat="1" ht="18" customHeight="1" x14ac:dyDescent="0.2">
      <c r="A18" s="19"/>
      <c r="B18" s="20"/>
      <c r="C18" s="19"/>
      <c r="D18" s="19"/>
      <c r="E18" s="144"/>
      <c r="F18" s="144"/>
      <c r="G18" s="144"/>
      <c r="H18" s="144"/>
      <c r="I18" s="17" t="s">
        <v>16</v>
      </c>
      <c r="J18" s="16"/>
      <c r="K18" s="19"/>
      <c r="L18" s="40"/>
      <c r="S18" s="19"/>
      <c r="T18" s="19"/>
      <c r="U18" s="19"/>
      <c r="V18" s="19"/>
      <c r="W18" s="19"/>
      <c r="X18" s="19"/>
      <c r="Y18" s="19"/>
      <c r="Z18" s="19"/>
      <c r="AA18" s="19"/>
      <c r="AB18" s="19"/>
      <c r="AC18" s="19"/>
      <c r="AD18" s="19"/>
      <c r="AE18" s="19"/>
    </row>
    <row r="19" spans="1:31" s="2" customFormat="1" ht="6.9" customHeight="1" x14ac:dyDescent="0.2">
      <c r="A19" s="19"/>
      <c r="B19" s="20"/>
      <c r="C19" s="19"/>
      <c r="D19" s="19"/>
      <c r="E19" s="19"/>
      <c r="F19" s="19"/>
      <c r="G19" s="19"/>
      <c r="H19" s="19"/>
      <c r="I19" s="19"/>
      <c r="J19" s="19"/>
      <c r="K19" s="19"/>
      <c r="L19" s="40"/>
      <c r="S19" s="19"/>
      <c r="T19" s="19"/>
      <c r="U19" s="19"/>
      <c r="V19" s="19"/>
      <c r="W19" s="19"/>
      <c r="X19" s="19"/>
      <c r="Y19" s="19"/>
      <c r="Z19" s="19"/>
      <c r="AA19" s="19"/>
      <c r="AB19" s="19"/>
      <c r="AC19" s="19"/>
      <c r="AD19" s="19"/>
      <c r="AE19" s="19"/>
    </row>
    <row r="20" spans="1:31" s="2" customFormat="1" ht="12" customHeight="1" x14ac:dyDescent="0.2">
      <c r="A20" s="19"/>
      <c r="B20" s="20"/>
      <c r="C20" s="19"/>
      <c r="D20" s="17" t="s">
        <v>18</v>
      </c>
      <c r="E20" s="19"/>
      <c r="F20" s="19"/>
      <c r="G20" s="19"/>
      <c r="H20" s="19"/>
      <c r="I20" s="17" t="s">
        <v>14</v>
      </c>
      <c r="J20" s="16" t="s">
        <v>0</v>
      </c>
      <c r="K20" s="19"/>
      <c r="L20" s="40"/>
      <c r="S20" s="19"/>
      <c r="T20" s="19"/>
      <c r="U20" s="19"/>
      <c r="V20" s="19"/>
      <c r="W20" s="19"/>
      <c r="X20" s="19"/>
      <c r="Y20" s="19"/>
      <c r="Z20" s="19"/>
      <c r="AA20" s="19"/>
      <c r="AB20" s="19"/>
      <c r="AC20" s="19"/>
      <c r="AD20" s="19"/>
      <c r="AE20" s="19"/>
    </row>
    <row r="21" spans="1:31" s="2" customFormat="1" ht="18" customHeight="1" x14ac:dyDescent="0.2">
      <c r="A21" s="19"/>
      <c r="B21" s="20"/>
      <c r="C21" s="19"/>
      <c r="D21" s="19"/>
      <c r="E21" s="16"/>
      <c r="F21" s="19"/>
      <c r="G21" s="19"/>
      <c r="H21" s="19"/>
      <c r="I21" s="17" t="s">
        <v>16</v>
      </c>
      <c r="J21" s="16" t="s">
        <v>0</v>
      </c>
      <c r="K21" s="19"/>
      <c r="L21" s="40"/>
      <c r="S21" s="19"/>
      <c r="T21" s="19"/>
      <c r="U21" s="19"/>
      <c r="V21" s="19"/>
      <c r="W21" s="19"/>
      <c r="X21" s="19"/>
      <c r="Y21" s="19"/>
      <c r="Z21" s="19"/>
      <c r="AA21" s="19"/>
      <c r="AB21" s="19"/>
      <c r="AC21" s="19"/>
      <c r="AD21" s="19"/>
      <c r="AE21" s="19"/>
    </row>
    <row r="22" spans="1:31" s="2" customFormat="1" ht="6.9" customHeight="1" x14ac:dyDescent="0.2">
      <c r="A22" s="19"/>
      <c r="B22" s="20"/>
      <c r="C22" s="19"/>
      <c r="D22" s="19"/>
      <c r="E22" s="19"/>
      <c r="F22" s="19"/>
      <c r="G22" s="19"/>
      <c r="H22" s="19"/>
      <c r="I22" s="19"/>
      <c r="J22" s="19"/>
      <c r="K22" s="19"/>
      <c r="L22" s="40"/>
      <c r="S22" s="19"/>
      <c r="T22" s="19"/>
      <c r="U22" s="19"/>
      <c r="V22" s="19"/>
      <c r="W22" s="19"/>
      <c r="X22" s="19"/>
      <c r="Y22" s="19"/>
      <c r="Z22" s="19"/>
      <c r="AA22" s="19"/>
      <c r="AB22" s="19"/>
      <c r="AC22" s="19"/>
      <c r="AD22" s="19"/>
      <c r="AE22" s="19"/>
    </row>
    <row r="23" spans="1:31" s="2" customFormat="1" ht="12" customHeight="1" x14ac:dyDescent="0.2">
      <c r="A23" s="19"/>
      <c r="B23" s="20"/>
      <c r="C23" s="19"/>
      <c r="D23" s="17" t="s">
        <v>20</v>
      </c>
      <c r="E23" s="19"/>
      <c r="F23" s="19"/>
      <c r="G23" s="19"/>
      <c r="H23" s="19"/>
      <c r="I23" s="17" t="s">
        <v>14</v>
      </c>
      <c r="J23" s="16" t="s">
        <v>0</v>
      </c>
      <c r="K23" s="19"/>
      <c r="L23" s="40"/>
      <c r="S23" s="19"/>
      <c r="T23" s="19"/>
      <c r="U23" s="19"/>
      <c r="V23" s="19"/>
      <c r="W23" s="19"/>
      <c r="X23" s="19"/>
      <c r="Y23" s="19"/>
      <c r="Z23" s="19"/>
      <c r="AA23" s="19"/>
      <c r="AB23" s="19"/>
      <c r="AC23" s="19"/>
      <c r="AD23" s="19"/>
      <c r="AE23" s="19"/>
    </row>
    <row r="24" spans="1:31" s="2" customFormat="1" ht="18" customHeight="1" x14ac:dyDescent="0.2">
      <c r="A24" s="19"/>
      <c r="B24" s="20"/>
      <c r="C24" s="19"/>
      <c r="D24" s="19"/>
      <c r="E24" s="16"/>
      <c r="F24" s="19"/>
      <c r="G24" s="19"/>
      <c r="H24" s="19"/>
      <c r="I24" s="17" t="s">
        <v>16</v>
      </c>
      <c r="J24" s="16" t="s">
        <v>0</v>
      </c>
      <c r="K24" s="19"/>
      <c r="L24" s="40"/>
      <c r="S24" s="19"/>
      <c r="T24" s="19"/>
      <c r="U24" s="19"/>
      <c r="V24" s="19"/>
      <c r="W24" s="19"/>
      <c r="X24" s="19"/>
      <c r="Y24" s="19"/>
      <c r="Z24" s="19"/>
      <c r="AA24" s="19"/>
      <c r="AB24" s="19"/>
      <c r="AC24" s="19"/>
      <c r="AD24" s="19"/>
      <c r="AE24" s="19"/>
    </row>
    <row r="25" spans="1:31" s="2" customFormat="1" ht="6.9" customHeight="1" x14ac:dyDescent="0.2">
      <c r="A25" s="19"/>
      <c r="B25" s="20"/>
      <c r="C25" s="19"/>
      <c r="D25" s="19"/>
      <c r="E25" s="19"/>
      <c r="F25" s="19"/>
      <c r="G25" s="19"/>
      <c r="H25" s="19"/>
      <c r="I25" s="19"/>
      <c r="J25" s="19"/>
      <c r="K25" s="19"/>
      <c r="L25" s="40"/>
      <c r="S25" s="19"/>
      <c r="T25" s="19"/>
      <c r="U25" s="19"/>
      <c r="V25" s="19"/>
      <c r="W25" s="19"/>
      <c r="X25" s="19"/>
      <c r="Y25" s="19"/>
      <c r="Z25" s="19"/>
      <c r="AA25" s="19"/>
      <c r="AB25" s="19"/>
      <c r="AC25" s="19"/>
      <c r="AD25" s="19"/>
      <c r="AE25" s="19"/>
    </row>
    <row r="26" spans="1:31" s="2" customFormat="1" ht="12" customHeight="1" x14ac:dyDescent="0.2">
      <c r="A26" s="19"/>
      <c r="B26" s="20"/>
      <c r="C26" s="19"/>
      <c r="D26" s="17" t="s">
        <v>21</v>
      </c>
      <c r="E26" s="19"/>
      <c r="F26" s="19"/>
      <c r="G26" s="19"/>
      <c r="H26" s="19"/>
      <c r="I26" s="19"/>
      <c r="J26" s="19"/>
      <c r="K26" s="19"/>
      <c r="L26" s="40"/>
      <c r="S26" s="19"/>
      <c r="T26" s="19"/>
      <c r="U26" s="19"/>
      <c r="V26" s="19"/>
      <c r="W26" s="19"/>
      <c r="X26" s="19"/>
      <c r="Y26" s="19"/>
      <c r="Z26" s="19"/>
      <c r="AA26" s="19"/>
      <c r="AB26" s="19"/>
      <c r="AC26" s="19"/>
      <c r="AD26" s="19"/>
      <c r="AE26" s="19"/>
    </row>
    <row r="27" spans="1:31" s="3" customFormat="1" ht="16.5" customHeight="1" x14ac:dyDescent="0.2">
      <c r="A27" s="41"/>
      <c r="B27" s="42"/>
      <c r="C27" s="41"/>
      <c r="D27" s="41"/>
      <c r="E27" s="145" t="s">
        <v>0</v>
      </c>
      <c r="F27" s="145"/>
      <c r="G27" s="145"/>
      <c r="H27" s="145"/>
      <c r="I27" s="41"/>
      <c r="J27" s="41"/>
      <c r="K27" s="41"/>
      <c r="L27" s="43"/>
      <c r="S27" s="41"/>
      <c r="T27" s="41"/>
      <c r="U27" s="41"/>
      <c r="V27" s="41"/>
      <c r="W27" s="41"/>
      <c r="X27" s="41"/>
      <c r="Y27" s="41"/>
      <c r="Z27" s="41"/>
      <c r="AA27" s="41"/>
      <c r="AB27" s="41"/>
      <c r="AC27" s="41"/>
      <c r="AD27" s="41"/>
      <c r="AE27" s="41"/>
    </row>
    <row r="28" spans="1:31" s="2" customFormat="1" ht="6.9" customHeight="1" x14ac:dyDescent="0.2">
      <c r="A28" s="19"/>
      <c r="B28" s="20"/>
      <c r="C28" s="19"/>
      <c r="D28" s="19"/>
      <c r="E28" s="19"/>
      <c r="F28" s="19"/>
      <c r="G28" s="19"/>
      <c r="H28" s="19"/>
      <c r="I28" s="19"/>
      <c r="J28" s="19"/>
      <c r="K28" s="19"/>
      <c r="L28" s="40"/>
      <c r="S28" s="19"/>
      <c r="T28" s="19"/>
      <c r="U28" s="19"/>
      <c r="V28" s="19"/>
      <c r="W28" s="19"/>
      <c r="X28" s="19"/>
      <c r="Y28" s="19"/>
      <c r="Z28" s="19"/>
      <c r="AA28" s="19"/>
      <c r="AB28" s="19"/>
      <c r="AC28" s="19"/>
      <c r="AD28" s="19"/>
      <c r="AE28" s="19"/>
    </row>
    <row r="29" spans="1:31" s="2" customFormat="1" ht="6.9" customHeight="1" x14ac:dyDescent="0.2">
      <c r="A29" s="19"/>
      <c r="B29" s="20"/>
      <c r="C29" s="19"/>
      <c r="D29" s="35"/>
      <c r="E29" s="35"/>
      <c r="F29" s="35"/>
      <c r="G29" s="35"/>
      <c r="H29" s="35"/>
      <c r="I29" s="35"/>
      <c r="J29" s="35"/>
      <c r="K29" s="35"/>
      <c r="L29" s="40"/>
      <c r="S29" s="19"/>
      <c r="T29" s="19"/>
      <c r="U29" s="19"/>
      <c r="V29" s="19"/>
      <c r="W29" s="19"/>
      <c r="X29" s="19"/>
      <c r="Y29" s="19"/>
      <c r="Z29" s="19"/>
      <c r="AA29" s="19"/>
      <c r="AB29" s="19"/>
      <c r="AC29" s="19"/>
      <c r="AD29" s="19"/>
      <c r="AE29" s="19"/>
    </row>
    <row r="30" spans="1:31" s="2" customFormat="1" ht="25.35" customHeight="1" x14ac:dyDescent="0.2">
      <c r="A30" s="19"/>
      <c r="B30" s="20"/>
      <c r="C30" s="19"/>
      <c r="D30" s="44" t="s">
        <v>22</v>
      </c>
      <c r="E30" s="19"/>
      <c r="F30" s="19"/>
      <c r="G30" s="19"/>
      <c r="H30" s="19"/>
      <c r="I30" s="19"/>
      <c r="J30" s="37">
        <f>ROUND(J92, 2)</f>
        <v>0</v>
      </c>
      <c r="K30" s="19"/>
      <c r="L30" s="40"/>
      <c r="S30" s="19"/>
      <c r="T30" s="19"/>
      <c r="U30" s="19"/>
      <c r="V30" s="19"/>
      <c r="W30" s="19"/>
      <c r="X30" s="19"/>
      <c r="Y30" s="19"/>
      <c r="Z30" s="19"/>
      <c r="AA30" s="19"/>
      <c r="AB30" s="19"/>
      <c r="AC30" s="19"/>
      <c r="AD30" s="19"/>
      <c r="AE30" s="19"/>
    </row>
    <row r="31" spans="1:31" s="2" customFormat="1" ht="6.9" customHeight="1" x14ac:dyDescent="0.2">
      <c r="A31" s="19"/>
      <c r="B31" s="20"/>
      <c r="C31" s="19"/>
      <c r="D31" s="35"/>
      <c r="E31" s="35"/>
      <c r="F31" s="35"/>
      <c r="G31" s="35"/>
      <c r="H31" s="35"/>
      <c r="I31" s="35"/>
      <c r="J31" s="35"/>
      <c r="K31" s="35"/>
      <c r="L31" s="40"/>
      <c r="S31" s="19"/>
      <c r="T31" s="19"/>
      <c r="U31" s="19"/>
      <c r="V31" s="19"/>
      <c r="W31" s="19"/>
      <c r="X31" s="19"/>
      <c r="Y31" s="19"/>
      <c r="Z31" s="19"/>
      <c r="AA31" s="19"/>
      <c r="AB31" s="19"/>
      <c r="AC31" s="19"/>
      <c r="AD31" s="19"/>
      <c r="AE31" s="19"/>
    </row>
    <row r="32" spans="1:31" s="2" customFormat="1" ht="14.4" customHeight="1" x14ac:dyDescent="0.2">
      <c r="A32" s="19"/>
      <c r="B32" s="20"/>
      <c r="C32" s="19"/>
      <c r="D32" s="19"/>
      <c r="E32" s="19"/>
      <c r="F32" s="21" t="s">
        <v>24</v>
      </c>
      <c r="G32" s="19"/>
      <c r="H32" s="19"/>
      <c r="I32" s="21" t="s">
        <v>23</v>
      </c>
      <c r="J32" s="21" t="s">
        <v>25</v>
      </c>
      <c r="K32" s="19"/>
      <c r="L32" s="40"/>
      <c r="S32" s="19"/>
      <c r="T32" s="19"/>
      <c r="U32" s="19"/>
      <c r="V32" s="19"/>
      <c r="W32" s="19"/>
      <c r="X32" s="19"/>
      <c r="Y32" s="19"/>
      <c r="Z32" s="19"/>
      <c r="AA32" s="19"/>
      <c r="AB32" s="19"/>
      <c r="AC32" s="19"/>
      <c r="AD32" s="19"/>
      <c r="AE32" s="19"/>
    </row>
    <row r="33" spans="1:31" s="2" customFormat="1" ht="14.4" customHeight="1" x14ac:dyDescent="0.2">
      <c r="A33" s="19"/>
      <c r="B33" s="20"/>
      <c r="C33" s="19"/>
      <c r="D33" s="45" t="s">
        <v>26</v>
      </c>
      <c r="E33" s="17" t="s">
        <v>27</v>
      </c>
      <c r="F33" s="46">
        <f>ROUND((SUM(BE92:BE362)),  2)</f>
        <v>0</v>
      </c>
      <c r="G33" s="19"/>
      <c r="H33" s="19"/>
      <c r="I33" s="47">
        <v>0.21</v>
      </c>
      <c r="J33" s="46">
        <f>ROUND(((SUM(BE92:BE362))*I33),  2)</f>
        <v>0</v>
      </c>
      <c r="K33" s="19"/>
      <c r="L33" s="40"/>
      <c r="S33" s="19"/>
      <c r="T33" s="19"/>
      <c r="U33" s="19"/>
      <c r="V33" s="19"/>
      <c r="W33" s="19"/>
      <c r="X33" s="19"/>
      <c r="Y33" s="19"/>
      <c r="Z33" s="19"/>
      <c r="AA33" s="19"/>
      <c r="AB33" s="19"/>
      <c r="AC33" s="19"/>
      <c r="AD33" s="19"/>
      <c r="AE33" s="19"/>
    </row>
    <row r="34" spans="1:31" s="2" customFormat="1" ht="14.4" customHeight="1" x14ac:dyDescent="0.2">
      <c r="A34" s="19"/>
      <c r="B34" s="20"/>
      <c r="C34" s="19"/>
      <c r="D34" s="19"/>
      <c r="E34" s="17" t="s">
        <v>28</v>
      </c>
      <c r="F34" s="46">
        <f>ROUND((SUM(BF92:BF362)),  2)</f>
        <v>0</v>
      </c>
      <c r="G34" s="19"/>
      <c r="H34" s="19"/>
      <c r="I34" s="47">
        <v>0.15</v>
      </c>
      <c r="J34" s="46">
        <f>ROUND(((SUM(BF92:BF362))*I34),  2)</f>
        <v>0</v>
      </c>
      <c r="K34" s="19"/>
      <c r="L34" s="40"/>
      <c r="S34" s="19"/>
      <c r="T34" s="19"/>
      <c r="U34" s="19"/>
      <c r="V34" s="19"/>
      <c r="W34" s="19"/>
      <c r="X34" s="19"/>
      <c r="Y34" s="19"/>
      <c r="Z34" s="19"/>
      <c r="AA34" s="19"/>
      <c r="AB34" s="19"/>
      <c r="AC34" s="19"/>
      <c r="AD34" s="19"/>
      <c r="AE34" s="19"/>
    </row>
    <row r="35" spans="1:31" s="2" customFormat="1" ht="14.4" hidden="1" customHeight="1" x14ac:dyDescent="0.2">
      <c r="A35" s="19"/>
      <c r="B35" s="20"/>
      <c r="C35" s="19"/>
      <c r="D35" s="19"/>
      <c r="E35" s="17" t="s">
        <v>29</v>
      </c>
      <c r="F35" s="46">
        <f>ROUND((SUM(BG92:BG362)),  2)</f>
        <v>0</v>
      </c>
      <c r="G35" s="19"/>
      <c r="H35" s="19"/>
      <c r="I35" s="47">
        <v>0.21</v>
      </c>
      <c r="J35" s="46">
        <f>0</f>
        <v>0</v>
      </c>
      <c r="K35" s="19"/>
      <c r="L35" s="40"/>
      <c r="S35" s="19"/>
      <c r="T35" s="19"/>
      <c r="U35" s="19"/>
      <c r="V35" s="19"/>
      <c r="W35" s="19"/>
      <c r="X35" s="19"/>
      <c r="Y35" s="19"/>
      <c r="Z35" s="19"/>
      <c r="AA35" s="19"/>
      <c r="AB35" s="19"/>
      <c r="AC35" s="19"/>
      <c r="AD35" s="19"/>
      <c r="AE35" s="19"/>
    </row>
    <row r="36" spans="1:31" s="2" customFormat="1" ht="14.4" hidden="1" customHeight="1" x14ac:dyDescent="0.2">
      <c r="A36" s="19"/>
      <c r="B36" s="20"/>
      <c r="C36" s="19"/>
      <c r="D36" s="19"/>
      <c r="E36" s="17" t="s">
        <v>30</v>
      </c>
      <c r="F36" s="46">
        <f>ROUND((SUM(BH92:BH362)),  2)</f>
        <v>0</v>
      </c>
      <c r="G36" s="19"/>
      <c r="H36" s="19"/>
      <c r="I36" s="47">
        <v>0.15</v>
      </c>
      <c r="J36" s="46">
        <f>0</f>
        <v>0</v>
      </c>
      <c r="K36" s="19"/>
      <c r="L36" s="40"/>
      <c r="S36" s="19"/>
      <c r="T36" s="19"/>
      <c r="U36" s="19"/>
      <c r="V36" s="19"/>
      <c r="W36" s="19"/>
      <c r="X36" s="19"/>
      <c r="Y36" s="19"/>
      <c r="Z36" s="19"/>
      <c r="AA36" s="19"/>
      <c r="AB36" s="19"/>
      <c r="AC36" s="19"/>
      <c r="AD36" s="19"/>
      <c r="AE36" s="19"/>
    </row>
    <row r="37" spans="1:31" s="2" customFormat="1" ht="14.4" hidden="1" customHeight="1" x14ac:dyDescent="0.2">
      <c r="A37" s="19"/>
      <c r="B37" s="20"/>
      <c r="C37" s="19"/>
      <c r="D37" s="19"/>
      <c r="E37" s="17" t="s">
        <v>31</v>
      </c>
      <c r="F37" s="46">
        <f>ROUND((SUM(BI92:BI362)),  2)</f>
        <v>0</v>
      </c>
      <c r="G37" s="19"/>
      <c r="H37" s="19"/>
      <c r="I37" s="47">
        <v>0</v>
      </c>
      <c r="J37" s="46">
        <f>0</f>
        <v>0</v>
      </c>
      <c r="K37" s="19"/>
      <c r="L37" s="40"/>
      <c r="S37" s="19"/>
      <c r="T37" s="19"/>
      <c r="U37" s="19"/>
      <c r="V37" s="19"/>
      <c r="W37" s="19"/>
      <c r="X37" s="19"/>
      <c r="Y37" s="19"/>
      <c r="Z37" s="19"/>
      <c r="AA37" s="19"/>
      <c r="AB37" s="19"/>
      <c r="AC37" s="19"/>
      <c r="AD37" s="19"/>
      <c r="AE37" s="19"/>
    </row>
    <row r="38" spans="1:31" s="2" customFormat="1" ht="6.9" customHeight="1" x14ac:dyDescent="0.2">
      <c r="A38" s="19"/>
      <c r="B38" s="20"/>
      <c r="C38" s="19"/>
      <c r="D38" s="19"/>
      <c r="E38" s="19"/>
      <c r="F38" s="19"/>
      <c r="G38" s="19"/>
      <c r="H38" s="19"/>
      <c r="I38" s="19"/>
      <c r="J38" s="19"/>
      <c r="K38" s="19"/>
      <c r="L38" s="40"/>
      <c r="S38" s="19"/>
      <c r="T38" s="19"/>
      <c r="U38" s="19"/>
      <c r="V38" s="19"/>
      <c r="W38" s="19"/>
      <c r="X38" s="19"/>
      <c r="Y38" s="19"/>
      <c r="Z38" s="19"/>
      <c r="AA38" s="19"/>
      <c r="AB38" s="19"/>
      <c r="AC38" s="19"/>
      <c r="AD38" s="19"/>
      <c r="AE38" s="19"/>
    </row>
    <row r="39" spans="1:31" s="2" customFormat="1" ht="25.35" customHeight="1" x14ac:dyDescent="0.2">
      <c r="A39" s="19"/>
      <c r="B39" s="20"/>
      <c r="C39" s="48"/>
      <c r="D39" s="49" t="s">
        <v>32</v>
      </c>
      <c r="E39" s="30"/>
      <c r="F39" s="30"/>
      <c r="G39" s="50" t="s">
        <v>33</v>
      </c>
      <c r="H39" s="51" t="s">
        <v>34</v>
      </c>
      <c r="I39" s="30"/>
      <c r="J39" s="52">
        <f>SUM(J30:J37)</f>
        <v>0</v>
      </c>
      <c r="K39" s="53"/>
      <c r="L39" s="40"/>
      <c r="S39" s="19"/>
      <c r="T39" s="19"/>
      <c r="U39" s="19"/>
      <c r="V39" s="19"/>
      <c r="W39" s="19"/>
      <c r="X39" s="19"/>
      <c r="Y39" s="19"/>
      <c r="Z39" s="19"/>
      <c r="AA39" s="19"/>
      <c r="AB39" s="19"/>
      <c r="AC39" s="19"/>
      <c r="AD39" s="19"/>
      <c r="AE39" s="19"/>
    </row>
    <row r="40" spans="1:31" s="2" customFormat="1" ht="14.4" customHeight="1" x14ac:dyDescent="0.2">
      <c r="A40" s="19"/>
      <c r="B40" s="22"/>
      <c r="C40" s="23"/>
      <c r="D40" s="23"/>
      <c r="E40" s="23"/>
      <c r="F40" s="23"/>
      <c r="G40" s="23"/>
      <c r="H40" s="23"/>
      <c r="I40" s="23"/>
      <c r="J40" s="23"/>
      <c r="K40" s="23"/>
      <c r="L40" s="40"/>
      <c r="S40" s="19"/>
      <c r="T40" s="19"/>
      <c r="U40" s="19"/>
      <c r="V40" s="19"/>
      <c r="W40" s="19"/>
      <c r="X40" s="19"/>
      <c r="Y40" s="19"/>
      <c r="Z40" s="19"/>
      <c r="AA40" s="19"/>
      <c r="AB40" s="19"/>
      <c r="AC40" s="19"/>
      <c r="AD40" s="19"/>
      <c r="AE40" s="19"/>
    </row>
    <row r="44" spans="1:31" s="2" customFormat="1" ht="6.9" customHeight="1" x14ac:dyDescent="0.2">
      <c r="A44" s="19"/>
      <c r="B44" s="24"/>
      <c r="C44" s="25"/>
      <c r="D44" s="25"/>
      <c r="E44" s="25"/>
      <c r="F44" s="25"/>
      <c r="G44" s="25"/>
      <c r="H44" s="25"/>
      <c r="I44" s="25"/>
      <c r="J44" s="25"/>
      <c r="K44" s="25"/>
      <c r="L44" s="40"/>
      <c r="S44" s="19"/>
      <c r="T44" s="19"/>
      <c r="U44" s="19"/>
      <c r="V44" s="19"/>
      <c r="W44" s="19"/>
      <c r="X44" s="19"/>
      <c r="Y44" s="19"/>
      <c r="Z44" s="19"/>
      <c r="AA44" s="19"/>
      <c r="AB44" s="19"/>
      <c r="AC44" s="19"/>
      <c r="AD44" s="19"/>
      <c r="AE44" s="19"/>
    </row>
    <row r="45" spans="1:31" s="2" customFormat="1" ht="24.9" customHeight="1" x14ac:dyDescent="0.2">
      <c r="A45" s="19"/>
      <c r="B45" s="20"/>
      <c r="C45" s="15" t="s">
        <v>47</v>
      </c>
      <c r="D45" s="19"/>
      <c r="E45" s="19"/>
      <c r="F45" s="19"/>
      <c r="G45" s="19"/>
      <c r="H45" s="19"/>
      <c r="I45" s="19"/>
      <c r="J45" s="19"/>
      <c r="K45" s="19"/>
      <c r="L45" s="40"/>
      <c r="S45" s="19"/>
      <c r="T45" s="19"/>
      <c r="U45" s="19"/>
      <c r="V45" s="19"/>
      <c r="W45" s="19"/>
      <c r="X45" s="19"/>
      <c r="Y45" s="19"/>
      <c r="Z45" s="19"/>
      <c r="AA45" s="19"/>
      <c r="AB45" s="19"/>
      <c r="AC45" s="19"/>
      <c r="AD45" s="19"/>
      <c r="AE45" s="19"/>
    </row>
    <row r="46" spans="1:31" s="2" customFormat="1" ht="6.9" customHeight="1" x14ac:dyDescent="0.2">
      <c r="A46" s="19"/>
      <c r="B46" s="20"/>
      <c r="C46" s="19"/>
      <c r="D46" s="19"/>
      <c r="E46" s="19"/>
      <c r="F46" s="19"/>
      <c r="G46" s="19"/>
      <c r="H46" s="19"/>
      <c r="I46" s="19"/>
      <c r="J46" s="19"/>
      <c r="K46" s="19"/>
      <c r="L46" s="40"/>
      <c r="S46" s="19"/>
      <c r="T46" s="19"/>
      <c r="U46" s="19"/>
      <c r="V46" s="19"/>
      <c r="W46" s="19"/>
      <c r="X46" s="19"/>
      <c r="Y46" s="19"/>
      <c r="Z46" s="19"/>
      <c r="AA46" s="19"/>
      <c r="AB46" s="19"/>
      <c r="AC46" s="19"/>
      <c r="AD46" s="19"/>
      <c r="AE46" s="19"/>
    </row>
    <row r="47" spans="1:31" s="2" customFormat="1" ht="12" customHeight="1" x14ac:dyDescent="0.2">
      <c r="A47" s="19"/>
      <c r="B47" s="20"/>
      <c r="C47" s="17" t="s">
        <v>6</v>
      </c>
      <c r="D47" s="19"/>
      <c r="E47" s="19"/>
      <c r="F47" s="19"/>
      <c r="G47" s="19"/>
      <c r="H47" s="19"/>
      <c r="I47" s="19"/>
      <c r="J47" s="19"/>
      <c r="K47" s="19"/>
      <c r="L47" s="40"/>
      <c r="S47" s="19"/>
      <c r="T47" s="19"/>
      <c r="U47" s="19"/>
      <c r="V47" s="19"/>
      <c r="W47" s="19"/>
      <c r="X47" s="19"/>
      <c r="Y47" s="19"/>
      <c r="Z47" s="19"/>
      <c r="AA47" s="19"/>
      <c r="AB47" s="19"/>
      <c r="AC47" s="19"/>
      <c r="AD47" s="19"/>
      <c r="AE47" s="19"/>
    </row>
    <row r="48" spans="1:31" s="2" customFormat="1" ht="16.5" customHeight="1" x14ac:dyDescent="0.2">
      <c r="A48" s="19"/>
      <c r="B48" s="20"/>
      <c r="C48" s="19"/>
      <c r="D48" s="19"/>
      <c r="E48" s="140" t="str">
        <f>E7</f>
        <v>REGIONÁLNÍ CENTRUM PRO NAKLÁDÁNÍ S ODPADY – KOMPOSTÁRNA</v>
      </c>
      <c r="F48" s="141"/>
      <c r="G48" s="141"/>
      <c r="H48" s="141"/>
      <c r="I48" s="19"/>
      <c r="J48" s="19"/>
      <c r="K48" s="19"/>
      <c r="L48" s="40"/>
      <c r="S48" s="19"/>
      <c r="T48" s="19"/>
      <c r="U48" s="19"/>
      <c r="V48" s="19"/>
      <c r="W48" s="19"/>
      <c r="X48" s="19"/>
      <c r="Y48" s="19"/>
      <c r="Z48" s="19"/>
      <c r="AA48" s="19"/>
      <c r="AB48" s="19"/>
      <c r="AC48" s="19"/>
      <c r="AD48" s="19"/>
      <c r="AE48" s="19"/>
    </row>
    <row r="49" spans="1:47" s="2" customFormat="1" ht="12" customHeight="1" x14ac:dyDescent="0.2">
      <c r="A49" s="19"/>
      <c r="B49" s="20"/>
      <c r="C49" s="17" t="s">
        <v>46</v>
      </c>
      <c r="D49" s="19"/>
      <c r="E49" s="19"/>
      <c r="F49" s="19"/>
      <c r="G49" s="19"/>
      <c r="H49" s="19"/>
      <c r="I49" s="19"/>
      <c r="J49" s="19"/>
      <c r="K49" s="19"/>
      <c r="L49" s="40"/>
      <c r="S49" s="19"/>
      <c r="T49" s="19"/>
      <c r="U49" s="19"/>
      <c r="V49" s="19"/>
      <c r="W49" s="19"/>
      <c r="X49" s="19"/>
      <c r="Y49" s="19"/>
      <c r="Z49" s="19"/>
      <c r="AA49" s="19"/>
      <c r="AB49" s="19"/>
      <c r="AC49" s="19"/>
      <c r="AD49" s="19"/>
      <c r="AE49" s="19"/>
    </row>
    <row r="50" spans="1:47" s="2" customFormat="1" ht="16.5" customHeight="1" x14ac:dyDescent="0.2">
      <c r="A50" s="19"/>
      <c r="B50" s="20"/>
      <c r="C50" s="19"/>
      <c r="D50" s="19"/>
      <c r="E50" s="138" t="str">
        <f>E9</f>
        <v>12 - Přístřešek</v>
      </c>
      <c r="F50" s="139"/>
      <c r="G50" s="139"/>
      <c r="H50" s="139"/>
      <c r="I50" s="19"/>
      <c r="J50" s="19"/>
      <c r="K50" s="19"/>
      <c r="L50" s="40"/>
      <c r="S50" s="19"/>
      <c r="T50" s="19"/>
      <c r="U50" s="19"/>
      <c r="V50" s="19"/>
      <c r="W50" s="19"/>
      <c r="X50" s="19"/>
      <c r="Y50" s="19"/>
      <c r="Z50" s="19"/>
      <c r="AA50" s="19"/>
      <c r="AB50" s="19"/>
      <c r="AC50" s="19"/>
      <c r="AD50" s="19"/>
      <c r="AE50" s="19"/>
    </row>
    <row r="51" spans="1:47" s="2" customFormat="1" ht="6.9" customHeight="1" x14ac:dyDescent="0.2">
      <c r="A51" s="19"/>
      <c r="B51" s="20"/>
      <c r="C51" s="19"/>
      <c r="D51" s="19"/>
      <c r="E51" s="19"/>
      <c r="F51" s="19"/>
      <c r="G51" s="19"/>
      <c r="H51" s="19"/>
      <c r="I51" s="19"/>
      <c r="J51" s="19"/>
      <c r="K51" s="19"/>
      <c r="L51" s="40"/>
      <c r="S51" s="19"/>
      <c r="T51" s="19"/>
      <c r="U51" s="19"/>
      <c r="V51" s="19"/>
      <c r="W51" s="19"/>
      <c r="X51" s="19"/>
      <c r="Y51" s="19"/>
      <c r="Z51" s="19"/>
      <c r="AA51" s="19"/>
      <c r="AB51" s="19"/>
      <c r="AC51" s="19"/>
      <c r="AD51" s="19"/>
      <c r="AE51" s="19"/>
    </row>
    <row r="52" spans="1:47" s="2" customFormat="1" ht="12" customHeight="1" x14ac:dyDescent="0.2">
      <c r="A52" s="19"/>
      <c r="B52" s="20"/>
      <c r="C52" s="17" t="s">
        <v>10</v>
      </c>
      <c r="D52" s="19"/>
      <c r="E52" s="19"/>
      <c r="F52" s="16" t="str">
        <f>F12</f>
        <v xml:space="preserve"> </v>
      </c>
      <c r="G52" s="19"/>
      <c r="H52" s="19"/>
      <c r="I52" s="17" t="s">
        <v>12</v>
      </c>
      <c r="J52" s="26" t="str">
        <f>IF(J12="","",J12)</f>
        <v/>
      </c>
      <c r="K52" s="19"/>
      <c r="L52" s="40"/>
      <c r="S52" s="19"/>
      <c r="T52" s="19"/>
      <c r="U52" s="19"/>
      <c r="V52" s="19"/>
      <c r="W52" s="19"/>
      <c r="X52" s="19"/>
      <c r="Y52" s="19"/>
      <c r="Z52" s="19"/>
      <c r="AA52" s="19"/>
      <c r="AB52" s="19"/>
      <c r="AC52" s="19"/>
      <c r="AD52" s="19"/>
      <c r="AE52" s="19"/>
    </row>
    <row r="53" spans="1:47" s="2" customFormat="1" ht="6.9" customHeight="1" x14ac:dyDescent="0.2">
      <c r="A53" s="19"/>
      <c r="B53" s="20"/>
      <c r="C53" s="19"/>
      <c r="D53" s="19"/>
      <c r="E53" s="19"/>
      <c r="F53" s="19"/>
      <c r="G53" s="19"/>
      <c r="H53" s="19"/>
      <c r="I53" s="19"/>
      <c r="J53" s="19"/>
      <c r="K53" s="19"/>
      <c r="L53" s="40"/>
      <c r="S53" s="19"/>
      <c r="T53" s="19"/>
      <c r="U53" s="19"/>
      <c r="V53" s="19"/>
      <c r="W53" s="19"/>
      <c r="X53" s="19"/>
      <c r="Y53" s="19"/>
      <c r="Z53" s="19"/>
      <c r="AA53" s="19"/>
      <c r="AB53" s="19"/>
      <c r="AC53" s="19"/>
      <c r="AD53" s="19"/>
      <c r="AE53" s="19"/>
    </row>
    <row r="54" spans="1:47" s="2" customFormat="1" ht="15.15" customHeight="1" x14ac:dyDescent="0.2">
      <c r="A54" s="19"/>
      <c r="B54" s="20"/>
      <c r="C54" s="17" t="s">
        <v>13</v>
      </c>
      <c r="D54" s="19"/>
      <c r="E54" s="19"/>
      <c r="F54" s="16" t="str">
        <f>E15</f>
        <v>Město Česká Třebová</v>
      </c>
      <c r="G54" s="19"/>
      <c r="H54" s="19"/>
      <c r="I54" s="17" t="s">
        <v>18</v>
      </c>
      <c r="J54" s="18">
        <f>E21</f>
        <v>0</v>
      </c>
      <c r="K54" s="19"/>
      <c r="L54" s="40"/>
      <c r="S54" s="19"/>
      <c r="T54" s="19"/>
      <c r="U54" s="19"/>
      <c r="V54" s="19"/>
      <c r="W54" s="19"/>
      <c r="X54" s="19"/>
      <c r="Y54" s="19"/>
      <c r="Z54" s="19"/>
      <c r="AA54" s="19"/>
      <c r="AB54" s="19"/>
      <c r="AC54" s="19"/>
      <c r="AD54" s="19"/>
      <c r="AE54" s="19"/>
    </row>
    <row r="55" spans="1:47" s="2" customFormat="1" ht="15.15" customHeight="1" x14ac:dyDescent="0.2">
      <c r="A55" s="19"/>
      <c r="B55" s="20"/>
      <c r="C55" s="17" t="s">
        <v>17</v>
      </c>
      <c r="D55" s="19"/>
      <c r="E55" s="19"/>
      <c r="F55" s="16" t="str">
        <f>IF(E18="","",E18)</f>
        <v/>
      </c>
      <c r="G55" s="19"/>
      <c r="H55" s="19"/>
      <c r="I55" s="17" t="s">
        <v>20</v>
      </c>
      <c r="J55" s="18">
        <f>E24</f>
        <v>0</v>
      </c>
      <c r="K55" s="19"/>
      <c r="L55" s="40"/>
      <c r="S55" s="19"/>
      <c r="T55" s="19"/>
      <c r="U55" s="19"/>
      <c r="V55" s="19"/>
      <c r="W55" s="19"/>
      <c r="X55" s="19"/>
      <c r="Y55" s="19"/>
      <c r="Z55" s="19"/>
      <c r="AA55" s="19"/>
      <c r="AB55" s="19"/>
      <c r="AC55" s="19"/>
      <c r="AD55" s="19"/>
      <c r="AE55" s="19"/>
    </row>
    <row r="56" spans="1:47" s="2" customFormat="1" ht="10.35" customHeight="1" x14ac:dyDescent="0.2">
      <c r="A56" s="19"/>
      <c r="B56" s="20"/>
      <c r="C56" s="19"/>
      <c r="D56" s="19"/>
      <c r="E56" s="19"/>
      <c r="F56" s="19"/>
      <c r="G56" s="19"/>
      <c r="H56" s="19"/>
      <c r="I56" s="19"/>
      <c r="J56" s="19"/>
      <c r="K56" s="19"/>
      <c r="L56" s="40"/>
      <c r="S56" s="19"/>
      <c r="T56" s="19"/>
      <c r="U56" s="19"/>
      <c r="V56" s="19"/>
      <c r="W56" s="19"/>
      <c r="X56" s="19"/>
      <c r="Y56" s="19"/>
      <c r="Z56" s="19"/>
      <c r="AA56" s="19"/>
      <c r="AB56" s="19"/>
      <c r="AC56" s="19"/>
      <c r="AD56" s="19"/>
      <c r="AE56" s="19"/>
    </row>
    <row r="57" spans="1:47" s="2" customFormat="1" ht="29.25" customHeight="1" x14ac:dyDescent="0.2">
      <c r="A57" s="19"/>
      <c r="B57" s="20"/>
      <c r="C57" s="54" t="s">
        <v>48</v>
      </c>
      <c r="D57" s="48"/>
      <c r="E57" s="48"/>
      <c r="F57" s="48"/>
      <c r="G57" s="48"/>
      <c r="H57" s="48"/>
      <c r="I57" s="48"/>
      <c r="J57" s="55" t="s">
        <v>49</v>
      </c>
      <c r="K57" s="48"/>
      <c r="L57" s="40"/>
      <c r="S57" s="19"/>
      <c r="T57" s="19"/>
      <c r="U57" s="19"/>
      <c r="V57" s="19"/>
      <c r="W57" s="19"/>
      <c r="X57" s="19"/>
      <c r="Y57" s="19"/>
      <c r="Z57" s="19"/>
      <c r="AA57" s="19"/>
      <c r="AB57" s="19"/>
      <c r="AC57" s="19"/>
      <c r="AD57" s="19"/>
      <c r="AE57" s="19"/>
    </row>
    <row r="58" spans="1:47" s="2" customFormat="1" ht="10.35" customHeight="1" x14ac:dyDescent="0.2">
      <c r="A58" s="19"/>
      <c r="B58" s="20"/>
      <c r="C58" s="19"/>
      <c r="D58" s="19"/>
      <c r="E58" s="19"/>
      <c r="F58" s="19"/>
      <c r="G58" s="19"/>
      <c r="H58" s="19"/>
      <c r="I58" s="19"/>
      <c r="J58" s="19"/>
      <c r="K58" s="19"/>
      <c r="L58" s="40"/>
      <c r="S58" s="19"/>
      <c r="T58" s="19"/>
      <c r="U58" s="19"/>
      <c r="V58" s="19"/>
      <c r="W58" s="19"/>
      <c r="X58" s="19"/>
      <c r="Y58" s="19"/>
      <c r="Z58" s="19"/>
      <c r="AA58" s="19"/>
      <c r="AB58" s="19"/>
      <c r="AC58" s="19"/>
      <c r="AD58" s="19"/>
      <c r="AE58" s="19"/>
    </row>
    <row r="59" spans="1:47" s="2" customFormat="1" ht="22.95" customHeight="1" x14ac:dyDescent="0.2">
      <c r="A59" s="19"/>
      <c r="B59" s="20"/>
      <c r="C59" s="56" t="s">
        <v>38</v>
      </c>
      <c r="D59" s="19"/>
      <c r="E59" s="19"/>
      <c r="F59" s="19"/>
      <c r="G59" s="19"/>
      <c r="H59" s="19"/>
      <c r="I59" s="19"/>
      <c r="J59" s="37">
        <f>J92</f>
        <v>0</v>
      </c>
      <c r="K59" s="19"/>
      <c r="L59" s="40"/>
      <c r="S59" s="19"/>
      <c r="T59" s="19"/>
      <c r="U59" s="19"/>
      <c r="V59" s="19"/>
      <c r="W59" s="19"/>
      <c r="X59" s="19"/>
      <c r="Y59" s="19"/>
      <c r="Z59" s="19"/>
      <c r="AA59" s="19"/>
      <c r="AB59" s="19"/>
      <c r="AC59" s="19"/>
      <c r="AD59" s="19"/>
      <c r="AE59" s="19"/>
      <c r="AU59" s="11" t="s">
        <v>50</v>
      </c>
    </row>
    <row r="60" spans="1:47" s="4" customFormat="1" ht="24.9" customHeight="1" x14ac:dyDescent="0.2">
      <c r="B60" s="57"/>
      <c r="D60" s="58" t="s">
        <v>76</v>
      </c>
      <c r="E60" s="59"/>
      <c r="F60" s="59"/>
      <c r="G60" s="59"/>
      <c r="H60" s="59"/>
      <c r="I60" s="59"/>
      <c r="J60" s="60">
        <f>J93</f>
        <v>0</v>
      </c>
      <c r="L60" s="57"/>
    </row>
    <row r="61" spans="1:47" s="5" customFormat="1" ht="19.95" customHeight="1" x14ac:dyDescent="0.2">
      <c r="B61" s="61"/>
      <c r="D61" s="62" t="s">
        <v>77</v>
      </c>
      <c r="E61" s="63"/>
      <c r="F61" s="63"/>
      <c r="G61" s="63"/>
      <c r="H61" s="63"/>
      <c r="I61" s="63"/>
      <c r="J61" s="64">
        <f>J94</f>
        <v>0</v>
      </c>
      <c r="L61" s="61"/>
    </row>
    <row r="62" spans="1:47" s="5" customFormat="1" ht="19.95" customHeight="1" x14ac:dyDescent="0.2">
      <c r="B62" s="61"/>
      <c r="D62" s="62" t="s">
        <v>115</v>
      </c>
      <c r="E62" s="63"/>
      <c r="F62" s="63"/>
      <c r="G62" s="63"/>
      <c r="H62" s="63"/>
      <c r="I62" s="63"/>
      <c r="J62" s="64">
        <f>J177</f>
        <v>0</v>
      </c>
      <c r="L62" s="61"/>
    </row>
    <row r="63" spans="1:47" s="5" customFormat="1" ht="19.95" customHeight="1" x14ac:dyDescent="0.2">
      <c r="B63" s="61"/>
      <c r="D63" s="62" t="s">
        <v>116</v>
      </c>
      <c r="E63" s="63"/>
      <c r="F63" s="63"/>
      <c r="G63" s="63"/>
      <c r="H63" s="63"/>
      <c r="I63" s="63"/>
      <c r="J63" s="64">
        <f>J185</f>
        <v>0</v>
      </c>
      <c r="L63" s="61"/>
    </row>
    <row r="64" spans="1:47" s="5" customFormat="1" ht="19.95" customHeight="1" x14ac:dyDescent="0.2">
      <c r="B64" s="61"/>
      <c r="D64" s="62" t="s">
        <v>78</v>
      </c>
      <c r="E64" s="63"/>
      <c r="F64" s="63"/>
      <c r="G64" s="63"/>
      <c r="H64" s="63"/>
      <c r="I64" s="63"/>
      <c r="J64" s="64">
        <f>J209</f>
        <v>0</v>
      </c>
      <c r="L64" s="61"/>
    </row>
    <row r="65" spans="1:31" s="4" customFormat="1" ht="24.9" customHeight="1" x14ac:dyDescent="0.2">
      <c r="B65" s="57"/>
      <c r="D65" s="58" t="s">
        <v>117</v>
      </c>
      <c r="E65" s="59"/>
      <c r="F65" s="59"/>
      <c r="G65" s="59"/>
      <c r="H65" s="59"/>
      <c r="I65" s="59"/>
      <c r="J65" s="60">
        <f>J213</f>
        <v>0</v>
      </c>
      <c r="L65" s="57"/>
    </row>
    <row r="66" spans="1:31" s="5" customFormat="1" ht="19.95" customHeight="1" x14ac:dyDescent="0.2">
      <c r="B66" s="61"/>
      <c r="D66" s="62" t="s">
        <v>118</v>
      </c>
      <c r="E66" s="63"/>
      <c r="F66" s="63"/>
      <c r="G66" s="63"/>
      <c r="H66" s="63"/>
      <c r="I66" s="63"/>
      <c r="J66" s="64">
        <f>J214</f>
        <v>0</v>
      </c>
      <c r="L66" s="61"/>
    </row>
    <row r="67" spans="1:31" s="5" customFormat="1" ht="19.95" customHeight="1" x14ac:dyDescent="0.2">
      <c r="B67" s="61"/>
      <c r="D67" s="62" t="s">
        <v>119</v>
      </c>
      <c r="E67" s="63"/>
      <c r="F67" s="63"/>
      <c r="G67" s="63"/>
      <c r="H67" s="63"/>
      <c r="I67" s="63"/>
      <c r="J67" s="64">
        <f>J232</f>
        <v>0</v>
      </c>
      <c r="L67" s="61"/>
    </row>
    <row r="68" spans="1:31" s="5" customFormat="1" ht="19.95" customHeight="1" x14ac:dyDescent="0.2">
      <c r="B68" s="61"/>
      <c r="D68" s="62" t="s">
        <v>120</v>
      </c>
      <c r="E68" s="63"/>
      <c r="F68" s="63"/>
      <c r="G68" s="63"/>
      <c r="H68" s="63"/>
      <c r="I68" s="63"/>
      <c r="J68" s="64">
        <f>J255</f>
        <v>0</v>
      </c>
      <c r="L68" s="61"/>
    </row>
    <row r="69" spans="1:31" s="5" customFormat="1" ht="19.95" customHeight="1" x14ac:dyDescent="0.2">
      <c r="B69" s="61"/>
      <c r="D69" s="62" t="s">
        <v>121</v>
      </c>
      <c r="E69" s="63"/>
      <c r="F69" s="63"/>
      <c r="G69" s="63"/>
      <c r="H69" s="63"/>
      <c r="I69" s="63"/>
      <c r="J69" s="64">
        <f>J274</f>
        <v>0</v>
      </c>
      <c r="L69" s="61"/>
    </row>
    <row r="70" spans="1:31" s="5" customFormat="1" ht="19.95" customHeight="1" x14ac:dyDescent="0.2">
      <c r="B70" s="61"/>
      <c r="D70" s="62" t="s">
        <v>122</v>
      </c>
      <c r="E70" s="63"/>
      <c r="F70" s="63"/>
      <c r="G70" s="63"/>
      <c r="H70" s="63"/>
      <c r="I70" s="63"/>
      <c r="J70" s="64">
        <f>J320</f>
        <v>0</v>
      </c>
      <c r="L70" s="61"/>
    </row>
    <row r="71" spans="1:31" s="4" customFormat="1" ht="24.9" customHeight="1" x14ac:dyDescent="0.2">
      <c r="B71" s="57"/>
      <c r="D71" s="58" t="s">
        <v>123</v>
      </c>
      <c r="E71" s="59"/>
      <c r="F71" s="59"/>
      <c r="G71" s="59"/>
      <c r="H71" s="59"/>
      <c r="I71" s="59"/>
      <c r="J71" s="60">
        <f>J349</f>
        <v>0</v>
      </c>
      <c r="L71" s="57"/>
    </row>
    <row r="72" spans="1:31" s="5" customFormat="1" ht="19.95" customHeight="1" x14ac:dyDescent="0.2">
      <c r="B72" s="61"/>
      <c r="D72" s="62" t="s">
        <v>124</v>
      </c>
      <c r="E72" s="63"/>
      <c r="F72" s="63"/>
      <c r="G72" s="63"/>
      <c r="H72" s="63"/>
      <c r="I72" s="63"/>
      <c r="J72" s="64">
        <f>J350</f>
        <v>0</v>
      </c>
      <c r="L72" s="61"/>
    </row>
    <row r="73" spans="1:31" s="2" customFormat="1" ht="21.75" customHeight="1" x14ac:dyDescent="0.2">
      <c r="A73" s="19"/>
      <c r="B73" s="20"/>
      <c r="C73" s="19"/>
      <c r="D73" s="19"/>
      <c r="E73" s="19"/>
      <c r="F73" s="19"/>
      <c r="G73" s="19"/>
      <c r="H73" s="19"/>
      <c r="I73" s="19"/>
      <c r="J73" s="19"/>
      <c r="K73" s="19"/>
      <c r="L73" s="40"/>
      <c r="S73" s="19"/>
      <c r="T73" s="19"/>
      <c r="U73" s="19"/>
      <c r="V73" s="19"/>
      <c r="W73" s="19"/>
      <c r="X73" s="19"/>
      <c r="Y73" s="19"/>
      <c r="Z73" s="19"/>
      <c r="AA73" s="19"/>
      <c r="AB73" s="19"/>
      <c r="AC73" s="19"/>
      <c r="AD73" s="19"/>
      <c r="AE73" s="19"/>
    </row>
    <row r="74" spans="1:31" s="2" customFormat="1" ht="6.9" customHeight="1" x14ac:dyDescent="0.2">
      <c r="A74" s="19"/>
      <c r="B74" s="22"/>
      <c r="C74" s="23"/>
      <c r="D74" s="23"/>
      <c r="E74" s="23"/>
      <c r="F74" s="23"/>
      <c r="G74" s="23"/>
      <c r="H74" s="23"/>
      <c r="I74" s="23"/>
      <c r="J74" s="23"/>
      <c r="K74" s="23"/>
      <c r="L74" s="40"/>
      <c r="S74" s="19"/>
      <c r="T74" s="19"/>
      <c r="U74" s="19"/>
      <c r="V74" s="19"/>
      <c r="W74" s="19"/>
      <c r="X74" s="19"/>
      <c r="Y74" s="19"/>
      <c r="Z74" s="19"/>
      <c r="AA74" s="19"/>
      <c r="AB74" s="19"/>
      <c r="AC74" s="19"/>
      <c r="AD74" s="19"/>
      <c r="AE74" s="19"/>
    </row>
    <row r="78" spans="1:31" s="2" customFormat="1" ht="6.9" customHeight="1" x14ac:dyDescent="0.2">
      <c r="A78" s="19"/>
      <c r="B78" s="24"/>
      <c r="C78" s="25"/>
      <c r="D78" s="25"/>
      <c r="E78" s="25"/>
      <c r="F78" s="25"/>
      <c r="G78" s="25"/>
      <c r="H78" s="25"/>
      <c r="I78" s="25"/>
      <c r="J78" s="25"/>
      <c r="K78" s="25"/>
      <c r="L78" s="40"/>
      <c r="S78" s="19"/>
      <c r="T78" s="19"/>
      <c r="U78" s="19"/>
      <c r="V78" s="19"/>
      <c r="W78" s="19"/>
      <c r="X78" s="19"/>
      <c r="Y78" s="19"/>
      <c r="Z78" s="19"/>
      <c r="AA78" s="19"/>
      <c r="AB78" s="19"/>
      <c r="AC78" s="19"/>
      <c r="AD78" s="19"/>
      <c r="AE78" s="19"/>
    </row>
    <row r="79" spans="1:31" s="2" customFormat="1" ht="24.9" customHeight="1" x14ac:dyDescent="0.2">
      <c r="A79" s="19"/>
      <c r="B79" s="20"/>
      <c r="C79" s="15" t="s">
        <v>51</v>
      </c>
      <c r="D79" s="19"/>
      <c r="E79" s="19"/>
      <c r="F79" s="19"/>
      <c r="G79" s="19"/>
      <c r="H79" s="19"/>
      <c r="I79" s="19"/>
      <c r="J79" s="19"/>
      <c r="K79" s="19"/>
      <c r="L79" s="40"/>
      <c r="S79" s="19"/>
      <c r="T79" s="19"/>
      <c r="U79" s="19"/>
      <c r="V79" s="19"/>
      <c r="W79" s="19"/>
      <c r="X79" s="19"/>
      <c r="Y79" s="19"/>
      <c r="Z79" s="19"/>
      <c r="AA79" s="19"/>
      <c r="AB79" s="19"/>
      <c r="AC79" s="19"/>
      <c r="AD79" s="19"/>
      <c r="AE79" s="19"/>
    </row>
    <row r="80" spans="1:31" s="2" customFormat="1" ht="6.9" customHeight="1" x14ac:dyDescent="0.2">
      <c r="A80" s="19"/>
      <c r="B80" s="20"/>
      <c r="C80" s="19"/>
      <c r="D80" s="19"/>
      <c r="E80" s="19"/>
      <c r="F80" s="19"/>
      <c r="G80" s="19"/>
      <c r="H80" s="19"/>
      <c r="I80" s="19"/>
      <c r="J80" s="19"/>
      <c r="K80" s="19"/>
      <c r="L80" s="40"/>
      <c r="S80" s="19"/>
      <c r="T80" s="19"/>
      <c r="U80" s="19"/>
      <c r="V80" s="19"/>
      <c r="W80" s="19"/>
      <c r="X80" s="19"/>
      <c r="Y80" s="19"/>
      <c r="Z80" s="19"/>
      <c r="AA80" s="19"/>
      <c r="AB80" s="19"/>
      <c r="AC80" s="19"/>
      <c r="AD80" s="19"/>
      <c r="AE80" s="19"/>
    </row>
    <row r="81" spans="1:65" s="2" customFormat="1" ht="12" customHeight="1" x14ac:dyDescent="0.2">
      <c r="A81" s="19"/>
      <c r="B81" s="20"/>
      <c r="C81" s="17" t="s">
        <v>6</v>
      </c>
      <c r="D81" s="19"/>
      <c r="E81" s="19"/>
      <c r="F81" s="19"/>
      <c r="G81" s="19"/>
      <c r="H81" s="19"/>
      <c r="I81" s="19"/>
      <c r="J81" s="19"/>
      <c r="K81" s="19"/>
      <c r="L81" s="40"/>
      <c r="S81" s="19"/>
      <c r="T81" s="19"/>
      <c r="U81" s="19"/>
      <c r="V81" s="19"/>
      <c r="W81" s="19"/>
      <c r="X81" s="19"/>
      <c r="Y81" s="19"/>
      <c r="Z81" s="19"/>
      <c r="AA81" s="19"/>
      <c r="AB81" s="19"/>
      <c r="AC81" s="19"/>
      <c r="AD81" s="19"/>
      <c r="AE81" s="19"/>
    </row>
    <row r="82" spans="1:65" s="2" customFormat="1" ht="16.5" customHeight="1" x14ac:dyDescent="0.2">
      <c r="A82" s="19"/>
      <c r="B82" s="20"/>
      <c r="C82" s="19"/>
      <c r="D82" s="19"/>
      <c r="E82" s="140" t="str">
        <f>E7</f>
        <v>REGIONÁLNÍ CENTRUM PRO NAKLÁDÁNÍ S ODPADY – KOMPOSTÁRNA</v>
      </c>
      <c r="F82" s="141"/>
      <c r="G82" s="141"/>
      <c r="H82" s="141"/>
      <c r="I82" s="19"/>
      <c r="J82" s="19"/>
      <c r="K82" s="19"/>
      <c r="L82" s="40"/>
      <c r="S82" s="19"/>
      <c r="T82" s="19"/>
      <c r="U82" s="19"/>
      <c r="V82" s="19"/>
      <c r="W82" s="19"/>
      <c r="X82" s="19"/>
      <c r="Y82" s="19"/>
      <c r="Z82" s="19"/>
      <c r="AA82" s="19"/>
      <c r="AB82" s="19"/>
      <c r="AC82" s="19"/>
      <c r="AD82" s="19"/>
      <c r="AE82" s="19"/>
    </row>
    <row r="83" spans="1:65" s="2" customFormat="1" ht="12" customHeight="1" x14ac:dyDescent="0.2">
      <c r="A83" s="19"/>
      <c r="B83" s="20"/>
      <c r="C83" s="17" t="s">
        <v>46</v>
      </c>
      <c r="D83" s="19"/>
      <c r="E83" s="19"/>
      <c r="F83" s="19"/>
      <c r="G83" s="19"/>
      <c r="H83" s="19"/>
      <c r="I83" s="19"/>
      <c r="J83" s="19"/>
      <c r="K83" s="19"/>
      <c r="L83" s="40"/>
      <c r="S83" s="19"/>
      <c r="T83" s="19"/>
      <c r="U83" s="19"/>
      <c r="V83" s="19"/>
      <c r="W83" s="19"/>
      <c r="X83" s="19"/>
      <c r="Y83" s="19"/>
      <c r="Z83" s="19"/>
      <c r="AA83" s="19"/>
      <c r="AB83" s="19"/>
      <c r="AC83" s="19"/>
      <c r="AD83" s="19"/>
      <c r="AE83" s="19"/>
    </row>
    <row r="84" spans="1:65" s="2" customFormat="1" ht="16.5" customHeight="1" x14ac:dyDescent="0.2">
      <c r="A84" s="19"/>
      <c r="B84" s="20"/>
      <c r="C84" s="19"/>
      <c r="D84" s="19"/>
      <c r="E84" s="138" t="str">
        <f>E9</f>
        <v>12 - Přístřešek</v>
      </c>
      <c r="F84" s="139"/>
      <c r="G84" s="139"/>
      <c r="H84" s="139"/>
      <c r="I84" s="19"/>
      <c r="J84" s="19"/>
      <c r="K84" s="19"/>
      <c r="L84" s="40"/>
      <c r="S84" s="19"/>
      <c r="T84" s="19"/>
      <c r="U84" s="19"/>
      <c r="V84" s="19"/>
      <c r="W84" s="19"/>
      <c r="X84" s="19"/>
      <c r="Y84" s="19"/>
      <c r="Z84" s="19"/>
      <c r="AA84" s="19"/>
      <c r="AB84" s="19"/>
      <c r="AC84" s="19"/>
      <c r="AD84" s="19"/>
      <c r="AE84" s="19"/>
    </row>
    <row r="85" spans="1:65" s="2" customFormat="1" ht="6.9" customHeight="1" x14ac:dyDescent="0.2">
      <c r="A85" s="19"/>
      <c r="B85" s="20"/>
      <c r="C85" s="19"/>
      <c r="D85" s="19"/>
      <c r="E85" s="19"/>
      <c r="F85" s="19"/>
      <c r="G85" s="19"/>
      <c r="H85" s="19"/>
      <c r="I85" s="19"/>
      <c r="J85" s="19"/>
      <c r="K85" s="19"/>
      <c r="L85" s="40"/>
      <c r="S85" s="19"/>
      <c r="T85" s="19"/>
      <c r="U85" s="19"/>
      <c r="V85" s="19"/>
      <c r="W85" s="19"/>
      <c r="X85" s="19"/>
      <c r="Y85" s="19"/>
      <c r="Z85" s="19"/>
      <c r="AA85" s="19"/>
      <c r="AB85" s="19"/>
      <c r="AC85" s="19"/>
      <c r="AD85" s="19"/>
      <c r="AE85" s="19"/>
    </row>
    <row r="86" spans="1:65" s="2" customFormat="1" ht="12" customHeight="1" x14ac:dyDescent="0.2">
      <c r="A86" s="19"/>
      <c r="B86" s="20"/>
      <c r="C86" s="17" t="s">
        <v>10</v>
      </c>
      <c r="D86" s="19"/>
      <c r="E86" s="19"/>
      <c r="F86" s="16" t="str">
        <f>F12</f>
        <v xml:space="preserve"> </v>
      </c>
      <c r="G86" s="19"/>
      <c r="H86" s="19"/>
      <c r="I86" s="17" t="s">
        <v>12</v>
      </c>
      <c r="J86" s="26" t="str">
        <f>IF(J12="","",J12)</f>
        <v/>
      </c>
      <c r="K86" s="19"/>
      <c r="L86" s="40"/>
      <c r="S86" s="19"/>
      <c r="T86" s="19"/>
      <c r="U86" s="19"/>
      <c r="V86" s="19"/>
      <c r="W86" s="19"/>
      <c r="X86" s="19"/>
      <c r="Y86" s="19"/>
      <c r="Z86" s="19"/>
      <c r="AA86" s="19"/>
      <c r="AB86" s="19"/>
      <c r="AC86" s="19"/>
      <c r="AD86" s="19"/>
      <c r="AE86" s="19"/>
    </row>
    <row r="87" spans="1:65" s="2" customFormat="1" ht="6.9" customHeight="1" x14ac:dyDescent="0.2">
      <c r="A87" s="19"/>
      <c r="B87" s="20"/>
      <c r="C87" s="19"/>
      <c r="D87" s="19"/>
      <c r="E87" s="19"/>
      <c r="F87" s="19"/>
      <c r="G87" s="19"/>
      <c r="H87" s="19"/>
      <c r="I87" s="19"/>
      <c r="J87" s="19"/>
      <c r="K87" s="19"/>
      <c r="L87" s="40"/>
      <c r="S87" s="19"/>
      <c r="T87" s="19"/>
      <c r="U87" s="19"/>
      <c r="V87" s="19"/>
      <c r="W87" s="19"/>
      <c r="X87" s="19"/>
      <c r="Y87" s="19"/>
      <c r="Z87" s="19"/>
      <c r="AA87" s="19"/>
      <c r="AB87" s="19"/>
      <c r="AC87" s="19"/>
      <c r="AD87" s="19"/>
      <c r="AE87" s="19"/>
    </row>
    <row r="88" spans="1:65" s="2" customFormat="1" ht="15.15" customHeight="1" x14ac:dyDescent="0.2">
      <c r="A88" s="19"/>
      <c r="B88" s="20"/>
      <c r="C88" s="17" t="s">
        <v>13</v>
      </c>
      <c r="D88" s="19"/>
      <c r="E88" s="19"/>
      <c r="F88" s="16" t="str">
        <f>E15</f>
        <v>Město Česká Třebová</v>
      </c>
      <c r="G88" s="19"/>
      <c r="H88" s="19"/>
      <c r="I88" s="17" t="s">
        <v>18</v>
      </c>
      <c r="J88" s="18">
        <f>E21</f>
        <v>0</v>
      </c>
      <c r="K88" s="19"/>
      <c r="L88" s="40"/>
      <c r="S88" s="19"/>
      <c r="T88" s="19"/>
      <c r="U88" s="19"/>
      <c r="V88" s="19"/>
      <c r="W88" s="19"/>
      <c r="X88" s="19"/>
      <c r="Y88" s="19"/>
      <c r="Z88" s="19"/>
      <c r="AA88" s="19"/>
      <c r="AB88" s="19"/>
      <c r="AC88" s="19"/>
      <c r="AD88" s="19"/>
      <c r="AE88" s="19"/>
    </row>
    <row r="89" spans="1:65" s="2" customFormat="1" ht="15.15" customHeight="1" x14ac:dyDescent="0.2">
      <c r="A89" s="19"/>
      <c r="B89" s="20"/>
      <c r="C89" s="17" t="s">
        <v>17</v>
      </c>
      <c r="D89" s="19"/>
      <c r="E89" s="19"/>
      <c r="F89" s="16" t="str">
        <f>IF(E18="","",E18)</f>
        <v/>
      </c>
      <c r="G89" s="19"/>
      <c r="H89" s="19"/>
      <c r="I89" s="17" t="s">
        <v>20</v>
      </c>
      <c r="J89" s="18">
        <f>E24</f>
        <v>0</v>
      </c>
      <c r="K89" s="19"/>
      <c r="L89" s="40"/>
      <c r="S89" s="19"/>
      <c r="T89" s="19"/>
      <c r="U89" s="19"/>
      <c r="V89" s="19"/>
      <c r="W89" s="19"/>
      <c r="X89" s="19"/>
      <c r="Y89" s="19"/>
      <c r="Z89" s="19"/>
      <c r="AA89" s="19"/>
      <c r="AB89" s="19"/>
      <c r="AC89" s="19"/>
      <c r="AD89" s="19"/>
      <c r="AE89" s="19"/>
    </row>
    <row r="90" spans="1:65" s="2" customFormat="1" ht="10.35" customHeight="1" x14ac:dyDescent="0.2">
      <c r="A90" s="19"/>
      <c r="B90" s="20"/>
      <c r="C90" s="19"/>
      <c r="D90" s="19"/>
      <c r="E90" s="19"/>
      <c r="F90" s="19"/>
      <c r="G90" s="19"/>
      <c r="H90" s="19"/>
      <c r="I90" s="19"/>
      <c r="J90" s="19"/>
      <c r="K90" s="19"/>
      <c r="L90" s="40"/>
      <c r="S90" s="19"/>
      <c r="T90" s="19"/>
      <c r="U90" s="19"/>
      <c r="V90" s="19"/>
      <c r="W90" s="19"/>
      <c r="X90" s="19"/>
      <c r="Y90" s="19"/>
      <c r="Z90" s="19"/>
      <c r="AA90" s="19"/>
      <c r="AB90" s="19"/>
      <c r="AC90" s="19"/>
      <c r="AD90" s="19"/>
      <c r="AE90" s="19"/>
    </row>
    <row r="91" spans="1:65" s="6" customFormat="1" ht="29.25" customHeight="1" x14ac:dyDescent="0.2">
      <c r="A91" s="65"/>
      <c r="B91" s="66"/>
      <c r="C91" s="67" t="s">
        <v>52</v>
      </c>
      <c r="D91" s="68" t="s">
        <v>37</v>
      </c>
      <c r="E91" s="68" t="s">
        <v>35</v>
      </c>
      <c r="F91" s="68" t="s">
        <v>36</v>
      </c>
      <c r="G91" s="68" t="s">
        <v>53</v>
      </c>
      <c r="H91" s="68" t="s">
        <v>54</v>
      </c>
      <c r="I91" s="68" t="s">
        <v>55</v>
      </c>
      <c r="J91" s="68" t="s">
        <v>49</v>
      </c>
      <c r="K91" s="69" t="s">
        <v>56</v>
      </c>
      <c r="L91" s="70"/>
      <c r="M91" s="31" t="s">
        <v>0</v>
      </c>
      <c r="N91" s="32" t="s">
        <v>26</v>
      </c>
      <c r="O91" s="32" t="s">
        <v>57</v>
      </c>
      <c r="P91" s="32" t="s">
        <v>58</v>
      </c>
      <c r="Q91" s="32" t="s">
        <v>59</v>
      </c>
      <c r="R91" s="32" t="s">
        <v>60</v>
      </c>
      <c r="S91" s="32" t="s">
        <v>61</v>
      </c>
      <c r="T91" s="33" t="s">
        <v>62</v>
      </c>
      <c r="U91" s="65"/>
      <c r="V91" s="65"/>
      <c r="W91" s="65"/>
      <c r="X91" s="65"/>
      <c r="Y91" s="65"/>
      <c r="Z91" s="65"/>
      <c r="AA91" s="65"/>
      <c r="AB91" s="65"/>
      <c r="AC91" s="65"/>
      <c r="AD91" s="65"/>
      <c r="AE91" s="65"/>
    </row>
    <row r="92" spans="1:65" s="2" customFormat="1" ht="22.95" customHeight="1" x14ac:dyDescent="0.3">
      <c r="A92" s="19"/>
      <c r="B92" s="20"/>
      <c r="C92" s="36" t="s">
        <v>63</v>
      </c>
      <c r="D92" s="19"/>
      <c r="E92" s="19"/>
      <c r="F92" s="19"/>
      <c r="G92" s="19"/>
      <c r="H92" s="19"/>
      <c r="I92" s="19"/>
      <c r="J92" s="71">
        <f>BK92</f>
        <v>0</v>
      </c>
      <c r="K92" s="19"/>
      <c r="L92" s="20"/>
      <c r="M92" s="34"/>
      <c r="N92" s="27"/>
      <c r="O92" s="35"/>
      <c r="P92" s="72">
        <f>P93+P213+P349</f>
        <v>727.24332800000002</v>
      </c>
      <c r="Q92" s="35"/>
      <c r="R92" s="72">
        <f>R93+R213+R349</f>
        <v>92.414844340000002</v>
      </c>
      <c r="S92" s="35"/>
      <c r="T92" s="73">
        <f>T93+T213+T349</f>
        <v>0</v>
      </c>
      <c r="U92" s="19"/>
      <c r="V92" s="19"/>
      <c r="W92" s="19"/>
      <c r="X92" s="19"/>
      <c r="Y92" s="19"/>
      <c r="Z92" s="19"/>
      <c r="AA92" s="19"/>
      <c r="AB92" s="19"/>
      <c r="AC92" s="19"/>
      <c r="AD92" s="19"/>
      <c r="AE92" s="19"/>
      <c r="AT92" s="11" t="s">
        <v>39</v>
      </c>
      <c r="AU92" s="11" t="s">
        <v>50</v>
      </c>
      <c r="BK92" s="74">
        <f>BK93+BK213+BK349</f>
        <v>0</v>
      </c>
    </row>
    <row r="93" spans="1:65" s="7" customFormat="1" ht="25.95" customHeight="1" x14ac:dyDescent="0.25">
      <c r="B93" s="75"/>
      <c r="D93" s="76" t="s">
        <v>39</v>
      </c>
      <c r="E93" s="77" t="s">
        <v>79</v>
      </c>
      <c r="F93" s="77" t="s">
        <v>80</v>
      </c>
      <c r="J93" s="78">
        <f>BK93</f>
        <v>0</v>
      </c>
      <c r="L93" s="75"/>
      <c r="M93" s="79"/>
      <c r="N93" s="80"/>
      <c r="O93" s="80"/>
      <c r="P93" s="81">
        <f>P94+P177+P185+P209</f>
        <v>313.08373600000004</v>
      </c>
      <c r="Q93" s="80"/>
      <c r="R93" s="81">
        <f>R94+R177+R185+R209</f>
        <v>85.155498800000004</v>
      </c>
      <c r="S93" s="80"/>
      <c r="T93" s="82">
        <f>T94+T177+T185+T209</f>
        <v>0</v>
      </c>
      <c r="AR93" s="76" t="s">
        <v>41</v>
      </c>
      <c r="AT93" s="83" t="s">
        <v>39</v>
      </c>
      <c r="AU93" s="83" t="s">
        <v>40</v>
      </c>
      <c r="AY93" s="76" t="s">
        <v>65</v>
      </c>
      <c r="BK93" s="84">
        <f>BK94+BK177+BK185+BK209</f>
        <v>0</v>
      </c>
    </row>
    <row r="94" spans="1:65" s="7" customFormat="1" ht="22.95" customHeight="1" x14ac:dyDescent="0.25">
      <c r="B94" s="75"/>
      <c r="D94" s="76" t="s">
        <v>39</v>
      </c>
      <c r="E94" s="85" t="s">
        <v>42</v>
      </c>
      <c r="F94" s="85" t="s">
        <v>81</v>
      </c>
      <c r="J94" s="86">
        <f>BK94</f>
        <v>0</v>
      </c>
      <c r="L94" s="75"/>
      <c r="M94" s="79"/>
      <c r="N94" s="80"/>
      <c r="O94" s="80"/>
      <c r="P94" s="81">
        <f>SUM(P95:P176)</f>
        <v>193.41421600000001</v>
      </c>
      <c r="Q94" s="80"/>
      <c r="R94" s="81">
        <f>SUM(R95:R176)</f>
        <v>80.163604399999997</v>
      </c>
      <c r="S94" s="80"/>
      <c r="T94" s="82">
        <f>SUM(T95:T176)</f>
        <v>0</v>
      </c>
      <c r="AR94" s="76" t="s">
        <v>41</v>
      </c>
      <c r="AT94" s="83" t="s">
        <v>39</v>
      </c>
      <c r="AU94" s="83" t="s">
        <v>41</v>
      </c>
      <c r="AY94" s="76" t="s">
        <v>65</v>
      </c>
      <c r="BK94" s="84">
        <f>SUM(BK95:BK176)</f>
        <v>0</v>
      </c>
    </row>
    <row r="95" spans="1:65" s="2" customFormat="1" ht="14.4" customHeight="1" x14ac:dyDescent="0.2">
      <c r="A95" s="19"/>
      <c r="B95" s="87"/>
      <c r="C95" s="88" t="s">
        <v>41</v>
      </c>
      <c r="D95" s="88" t="s">
        <v>66</v>
      </c>
      <c r="E95" s="89" t="s">
        <v>82</v>
      </c>
      <c r="F95" s="90" t="s">
        <v>83</v>
      </c>
      <c r="G95" s="91" t="s">
        <v>84</v>
      </c>
      <c r="H95" s="92">
        <v>72</v>
      </c>
      <c r="I95" s="93"/>
      <c r="J95" s="93">
        <f>ROUND(I95*H95,2)</f>
        <v>0</v>
      </c>
      <c r="K95" s="90" t="s">
        <v>67</v>
      </c>
      <c r="L95" s="20"/>
      <c r="M95" s="94" t="s">
        <v>0</v>
      </c>
      <c r="N95" s="95" t="s">
        <v>27</v>
      </c>
      <c r="O95" s="96">
        <v>0.26600000000000001</v>
      </c>
      <c r="P95" s="96">
        <f>O95*H95</f>
        <v>19.152000000000001</v>
      </c>
      <c r="Q95" s="96">
        <v>1.1E-4</v>
      </c>
      <c r="R95" s="96">
        <f>Q95*H95</f>
        <v>7.92E-3</v>
      </c>
      <c r="S95" s="96">
        <v>0</v>
      </c>
      <c r="T95" s="97">
        <f>S95*H95</f>
        <v>0</v>
      </c>
      <c r="U95" s="19"/>
      <c r="V95" s="19"/>
      <c r="W95" s="19"/>
      <c r="X95" s="19"/>
      <c r="Y95" s="19"/>
      <c r="Z95" s="19"/>
      <c r="AA95" s="19"/>
      <c r="AB95" s="19"/>
      <c r="AC95" s="19"/>
      <c r="AD95" s="19"/>
      <c r="AE95" s="19"/>
      <c r="AR95" s="98" t="s">
        <v>71</v>
      </c>
      <c r="AT95" s="98" t="s">
        <v>66</v>
      </c>
      <c r="AU95" s="98" t="s">
        <v>42</v>
      </c>
      <c r="AY95" s="11" t="s">
        <v>65</v>
      </c>
      <c r="BE95" s="99">
        <f>IF(N95="základní",J95,0)</f>
        <v>0</v>
      </c>
      <c r="BF95" s="99">
        <f>IF(N95="snížená",J95,0)</f>
        <v>0</v>
      </c>
      <c r="BG95" s="99">
        <f>IF(N95="zákl. přenesená",J95,0)</f>
        <v>0</v>
      </c>
      <c r="BH95" s="99">
        <f>IF(N95="sníž. přenesená",J95,0)</f>
        <v>0</v>
      </c>
      <c r="BI95" s="99">
        <f>IF(N95="nulová",J95,0)</f>
        <v>0</v>
      </c>
      <c r="BJ95" s="11" t="s">
        <v>41</v>
      </c>
      <c r="BK95" s="99">
        <f>ROUND(I95*H95,2)</f>
        <v>0</v>
      </c>
      <c r="BL95" s="11" t="s">
        <v>71</v>
      </c>
      <c r="BM95" s="98" t="s">
        <v>125</v>
      </c>
    </row>
    <row r="96" spans="1:65" s="2" customFormat="1" ht="19.2" x14ac:dyDescent="0.2">
      <c r="A96" s="19"/>
      <c r="B96" s="20"/>
      <c r="C96" s="19"/>
      <c r="D96" s="100" t="s">
        <v>68</v>
      </c>
      <c r="E96" s="19"/>
      <c r="F96" s="101" t="s">
        <v>85</v>
      </c>
      <c r="G96" s="19"/>
      <c r="H96" s="19"/>
      <c r="I96" s="19"/>
      <c r="J96" s="19"/>
      <c r="K96" s="19"/>
      <c r="L96" s="20"/>
      <c r="M96" s="102"/>
      <c r="N96" s="103"/>
      <c r="O96" s="28"/>
      <c r="P96" s="28"/>
      <c r="Q96" s="28"/>
      <c r="R96" s="28"/>
      <c r="S96" s="28"/>
      <c r="T96" s="29"/>
      <c r="U96" s="19"/>
      <c r="V96" s="19"/>
      <c r="W96" s="19"/>
      <c r="X96" s="19"/>
      <c r="Y96" s="19"/>
      <c r="Z96" s="19"/>
      <c r="AA96" s="19"/>
      <c r="AB96" s="19"/>
      <c r="AC96" s="19"/>
      <c r="AD96" s="19"/>
      <c r="AE96" s="19"/>
      <c r="AT96" s="11" t="s">
        <v>68</v>
      </c>
      <c r="AU96" s="11" t="s">
        <v>42</v>
      </c>
    </row>
    <row r="97" spans="1:65" s="8" customFormat="1" x14ac:dyDescent="0.2">
      <c r="B97" s="104"/>
      <c r="D97" s="100" t="s">
        <v>69</v>
      </c>
      <c r="E97" s="105" t="s">
        <v>0</v>
      </c>
      <c r="F97" s="106" t="s">
        <v>126</v>
      </c>
      <c r="H97" s="105" t="s">
        <v>0</v>
      </c>
      <c r="L97" s="104"/>
      <c r="M97" s="107"/>
      <c r="N97" s="108"/>
      <c r="O97" s="108"/>
      <c r="P97" s="108"/>
      <c r="Q97" s="108"/>
      <c r="R97" s="108"/>
      <c r="S97" s="108"/>
      <c r="T97" s="109"/>
      <c r="AT97" s="105" t="s">
        <v>69</v>
      </c>
      <c r="AU97" s="105" t="s">
        <v>42</v>
      </c>
      <c r="AV97" s="8" t="s">
        <v>41</v>
      </c>
      <c r="AW97" s="8" t="s">
        <v>19</v>
      </c>
      <c r="AX97" s="8" t="s">
        <v>40</v>
      </c>
      <c r="AY97" s="105" t="s">
        <v>65</v>
      </c>
    </row>
    <row r="98" spans="1:65" s="8" customFormat="1" x14ac:dyDescent="0.2">
      <c r="B98" s="104"/>
      <c r="D98" s="100" t="s">
        <v>69</v>
      </c>
      <c r="E98" s="105" t="s">
        <v>0</v>
      </c>
      <c r="F98" s="106" t="s">
        <v>127</v>
      </c>
      <c r="H98" s="105" t="s">
        <v>0</v>
      </c>
      <c r="L98" s="104"/>
      <c r="M98" s="107"/>
      <c r="N98" s="108"/>
      <c r="O98" s="108"/>
      <c r="P98" s="108"/>
      <c r="Q98" s="108"/>
      <c r="R98" s="108"/>
      <c r="S98" s="108"/>
      <c r="T98" s="109"/>
      <c r="AT98" s="105" t="s">
        <v>69</v>
      </c>
      <c r="AU98" s="105" t="s">
        <v>42</v>
      </c>
      <c r="AV98" s="8" t="s">
        <v>41</v>
      </c>
      <c r="AW98" s="8" t="s">
        <v>19</v>
      </c>
      <c r="AX98" s="8" t="s">
        <v>40</v>
      </c>
      <c r="AY98" s="105" t="s">
        <v>65</v>
      </c>
    </row>
    <row r="99" spans="1:65" s="9" customFormat="1" x14ac:dyDescent="0.2">
      <c r="B99" s="110"/>
      <c r="D99" s="100" t="s">
        <v>69</v>
      </c>
      <c r="E99" s="111" t="s">
        <v>0</v>
      </c>
      <c r="F99" s="112" t="s">
        <v>128</v>
      </c>
      <c r="H99" s="113">
        <v>72</v>
      </c>
      <c r="L99" s="110"/>
      <c r="M99" s="114"/>
      <c r="N99" s="115"/>
      <c r="O99" s="115"/>
      <c r="P99" s="115"/>
      <c r="Q99" s="115"/>
      <c r="R99" s="115"/>
      <c r="S99" s="115"/>
      <c r="T99" s="116"/>
      <c r="AT99" s="111" t="s">
        <v>69</v>
      </c>
      <c r="AU99" s="111" t="s">
        <v>42</v>
      </c>
      <c r="AV99" s="9" t="s">
        <v>42</v>
      </c>
      <c r="AW99" s="9" t="s">
        <v>19</v>
      </c>
      <c r="AX99" s="9" t="s">
        <v>40</v>
      </c>
      <c r="AY99" s="111" t="s">
        <v>65</v>
      </c>
    </row>
    <row r="100" spans="1:65" s="10" customFormat="1" x14ac:dyDescent="0.2">
      <c r="B100" s="117"/>
      <c r="D100" s="100" t="s">
        <v>69</v>
      </c>
      <c r="E100" s="118" t="s">
        <v>0</v>
      </c>
      <c r="F100" s="119" t="s">
        <v>70</v>
      </c>
      <c r="H100" s="120">
        <v>72</v>
      </c>
      <c r="L100" s="117"/>
      <c r="M100" s="121"/>
      <c r="N100" s="122"/>
      <c r="O100" s="122"/>
      <c r="P100" s="122"/>
      <c r="Q100" s="122"/>
      <c r="R100" s="122"/>
      <c r="S100" s="122"/>
      <c r="T100" s="123"/>
      <c r="AT100" s="118" t="s">
        <v>69</v>
      </c>
      <c r="AU100" s="118" t="s">
        <v>42</v>
      </c>
      <c r="AV100" s="10" t="s">
        <v>71</v>
      </c>
      <c r="AW100" s="10" t="s">
        <v>19</v>
      </c>
      <c r="AX100" s="10" t="s">
        <v>41</v>
      </c>
      <c r="AY100" s="118" t="s">
        <v>65</v>
      </c>
    </row>
    <row r="101" spans="1:65" s="2" customFormat="1" ht="14.4" customHeight="1" x14ac:dyDescent="0.2">
      <c r="A101" s="19"/>
      <c r="B101" s="87"/>
      <c r="C101" s="88" t="s">
        <v>42</v>
      </c>
      <c r="D101" s="88" t="s">
        <v>66</v>
      </c>
      <c r="E101" s="89" t="s">
        <v>86</v>
      </c>
      <c r="F101" s="90" t="s">
        <v>87</v>
      </c>
      <c r="G101" s="91" t="s">
        <v>84</v>
      </c>
      <c r="H101" s="92">
        <v>72</v>
      </c>
      <c r="I101" s="93"/>
      <c r="J101" s="93">
        <f>ROUND(I101*H101,2)</f>
        <v>0</v>
      </c>
      <c r="K101" s="90" t="s">
        <v>67</v>
      </c>
      <c r="L101" s="20"/>
      <c r="M101" s="94" t="s">
        <v>0</v>
      </c>
      <c r="N101" s="95" t="s">
        <v>27</v>
      </c>
      <c r="O101" s="96">
        <v>0.495</v>
      </c>
      <c r="P101" s="96">
        <f>O101*H101</f>
        <v>35.64</v>
      </c>
      <c r="Q101" s="96">
        <v>0</v>
      </c>
      <c r="R101" s="96">
        <f>Q101*H101</f>
        <v>0</v>
      </c>
      <c r="S101" s="96">
        <v>0</v>
      </c>
      <c r="T101" s="97">
        <f>S101*H101</f>
        <v>0</v>
      </c>
      <c r="U101" s="19"/>
      <c r="V101" s="19"/>
      <c r="W101" s="19"/>
      <c r="X101" s="19"/>
      <c r="Y101" s="19"/>
      <c r="Z101" s="19"/>
      <c r="AA101" s="19"/>
      <c r="AB101" s="19"/>
      <c r="AC101" s="19"/>
      <c r="AD101" s="19"/>
      <c r="AE101" s="19"/>
      <c r="AR101" s="98" t="s">
        <v>71</v>
      </c>
      <c r="AT101" s="98" t="s">
        <v>66</v>
      </c>
      <c r="AU101" s="98" t="s">
        <v>42</v>
      </c>
      <c r="AY101" s="11" t="s">
        <v>65</v>
      </c>
      <c r="BE101" s="99">
        <f>IF(N101="základní",J101,0)</f>
        <v>0</v>
      </c>
      <c r="BF101" s="99">
        <f>IF(N101="snížená",J101,0)</f>
        <v>0</v>
      </c>
      <c r="BG101" s="99">
        <f>IF(N101="zákl. přenesená",J101,0)</f>
        <v>0</v>
      </c>
      <c r="BH101" s="99">
        <f>IF(N101="sníž. přenesená",J101,0)</f>
        <v>0</v>
      </c>
      <c r="BI101" s="99">
        <f>IF(N101="nulová",J101,0)</f>
        <v>0</v>
      </c>
      <c r="BJ101" s="11" t="s">
        <v>41</v>
      </c>
      <c r="BK101" s="99">
        <f>ROUND(I101*H101,2)</f>
        <v>0</v>
      </c>
      <c r="BL101" s="11" t="s">
        <v>71</v>
      </c>
      <c r="BM101" s="98" t="s">
        <v>129</v>
      </c>
    </row>
    <row r="102" spans="1:65" s="2" customFormat="1" x14ac:dyDescent="0.2">
      <c r="A102" s="19"/>
      <c r="B102" s="20"/>
      <c r="C102" s="19"/>
      <c r="D102" s="100" t="s">
        <v>68</v>
      </c>
      <c r="E102" s="19"/>
      <c r="F102" s="101" t="s">
        <v>88</v>
      </c>
      <c r="G102" s="19"/>
      <c r="H102" s="19"/>
      <c r="I102" s="19"/>
      <c r="J102" s="19"/>
      <c r="K102" s="19"/>
      <c r="L102" s="20"/>
      <c r="M102" s="102"/>
      <c r="N102" s="103"/>
      <c r="O102" s="28"/>
      <c r="P102" s="28"/>
      <c r="Q102" s="28"/>
      <c r="R102" s="28"/>
      <c r="S102" s="28"/>
      <c r="T102" s="29"/>
      <c r="U102" s="19"/>
      <c r="V102" s="19"/>
      <c r="W102" s="19"/>
      <c r="X102" s="19"/>
      <c r="Y102" s="19"/>
      <c r="Z102" s="19"/>
      <c r="AA102" s="19"/>
      <c r="AB102" s="19"/>
      <c r="AC102" s="19"/>
      <c r="AD102" s="19"/>
      <c r="AE102" s="19"/>
      <c r="AT102" s="11" t="s">
        <v>68</v>
      </c>
      <c r="AU102" s="11" t="s">
        <v>42</v>
      </c>
    </row>
    <row r="103" spans="1:65" s="2" customFormat="1" ht="14.4" customHeight="1" x14ac:dyDescent="0.2">
      <c r="A103" s="19"/>
      <c r="B103" s="87"/>
      <c r="C103" s="88" t="s">
        <v>72</v>
      </c>
      <c r="D103" s="88" t="s">
        <v>66</v>
      </c>
      <c r="E103" s="89" t="s">
        <v>89</v>
      </c>
      <c r="F103" s="90" t="s">
        <v>90</v>
      </c>
      <c r="G103" s="91" t="s">
        <v>84</v>
      </c>
      <c r="H103" s="92">
        <v>72</v>
      </c>
      <c r="I103" s="93"/>
      <c r="J103" s="93">
        <f>ROUND(I103*H103,2)</f>
        <v>0</v>
      </c>
      <c r="K103" s="90" t="s">
        <v>67</v>
      </c>
      <c r="L103" s="20"/>
      <c r="M103" s="94" t="s">
        <v>0</v>
      </c>
      <c r="N103" s="95" t="s">
        <v>27</v>
      </c>
      <c r="O103" s="96">
        <v>0.27500000000000002</v>
      </c>
      <c r="P103" s="96">
        <f>O103*H103</f>
        <v>19.8</v>
      </c>
      <c r="Q103" s="96">
        <v>0</v>
      </c>
      <c r="R103" s="96">
        <f>Q103*H103</f>
        <v>0</v>
      </c>
      <c r="S103" s="96">
        <v>0</v>
      </c>
      <c r="T103" s="97">
        <f>S103*H103</f>
        <v>0</v>
      </c>
      <c r="U103" s="19"/>
      <c r="V103" s="19"/>
      <c r="W103" s="19"/>
      <c r="X103" s="19"/>
      <c r="Y103" s="19"/>
      <c r="Z103" s="19"/>
      <c r="AA103" s="19"/>
      <c r="AB103" s="19"/>
      <c r="AC103" s="19"/>
      <c r="AD103" s="19"/>
      <c r="AE103" s="19"/>
      <c r="AR103" s="98" t="s">
        <v>71</v>
      </c>
      <c r="AT103" s="98" t="s">
        <v>66</v>
      </c>
      <c r="AU103" s="98" t="s">
        <v>42</v>
      </c>
      <c r="AY103" s="11" t="s">
        <v>65</v>
      </c>
      <c r="BE103" s="99">
        <f>IF(N103="základní",J103,0)</f>
        <v>0</v>
      </c>
      <c r="BF103" s="99">
        <f>IF(N103="snížená",J103,0)</f>
        <v>0</v>
      </c>
      <c r="BG103" s="99">
        <f>IF(N103="zákl. přenesená",J103,0)</f>
        <v>0</v>
      </c>
      <c r="BH103" s="99">
        <f>IF(N103="sníž. přenesená",J103,0)</f>
        <v>0</v>
      </c>
      <c r="BI103" s="99">
        <f>IF(N103="nulová",J103,0)</f>
        <v>0</v>
      </c>
      <c r="BJ103" s="11" t="s">
        <v>41</v>
      </c>
      <c r="BK103" s="99">
        <f>ROUND(I103*H103,2)</f>
        <v>0</v>
      </c>
      <c r="BL103" s="11" t="s">
        <v>71</v>
      </c>
      <c r="BM103" s="98" t="s">
        <v>130</v>
      </c>
    </row>
    <row r="104" spans="1:65" s="2" customFormat="1" ht="19.2" x14ac:dyDescent="0.2">
      <c r="A104" s="19"/>
      <c r="B104" s="20"/>
      <c r="C104" s="19"/>
      <c r="D104" s="100" t="s">
        <v>68</v>
      </c>
      <c r="E104" s="19"/>
      <c r="F104" s="101" t="s">
        <v>91</v>
      </c>
      <c r="G104" s="19"/>
      <c r="H104" s="19"/>
      <c r="I104" s="19"/>
      <c r="J104" s="19"/>
      <c r="K104" s="19"/>
      <c r="L104" s="20"/>
      <c r="M104" s="102"/>
      <c r="N104" s="103"/>
      <c r="O104" s="28"/>
      <c r="P104" s="28"/>
      <c r="Q104" s="28"/>
      <c r="R104" s="28"/>
      <c r="S104" s="28"/>
      <c r="T104" s="29"/>
      <c r="U104" s="19"/>
      <c r="V104" s="19"/>
      <c r="W104" s="19"/>
      <c r="X104" s="19"/>
      <c r="Y104" s="19"/>
      <c r="Z104" s="19"/>
      <c r="AA104" s="19"/>
      <c r="AB104" s="19"/>
      <c r="AC104" s="19"/>
      <c r="AD104" s="19"/>
      <c r="AE104" s="19"/>
      <c r="AT104" s="11" t="s">
        <v>68</v>
      </c>
      <c r="AU104" s="11" t="s">
        <v>42</v>
      </c>
    </row>
    <row r="105" spans="1:65" s="2" customFormat="1" ht="76.8" x14ac:dyDescent="0.2">
      <c r="A105" s="19"/>
      <c r="B105" s="20"/>
      <c r="C105" s="19"/>
      <c r="D105" s="100" t="s">
        <v>92</v>
      </c>
      <c r="E105" s="19"/>
      <c r="F105" s="127" t="s">
        <v>93</v>
      </c>
      <c r="G105" s="19"/>
      <c r="H105" s="19"/>
      <c r="I105" s="19"/>
      <c r="J105" s="19"/>
      <c r="K105" s="19"/>
      <c r="L105" s="20"/>
      <c r="M105" s="102"/>
      <c r="N105" s="103"/>
      <c r="O105" s="28"/>
      <c r="P105" s="28"/>
      <c r="Q105" s="28"/>
      <c r="R105" s="28"/>
      <c r="S105" s="28"/>
      <c r="T105" s="29"/>
      <c r="U105" s="19"/>
      <c r="V105" s="19"/>
      <c r="W105" s="19"/>
      <c r="X105" s="19"/>
      <c r="Y105" s="19"/>
      <c r="Z105" s="19"/>
      <c r="AA105" s="19"/>
      <c r="AB105" s="19"/>
      <c r="AC105" s="19"/>
      <c r="AD105" s="19"/>
      <c r="AE105" s="19"/>
      <c r="AT105" s="11" t="s">
        <v>92</v>
      </c>
      <c r="AU105" s="11" t="s">
        <v>42</v>
      </c>
    </row>
    <row r="106" spans="1:65" s="8" customFormat="1" x14ac:dyDescent="0.2">
      <c r="B106" s="104"/>
      <c r="D106" s="100" t="s">
        <v>69</v>
      </c>
      <c r="E106" s="105" t="s">
        <v>0</v>
      </c>
      <c r="F106" s="106" t="s">
        <v>126</v>
      </c>
      <c r="H106" s="105" t="s">
        <v>0</v>
      </c>
      <c r="L106" s="104"/>
      <c r="M106" s="107"/>
      <c r="N106" s="108"/>
      <c r="O106" s="108"/>
      <c r="P106" s="108"/>
      <c r="Q106" s="108"/>
      <c r="R106" s="108"/>
      <c r="S106" s="108"/>
      <c r="T106" s="109"/>
      <c r="AT106" s="105" t="s">
        <v>69</v>
      </c>
      <c r="AU106" s="105" t="s">
        <v>42</v>
      </c>
      <c r="AV106" s="8" t="s">
        <v>41</v>
      </c>
      <c r="AW106" s="8" t="s">
        <v>19</v>
      </c>
      <c r="AX106" s="8" t="s">
        <v>40</v>
      </c>
      <c r="AY106" s="105" t="s">
        <v>65</v>
      </c>
    </row>
    <row r="107" spans="1:65" s="8" customFormat="1" x14ac:dyDescent="0.2">
      <c r="B107" s="104"/>
      <c r="D107" s="100" t="s">
        <v>69</v>
      </c>
      <c r="E107" s="105" t="s">
        <v>0</v>
      </c>
      <c r="F107" s="106" t="s">
        <v>127</v>
      </c>
      <c r="H107" s="105" t="s">
        <v>0</v>
      </c>
      <c r="L107" s="104"/>
      <c r="M107" s="107"/>
      <c r="N107" s="108"/>
      <c r="O107" s="108"/>
      <c r="P107" s="108"/>
      <c r="Q107" s="108"/>
      <c r="R107" s="108"/>
      <c r="S107" s="108"/>
      <c r="T107" s="109"/>
      <c r="AT107" s="105" t="s">
        <v>69</v>
      </c>
      <c r="AU107" s="105" t="s">
        <v>42</v>
      </c>
      <c r="AV107" s="8" t="s">
        <v>41</v>
      </c>
      <c r="AW107" s="8" t="s">
        <v>19</v>
      </c>
      <c r="AX107" s="8" t="s">
        <v>40</v>
      </c>
      <c r="AY107" s="105" t="s">
        <v>65</v>
      </c>
    </row>
    <row r="108" spans="1:65" s="9" customFormat="1" x14ac:dyDescent="0.2">
      <c r="B108" s="110"/>
      <c r="D108" s="100" t="s">
        <v>69</v>
      </c>
      <c r="E108" s="111" t="s">
        <v>0</v>
      </c>
      <c r="F108" s="112" t="s">
        <v>128</v>
      </c>
      <c r="H108" s="113">
        <v>72</v>
      </c>
      <c r="L108" s="110"/>
      <c r="M108" s="114"/>
      <c r="N108" s="115"/>
      <c r="O108" s="115"/>
      <c r="P108" s="115"/>
      <c r="Q108" s="115"/>
      <c r="R108" s="115"/>
      <c r="S108" s="115"/>
      <c r="T108" s="116"/>
      <c r="AT108" s="111" t="s">
        <v>69</v>
      </c>
      <c r="AU108" s="111" t="s">
        <v>42</v>
      </c>
      <c r="AV108" s="9" t="s">
        <v>42</v>
      </c>
      <c r="AW108" s="9" t="s">
        <v>19</v>
      </c>
      <c r="AX108" s="9" t="s">
        <v>40</v>
      </c>
      <c r="AY108" s="111" t="s">
        <v>65</v>
      </c>
    </row>
    <row r="109" spans="1:65" s="10" customFormat="1" x14ac:dyDescent="0.2">
      <c r="B109" s="117"/>
      <c r="D109" s="100" t="s">
        <v>69</v>
      </c>
      <c r="E109" s="118" t="s">
        <v>0</v>
      </c>
      <c r="F109" s="119" t="s">
        <v>70</v>
      </c>
      <c r="H109" s="120">
        <v>72</v>
      </c>
      <c r="L109" s="117"/>
      <c r="M109" s="121"/>
      <c r="N109" s="122"/>
      <c r="O109" s="122"/>
      <c r="P109" s="122"/>
      <c r="Q109" s="122"/>
      <c r="R109" s="122"/>
      <c r="S109" s="122"/>
      <c r="T109" s="123"/>
      <c r="AT109" s="118" t="s">
        <v>69</v>
      </c>
      <c r="AU109" s="118" t="s">
        <v>42</v>
      </c>
      <c r="AV109" s="10" t="s">
        <v>71</v>
      </c>
      <c r="AW109" s="10" t="s">
        <v>19</v>
      </c>
      <c r="AX109" s="10" t="s">
        <v>41</v>
      </c>
      <c r="AY109" s="118" t="s">
        <v>65</v>
      </c>
    </row>
    <row r="110" spans="1:65" s="2" customFormat="1" ht="14.4" customHeight="1" x14ac:dyDescent="0.2">
      <c r="A110" s="19"/>
      <c r="B110" s="87"/>
      <c r="C110" s="128" t="s">
        <v>71</v>
      </c>
      <c r="D110" s="128" t="s">
        <v>94</v>
      </c>
      <c r="E110" s="129" t="s">
        <v>95</v>
      </c>
      <c r="F110" s="130" t="s">
        <v>96</v>
      </c>
      <c r="G110" s="131" t="s">
        <v>97</v>
      </c>
      <c r="H110" s="132">
        <v>22.382000000000001</v>
      </c>
      <c r="I110" s="133"/>
      <c r="J110" s="133">
        <f>ROUND(I110*H110,2)</f>
        <v>0</v>
      </c>
      <c r="K110" s="130" t="s">
        <v>67</v>
      </c>
      <c r="L110" s="134"/>
      <c r="M110" s="135" t="s">
        <v>0</v>
      </c>
      <c r="N110" s="136" t="s">
        <v>27</v>
      </c>
      <c r="O110" s="96">
        <v>0</v>
      </c>
      <c r="P110" s="96">
        <f>O110*H110</f>
        <v>0</v>
      </c>
      <c r="Q110" s="96">
        <v>2.4289999999999998</v>
      </c>
      <c r="R110" s="96">
        <f>Q110*H110</f>
        <v>54.365878000000002</v>
      </c>
      <c r="S110" s="96">
        <v>0</v>
      </c>
      <c r="T110" s="97">
        <f>S110*H110</f>
        <v>0</v>
      </c>
      <c r="U110" s="19"/>
      <c r="V110" s="19"/>
      <c r="W110" s="19"/>
      <c r="X110" s="19"/>
      <c r="Y110" s="19"/>
      <c r="Z110" s="19"/>
      <c r="AA110" s="19"/>
      <c r="AB110" s="19"/>
      <c r="AC110" s="19"/>
      <c r="AD110" s="19"/>
      <c r="AE110" s="19"/>
      <c r="AR110" s="98" t="s">
        <v>75</v>
      </c>
      <c r="AT110" s="98" t="s">
        <v>94</v>
      </c>
      <c r="AU110" s="98" t="s">
        <v>42</v>
      </c>
      <c r="AY110" s="11" t="s">
        <v>65</v>
      </c>
      <c r="BE110" s="99">
        <f>IF(N110="základní",J110,0)</f>
        <v>0</v>
      </c>
      <c r="BF110" s="99">
        <f>IF(N110="snížená",J110,0)</f>
        <v>0</v>
      </c>
      <c r="BG110" s="99">
        <f>IF(N110="zákl. přenesená",J110,0)</f>
        <v>0</v>
      </c>
      <c r="BH110" s="99">
        <f>IF(N110="sníž. přenesená",J110,0)</f>
        <v>0</v>
      </c>
      <c r="BI110" s="99">
        <f>IF(N110="nulová",J110,0)</f>
        <v>0</v>
      </c>
      <c r="BJ110" s="11" t="s">
        <v>41</v>
      </c>
      <c r="BK110" s="99">
        <f>ROUND(I110*H110,2)</f>
        <v>0</v>
      </c>
      <c r="BL110" s="11" t="s">
        <v>71</v>
      </c>
      <c r="BM110" s="98" t="s">
        <v>131</v>
      </c>
    </row>
    <row r="111" spans="1:65" s="2" customFormat="1" x14ac:dyDescent="0.2">
      <c r="A111" s="19"/>
      <c r="B111" s="20"/>
      <c r="C111" s="19"/>
      <c r="D111" s="100" t="s">
        <v>68</v>
      </c>
      <c r="E111" s="19"/>
      <c r="F111" s="101" t="s">
        <v>96</v>
      </c>
      <c r="G111" s="19"/>
      <c r="H111" s="19"/>
      <c r="I111" s="19"/>
      <c r="J111" s="19"/>
      <c r="K111" s="19"/>
      <c r="L111" s="20"/>
      <c r="M111" s="102"/>
      <c r="N111" s="103"/>
      <c r="O111" s="28"/>
      <c r="P111" s="28"/>
      <c r="Q111" s="28"/>
      <c r="R111" s="28"/>
      <c r="S111" s="28"/>
      <c r="T111" s="29"/>
      <c r="U111" s="19"/>
      <c r="V111" s="19"/>
      <c r="W111" s="19"/>
      <c r="X111" s="19"/>
      <c r="Y111" s="19"/>
      <c r="Z111" s="19"/>
      <c r="AA111" s="19"/>
      <c r="AB111" s="19"/>
      <c r="AC111" s="19"/>
      <c r="AD111" s="19"/>
      <c r="AE111" s="19"/>
      <c r="AT111" s="11" t="s">
        <v>68</v>
      </c>
      <c r="AU111" s="11" t="s">
        <v>42</v>
      </c>
    </row>
    <row r="112" spans="1:65" s="8" customFormat="1" x14ac:dyDescent="0.2">
      <c r="B112" s="104"/>
      <c r="D112" s="100" t="s">
        <v>69</v>
      </c>
      <c r="E112" s="105" t="s">
        <v>0</v>
      </c>
      <c r="F112" s="106" t="s">
        <v>126</v>
      </c>
      <c r="H112" s="105" t="s">
        <v>0</v>
      </c>
      <c r="L112" s="104"/>
      <c r="M112" s="107"/>
      <c r="N112" s="108"/>
      <c r="O112" s="108"/>
      <c r="P112" s="108"/>
      <c r="Q112" s="108"/>
      <c r="R112" s="108"/>
      <c r="S112" s="108"/>
      <c r="T112" s="109"/>
      <c r="AT112" s="105" t="s">
        <v>69</v>
      </c>
      <c r="AU112" s="105" t="s">
        <v>42</v>
      </c>
      <c r="AV112" s="8" t="s">
        <v>41</v>
      </c>
      <c r="AW112" s="8" t="s">
        <v>19</v>
      </c>
      <c r="AX112" s="8" t="s">
        <v>40</v>
      </c>
      <c r="AY112" s="105" t="s">
        <v>65</v>
      </c>
    </row>
    <row r="113" spans="1:65" s="8" customFormat="1" x14ac:dyDescent="0.2">
      <c r="B113" s="104"/>
      <c r="D113" s="100" t="s">
        <v>69</v>
      </c>
      <c r="E113" s="105" t="s">
        <v>0</v>
      </c>
      <c r="F113" s="106" t="s">
        <v>127</v>
      </c>
      <c r="H113" s="105" t="s">
        <v>0</v>
      </c>
      <c r="L113" s="104"/>
      <c r="M113" s="107"/>
      <c r="N113" s="108"/>
      <c r="O113" s="108"/>
      <c r="P113" s="108"/>
      <c r="Q113" s="108"/>
      <c r="R113" s="108"/>
      <c r="S113" s="108"/>
      <c r="T113" s="109"/>
      <c r="AT113" s="105" t="s">
        <v>69</v>
      </c>
      <c r="AU113" s="105" t="s">
        <v>42</v>
      </c>
      <c r="AV113" s="8" t="s">
        <v>41</v>
      </c>
      <c r="AW113" s="8" t="s">
        <v>19</v>
      </c>
      <c r="AX113" s="8" t="s">
        <v>40</v>
      </c>
      <c r="AY113" s="105" t="s">
        <v>65</v>
      </c>
    </row>
    <row r="114" spans="1:65" s="9" customFormat="1" x14ac:dyDescent="0.2">
      <c r="B114" s="110"/>
      <c r="D114" s="100" t="s">
        <v>69</v>
      </c>
      <c r="E114" s="111" t="s">
        <v>0</v>
      </c>
      <c r="F114" s="112" t="s">
        <v>132</v>
      </c>
      <c r="H114" s="113">
        <v>22.382000000000001</v>
      </c>
      <c r="L114" s="110"/>
      <c r="M114" s="114"/>
      <c r="N114" s="115"/>
      <c r="O114" s="115"/>
      <c r="P114" s="115"/>
      <c r="Q114" s="115"/>
      <c r="R114" s="115"/>
      <c r="S114" s="115"/>
      <c r="T114" s="116"/>
      <c r="AT114" s="111" t="s">
        <v>69</v>
      </c>
      <c r="AU114" s="111" t="s">
        <v>42</v>
      </c>
      <c r="AV114" s="9" t="s">
        <v>42</v>
      </c>
      <c r="AW114" s="9" t="s">
        <v>19</v>
      </c>
      <c r="AX114" s="9" t="s">
        <v>40</v>
      </c>
      <c r="AY114" s="111" t="s">
        <v>65</v>
      </c>
    </row>
    <row r="115" spans="1:65" s="10" customFormat="1" x14ac:dyDescent="0.2">
      <c r="B115" s="117"/>
      <c r="D115" s="100" t="s">
        <v>69</v>
      </c>
      <c r="E115" s="118" t="s">
        <v>0</v>
      </c>
      <c r="F115" s="119" t="s">
        <v>70</v>
      </c>
      <c r="H115" s="120">
        <v>22.382000000000001</v>
      </c>
      <c r="L115" s="117"/>
      <c r="M115" s="121"/>
      <c r="N115" s="122"/>
      <c r="O115" s="122"/>
      <c r="P115" s="122"/>
      <c r="Q115" s="122"/>
      <c r="R115" s="122"/>
      <c r="S115" s="122"/>
      <c r="T115" s="123"/>
      <c r="AT115" s="118" t="s">
        <v>69</v>
      </c>
      <c r="AU115" s="118" t="s">
        <v>42</v>
      </c>
      <c r="AV115" s="10" t="s">
        <v>71</v>
      </c>
      <c r="AW115" s="10" t="s">
        <v>19</v>
      </c>
      <c r="AX115" s="10" t="s">
        <v>41</v>
      </c>
      <c r="AY115" s="118" t="s">
        <v>65</v>
      </c>
    </row>
    <row r="116" spans="1:65" s="2" customFormat="1" ht="14.4" customHeight="1" x14ac:dyDescent="0.2">
      <c r="A116" s="19"/>
      <c r="B116" s="87"/>
      <c r="C116" s="88" t="s">
        <v>64</v>
      </c>
      <c r="D116" s="88" t="s">
        <v>66</v>
      </c>
      <c r="E116" s="89" t="s">
        <v>98</v>
      </c>
      <c r="F116" s="90" t="s">
        <v>99</v>
      </c>
      <c r="G116" s="91" t="s">
        <v>100</v>
      </c>
      <c r="H116" s="92">
        <v>1.6279999999999999</v>
      </c>
      <c r="I116" s="93"/>
      <c r="J116" s="93">
        <f>ROUND(I116*H116,2)</f>
        <v>0</v>
      </c>
      <c r="K116" s="90" t="s">
        <v>67</v>
      </c>
      <c r="L116" s="20"/>
      <c r="M116" s="94" t="s">
        <v>0</v>
      </c>
      <c r="N116" s="95" t="s">
        <v>27</v>
      </c>
      <c r="O116" s="96">
        <v>27.097999999999999</v>
      </c>
      <c r="P116" s="96">
        <f>O116*H116</f>
        <v>44.115543999999993</v>
      </c>
      <c r="Q116" s="96">
        <v>1.1133200000000001</v>
      </c>
      <c r="R116" s="96">
        <f>Q116*H116</f>
        <v>1.8124849599999999</v>
      </c>
      <c r="S116" s="96">
        <v>0</v>
      </c>
      <c r="T116" s="97">
        <f>S116*H116</f>
        <v>0</v>
      </c>
      <c r="U116" s="19"/>
      <c r="V116" s="19"/>
      <c r="W116" s="19"/>
      <c r="X116" s="19"/>
      <c r="Y116" s="19"/>
      <c r="Z116" s="19"/>
      <c r="AA116" s="19"/>
      <c r="AB116" s="19"/>
      <c r="AC116" s="19"/>
      <c r="AD116" s="19"/>
      <c r="AE116" s="19"/>
      <c r="AR116" s="98" t="s">
        <v>71</v>
      </c>
      <c r="AT116" s="98" t="s">
        <v>66</v>
      </c>
      <c r="AU116" s="98" t="s">
        <v>42</v>
      </c>
      <c r="AY116" s="11" t="s">
        <v>65</v>
      </c>
      <c r="BE116" s="99">
        <f>IF(N116="základní",J116,0)</f>
        <v>0</v>
      </c>
      <c r="BF116" s="99">
        <f>IF(N116="snížená",J116,0)</f>
        <v>0</v>
      </c>
      <c r="BG116" s="99">
        <f>IF(N116="zákl. přenesená",J116,0)</f>
        <v>0</v>
      </c>
      <c r="BH116" s="99">
        <f>IF(N116="sníž. přenesená",J116,0)</f>
        <v>0</v>
      </c>
      <c r="BI116" s="99">
        <f>IF(N116="nulová",J116,0)</f>
        <v>0</v>
      </c>
      <c r="BJ116" s="11" t="s">
        <v>41</v>
      </c>
      <c r="BK116" s="99">
        <f>ROUND(I116*H116,2)</f>
        <v>0</v>
      </c>
      <c r="BL116" s="11" t="s">
        <v>71</v>
      </c>
      <c r="BM116" s="98" t="s">
        <v>133</v>
      </c>
    </row>
    <row r="117" spans="1:65" s="2" customFormat="1" x14ac:dyDescent="0.2">
      <c r="A117" s="19"/>
      <c r="B117" s="20"/>
      <c r="C117" s="19"/>
      <c r="D117" s="100" t="s">
        <v>68</v>
      </c>
      <c r="E117" s="19"/>
      <c r="F117" s="101" t="s">
        <v>101</v>
      </c>
      <c r="G117" s="19"/>
      <c r="H117" s="19"/>
      <c r="I117" s="19"/>
      <c r="J117" s="19"/>
      <c r="K117" s="19"/>
      <c r="L117" s="20"/>
      <c r="M117" s="102"/>
      <c r="N117" s="103"/>
      <c r="O117" s="28"/>
      <c r="P117" s="28"/>
      <c r="Q117" s="28"/>
      <c r="R117" s="28"/>
      <c r="S117" s="28"/>
      <c r="T117" s="29"/>
      <c r="U117" s="19"/>
      <c r="V117" s="19"/>
      <c r="W117" s="19"/>
      <c r="X117" s="19"/>
      <c r="Y117" s="19"/>
      <c r="Z117" s="19"/>
      <c r="AA117" s="19"/>
      <c r="AB117" s="19"/>
      <c r="AC117" s="19"/>
      <c r="AD117" s="19"/>
      <c r="AE117" s="19"/>
      <c r="AT117" s="11" t="s">
        <v>68</v>
      </c>
      <c r="AU117" s="11" t="s">
        <v>42</v>
      </c>
    </row>
    <row r="118" spans="1:65" s="2" customFormat="1" ht="48" x14ac:dyDescent="0.2">
      <c r="A118" s="19"/>
      <c r="B118" s="20"/>
      <c r="C118" s="19"/>
      <c r="D118" s="100" t="s">
        <v>92</v>
      </c>
      <c r="E118" s="19"/>
      <c r="F118" s="127" t="s">
        <v>102</v>
      </c>
      <c r="G118" s="19"/>
      <c r="H118" s="19"/>
      <c r="I118" s="19"/>
      <c r="J118" s="19"/>
      <c r="K118" s="19"/>
      <c r="L118" s="20"/>
      <c r="M118" s="102"/>
      <c r="N118" s="103"/>
      <c r="O118" s="28"/>
      <c r="P118" s="28"/>
      <c r="Q118" s="28"/>
      <c r="R118" s="28"/>
      <c r="S118" s="28"/>
      <c r="T118" s="29"/>
      <c r="U118" s="19"/>
      <c r="V118" s="19"/>
      <c r="W118" s="19"/>
      <c r="X118" s="19"/>
      <c r="Y118" s="19"/>
      <c r="Z118" s="19"/>
      <c r="AA118" s="19"/>
      <c r="AB118" s="19"/>
      <c r="AC118" s="19"/>
      <c r="AD118" s="19"/>
      <c r="AE118" s="19"/>
      <c r="AT118" s="11" t="s">
        <v>92</v>
      </c>
      <c r="AU118" s="11" t="s">
        <v>42</v>
      </c>
    </row>
    <row r="119" spans="1:65" s="8" customFormat="1" x14ac:dyDescent="0.2">
      <c r="B119" s="104"/>
      <c r="D119" s="100" t="s">
        <v>69</v>
      </c>
      <c r="E119" s="105" t="s">
        <v>0</v>
      </c>
      <c r="F119" s="106" t="s">
        <v>126</v>
      </c>
      <c r="H119" s="105" t="s">
        <v>0</v>
      </c>
      <c r="L119" s="104"/>
      <c r="M119" s="107"/>
      <c r="N119" s="108"/>
      <c r="O119" s="108"/>
      <c r="P119" s="108"/>
      <c r="Q119" s="108"/>
      <c r="R119" s="108"/>
      <c r="S119" s="108"/>
      <c r="T119" s="109"/>
      <c r="AT119" s="105" t="s">
        <v>69</v>
      </c>
      <c r="AU119" s="105" t="s">
        <v>42</v>
      </c>
      <c r="AV119" s="8" t="s">
        <v>41</v>
      </c>
      <c r="AW119" s="8" t="s">
        <v>19</v>
      </c>
      <c r="AX119" s="8" t="s">
        <v>40</v>
      </c>
      <c r="AY119" s="105" t="s">
        <v>65</v>
      </c>
    </row>
    <row r="120" spans="1:65" s="8" customFormat="1" x14ac:dyDescent="0.2">
      <c r="B120" s="104"/>
      <c r="D120" s="100" t="s">
        <v>69</v>
      </c>
      <c r="E120" s="105" t="s">
        <v>0</v>
      </c>
      <c r="F120" s="106" t="s">
        <v>134</v>
      </c>
      <c r="H120" s="105" t="s">
        <v>0</v>
      </c>
      <c r="L120" s="104"/>
      <c r="M120" s="107"/>
      <c r="N120" s="108"/>
      <c r="O120" s="108"/>
      <c r="P120" s="108"/>
      <c r="Q120" s="108"/>
      <c r="R120" s="108"/>
      <c r="S120" s="108"/>
      <c r="T120" s="109"/>
      <c r="AT120" s="105" t="s">
        <v>69</v>
      </c>
      <c r="AU120" s="105" t="s">
        <v>42</v>
      </c>
      <c r="AV120" s="8" t="s">
        <v>41</v>
      </c>
      <c r="AW120" s="8" t="s">
        <v>19</v>
      </c>
      <c r="AX120" s="8" t="s">
        <v>40</v>
      </c>
      <c r="AY120" s="105" t="s">
        <v>65</v>
      </c>
    </row>
    <row r="121" spans="1:65" s="9" customFormat="1" x14ac:dyDescent="0.2">
      <c r="B121" s="110"/>
      <c r="D121" s="100" t="s">
        <v>69</v>
      </c>
      <c r="E121" s="111" t="s">
        <v>0</v>
      </c>
      <c r="F121" s="112" t="s">
        <v>135</v>
      </c>
      <c r="H121" s="113">
        <v>1.6279999999999999</v>
      </c>
      <c r="L121" s="110"/>
      <c r="M121" s="114"/>
      <c r="N121" s="115"/>
      <c r="O121" s="115"/>
      <c r="P121" s="115"/>
      <c r="Q121" s="115"/>
      <c r="R121" s="115"/>
      <c r="S121" s="115"/>
      <c r="T121" s="116"/>
      <c r="AT121" s="111" t="s">
        <v>69</v>
      </c>
      <c r="AU121" s="111" t="s">
        <v>42</v>
      </c>
      <c r="AV121" s="9" t="s">
        <v>42</v>
      </c>
      <c r="AW121" s="9" t="s">
        <v>19</v>
      </c>
      <c r="AX121" s="9" t="s">
        <v>40</v>
      </c>
      <c r="AY121" s="111" t="s">
        <v>65</v>
      </c>
    </row>
    <row r="122" spans="1:65" s="10" customFormat="1" x14ac:dyDescent="0.2">
      <c r="B122" s="117"/>
      <c r="D122" s="100" t="s">
        <v>69</v>
      </c>
      <c r="E122" s="118" t="s">
        <v>0</v>
      </c>
      <c r="F122" s="119" t="s">
        <v>70</v>
      </c>
      <c r="H122" s="120">
        <v>1.6279999999999999</v>
      </c>
      <c r="L122" s="117"/>
      <c r="M122" s="121"/>
      <c r="N122" s="122"/>
      <c r="O122" s="122"/>
      <c r="P122" s="122"/>
      <c r="Q122" s="122"/>
      <c r="R122" s="122"/>
      <c r="S122" s="122"/>
      <c r="T122" s="123"/>
      <c r="AT122" s="118" t="s">
        <v>69</v>
      </c>
      <c r="AU122" s="118" t="s">
        <v>42</v>
      </c>
      <c r="AV122" s="10" t="s">
        <v>71</v>
      </c>
      <c r="AW122" s="10" t="s">
        <v>19</v>
      </c>
      <c r="AX122" s="10" t="s">
        <v>41</v>
      </c>
      <c r="AY122" s="118" t="s">
        <v>65</v>
      </c>
    </row>
    <row r="123" spans="1:65" s="2" customFormat="1" ht="14.4" customHeight="1" x14ac:dyDescent="0.2">
      <c r="A123" s="19"/>
      <c r="B123" s="87"/>
      <c r="C123" s="88" t="s">
        <v>73</v>
      </c>
      <c r="D123" s="88" t="s">
        <v>66</v>
      </c>
      <c r="E123" s="89" t="s">
        <v>136</v>
      </c>
      <c r="F123" s="90" t="s">
        <v>137</v>
      </c>
      <c r="G123" s="91" t="s">
        <v>97</v>
      </c>
      <c r="H123" s="92">
        <v>8.64</v>
      </c>
      <c r="I123" s="93"/>
      <c r="J123" s="93">
        <f>ROUND(I123*H123,2)</f>
        <v>0</v>
      </c>
      <c r="K123" s="90" t="s">
        <v>67</v>
      </c>
      <c r="L123" s="20"/>
      <c r="M123" s="94" t="s">
        <v>0</v>
      </c>
      <c r="N123" s="95" t="s">
        <v>27</v>
      </c>
      <c r="O123" s="96">
        <v>0.629</v>
      </c>
      <c r="P123" s="96">
        <f>O123*H123</f>
        <v>5.4345600000000003</v>
      </c>
      <c r="Q123" s="96">
        <v>2.45329</v>
      </c>
      <c r="R123" s="96">
        <f>Q123*H123</f>
        <v>21.196425600000001</v>
      </c>
      <c r="S123" s="96">
        <v>0</v>
      </c>
      <c r="T123" s="97">
        <f>S123*H123</f>
        <v>0</v>
      </c>
      <c r="U123" s="19"/>
      <c r="V123" s="19"/>
      <c r="W123" s="19"/>
      <c r="X123" s="19"/>
      <c r="Y123" s="19"/>
      <c r="Z123" s="19"/>
      <c r="AA123" s="19"/>
      <c r="AB123" s="19"/>
      <c r="AC123" s="19"/>
      <c r="AD123" s="19"/>
      <c r="AE123" s="19"/>
      <c r="AR123" s="98" t="s">
        <v>71</v>
      </c>
      <c r="AT123" s="98" t="s">
        <v>66</v>
      </c>
      <c r="AU123" s="98" t="s">
        <v>42</v>
      </c>
      <c r="AY123" s="11" t="s">
        <v>65</v>
      </c>
      <c r="BE123" s="99">
        <f>IF(N123="základní",J123,0)</f>
        <v>0</v>
      </c>
      <c r="BF123" s="99">
        <f>IF(N123="snížená",J123,0)</f>
        <v>0</v>
      </c>
      <c r="BG123" s="99">
        <f>IF(N123="zákl. přenesená",J123,0)</f>
        <v>0</v>
      </c>
      <c r="BH123" s="99">
        <f>IF(N123="sníž. přenesená",J123,0)</f>
        <v>0</v>
      </c>
      <c r="BI123" s="99">
        <f>IF(N123="nulová",J123,0)</f>
        <v>0</v>
      </c>
      <c r="BJ123" s="11" t="s">
        <v>41</v>
      </c>
      <c r="BK123" s="99">
        <f>ROUND(I123*H123,2)</f>
        <v>0</v>
      </c>
      <c r="BL123" s="11" t="s">
        <v>71</v>
      </c>
      <c r="BM123" s="98" t="s">
        <v>138</v>
      </c>
    </row>
    <row r="124" spans="1:65" s="2" customFormat="1" x14ac:dyDescent="0.2">
      <c r="A124" s="19"/>
      <c r="B124" s="20"/>
      <c r="C124" s="19"/>
      <c r="D124" s="100" t="s">
        <v>68</v>
      </c>
      <c r="E124" s="19"/>
      <c r="F124" s="101" t="s">
        <v>139</v>
      </c>
      <c r="G124" s="19"/>
      <c r="H124" s="19"/>
      <c r="I124" s="19"/>
      <c r="J124" s="19"/>
      <c r="K124" s="19"/>
      <c r="L124" s="20"/>
      <c r="M124" s="102"/>
      <c r="N124" s="103"/>
      <c r="O124" s="28"/>
      <c r="P124" s="28"/>
      <c r="Q124" s="28"/>
      <c r="R124" s="28"/>
      <c r="S124" s="28"/>
      <c r="T124" s="29"/>
      <c r="U124" s="19"/>
      <c r="V124" s="19"/>
      <c r="W124" s="19"/>
      <c r="X124" s="19"/>
      <c r="Y124" s="19"/>
      <c r="Z124" s="19"/>
      <c r="AA124" s="19"/>
      <c r="AB124" s="19"/>
      <c r="AC124" s="19"/>
      <c r="AD124" s="19"/>
      <c r="AE124" s="19"/>
      <c r="AT124" s="11" t="s">
        <v>68</v>
      </c>
      <c r="AU124" s="11" t="s">
        <v>42</v>
      </c>
    </row>
    <row r="125" spans="1:65" s="2" customFormat="1" ht="86.4" x14ac:dyDescent="0.2">
      <c r="A125" s="19"/>
      <c r="B125" s="20"/>
      <c r="C125" s="19"/>
      <c r="D125" s="100" t="s">
        <v>92</v>
      </c>
      <c r="E125" s="19"/>
      <c r="F125" s="127" t="s">
        <v>140</v>
      </c>
      <c r="G125" s="19"/>
      <c r="H125" s="19"/>
      <c r="I125" s="19"/>
      <c r="J125" s="19"/>
      <c r="K125" s="19"/>
      <c r="L125" s="20"/>
      <c r="M125" s="102"/>
      <c r="N125" s="103"/>
      <c r="O125" s="28"/>
      <c r="P125" s="28"/>
      <c r="Q125" s="28"/>
      <c r="R125" s="28"/>
      <c r="S125" s="28"/>
      <c r="T125" s="29"/>
      <c r="U125" s="19"/>
      <c r="V125" s="19"/>
      <c r="W125" s="19"/>
      <c r="X125" s="19"/>
      <c r="Y125" s="19"/>
      <c r="Z125" s="19"/>
      <c r="AA125" s="19"/>
      <c r="AB125" s="19"/>
      <c r="AC125" s="19"/>
      <c r="AD125" s="19"/>
      <c r="AE125" s="19"/>
      <c r="AT125" s="11" t="s">
        <v>92</v>
      </c>
      <c r="AU125" s="11" t="s">
        <v>42</v>
      </c>
    </row>
    <row r="126" spans="1:65" s="8" customFormat="1" x14ac:dyDescent="0.2">
      <c r="B126" s="104"/>
      <c r="D126" s="100" t="s">
        <v>69</v>
      </c>
      <c r="E126" s="105" t="s">
        <v>0</v>
      </c>
      <c r="F126" s="106" t="s">
        <v>141</v>
      </c>
      <c r="H126" s="105" t="s">
        <v>0</v>
      </c>
      <c r="L126" s="104"/>
      <c r="M126" s="107"/>
      <c r="N126" s="108"/>
      <c r="O126" s="108"/>
      <c r="P126" s="108"/>
      <c r="Q126" s="108"/>
      <c r="R126" s="108"/>
      <c r="S126" s="108"/>
      <c r="T126" s="109"/>
      <c r="AT126" s="105" t="s">
        <v>69</v>
      </c>
      <c r="AU126" s="105" t="s">
        <v>42</v>
      </c>
      <c r="AV126" s="8" t="s">
        <v>41</v>
      </c>
      <c r="AW126" s="8" t="s">
        <v>19</v>
      </c>
      <c r="AX126" s="8" t="s">
        <v>40</v>
      </c>
      <c r="AY126" s="105" t="s">
        <v>65</v>
      </c>
    </row>
    <row r="127" spans="1:65" s="8" customFormat="1" x14ac:dyDescent="0.2">
      <c r="B127" s="104"/>
      <c r="D127" s="100" t="s">
        <v>69</v>
      </c>
      <c r="E127" s="105" t="s">
        <v>0</v>
      </c>
      <c r="F127" s="106" t="s">
        <v>142</v>
      </c>
      <c r="H127" s="105" t="s">
        <v>0</v>
      </c>
      <c r="L127" s="104"/>
      <c r="M127" s="107"/>
      <c r="N127" s="108"/>
      <c r="O127" s="108"/>
      <c r="P127" s="108"/>
      <c r="Q127" s="108"/>
      <c r="R127" s="108"/>
      <c r="S127" s="108"/>
      <c r="T127" s="109"/>
      <c r="AT127" s="105" t="s">
        <v>69</v>
      </c>
      <c r="AU127" s="105" t="s">
        <v>42</v>
      </c>
      <c r="AV127" s="8" t="s">
        <v>41</v>
      </c>
      <c r="AW127" s="8" t="s">
        <v>19</v>
      </c>
      <c r="AX127" s="8" t="s">
        <v>40</v>
      </c>
      <c r="AY127" s="105" t="s">
        <v>65</v>
      </c>
    </row>
    <row r="128" spans="1:65" s="9" customFormat="1" x14ac:dyDescent="0.2">
      <c r="B128" s="110"/>
      <c r="D128" s="100" t="s">
        <v>69</v>
      </c>
      <c r="E128" s="111" t="s">
        <v>0</v>
      </c>
      <c r="F128" s="112" t="s">
        <v>143</v>
      </c>
      <c r="H128" s="113">
        <v>8.64</v>
      </c>
      <c r="L128" s="110"/>
      <c r="M128" s="114"/>
      <c r="N128" s="115"/>
      <c r="O128" s="115"/>
      <c r="P128" s="115"/>
      <c r="Q128" s="115"/>
      <c r="R128" s="115"/>
      <c r="S128" s="115"/>
      <c r="T128" s="116"/>
      <c r="AT128" s="111" t="s">
        <v>69</v>
      </c>
      <c r="AU128" s="111" t="s">
        <v>42</v>
      </c>
      <c r="AV128" s="9" t="s">
        <v>42</v>
      </c>
      <c r="AW128" s="9" t="s">
        <v>19</v>
      </c>
      <c r="AX128" s="9" t="s">
        <v>40</v>
      </c>
      <c r="AY128" s="111" t="s">
        <v>65</v>
      </c>
    </row>
    <row r="129" spans="1:65" s="10" customFormat="1" x14ac:dyDescent="0.2">
      <c r="B129" s="117"/>
      <c r="D129" s="100" t="s">
        <v>69</v>
      </c>
      <c r="E129" s="118" t="s">
        <v>0</v>
      </c>
      <c r="F129" s="119" t="s">
        <v>70</v>
      </c>
      <c r="H129" s="120">
        <v>8.64</v>
      </c>
      <c r="L129" s="117"/>
      <c r="M129" s="121"/>
      <c r="N129" s="122"/>
      <c r="O129" s="122"/>
      <c r="P129" s="122"/>
      <c r="Q129" s="122"/>
      <c r="R129" s="122"/>
      <c r="S129" s="122"/>
      <c r="T129" s="123"/>
      <c r="AT129" s="118" t="s">
        <v>69</v>
      </c>
      <c r="AU129" s="118" t="s">
        <v>42</v>
      </c>
      <c r="AV129" s="10" t="s">
        <v>71</v>
      </c>
      <c r="AW129" s="10" t="s">
        <v>19</v>
      </c>
      <c r="AX129" s="10" t="s">
        <v>41</v>
      </c>
      <c r="AY129" s="118" t="s">
        <v>65</v>
      </c>
    </row>
    <row r="130" spans="1:65" s="2" customFormat="1" ht="14.4" customHeight="1" x14ac:dyDescent="0.2">
      <c r="A130" s="19"/>
      <c r="B130" s="87"/>
      <c r="C130" s="88" t="s">
        <v>74</v>
      </c>
      <c r="D130" s="88" t="s">
        <v>66</v>
      </c>
      <c r="E130" s="89" t="s">
        <v>144</v>
      </c>
      <c r="F130" s="90" t="s">
        <v>145</v>
      </c>
      <c r="G130" s="91" t="s">
        <v>146</v>
      </c>
      <c r="H130" s="92">
        <v>43.2</v>
      </c>
      <c r="I130" s="93"/>
      <c r="J130" s="93">
        <f>ROUND(I130*H130,2)</f>
        <v>0</v>
      </c>
      <c r="K130" s="90" t="s">
        <v>67</v>
      </c>
      <c r="L130" s="20"/>
      <c r="M130" s="94" t="s">
        <v>0</v>
      </c>
      <c r="N130" s="95" t="s">
        <v>27</v>
      </c>
      <c r="O130" s="96">
        <v>0.247</v>
      </c>
      <c r="P130" s="96">
        <f>O130*H130</f>
        <v>10.670400000000001</v>
      </c>
      <c r="Q130" s="96">
        <v>2.6900000000000001E-3</v>
      </c>
      <c r="R130" s="96">
        <f>Q130*H130</f>
        <v>0.11620800000000002</v>
      </c>
      <c r="S130" s="96">
        <v>0</v>
      </c>
      <c r="T130" s="97">
        <f>S130*H130</f>
        <v>0</v>
      </c>
      <c r="U130" s="19"/>
      <c r="V130" s="19"/>
      <c r="W130" s="19"/>
      <c r="X130" s="19"/>
      <c r="Y130" s="19"/>
      <c r="Z130" s="19"/>
      <c r="AA130" s="19"/>
      <c r="AB130" s="19"/>
      <c r="AC130" s="19"/>
      <c r="AD130" s="19"/>
      <c r="AE130" s="19"/>
      <c r="AR130" s="98" t="s">
        <v>71</v>
      </c>
      <c r="AT130" s="98" t="s">
        <v>66</v>
      </c>
      <c r="AU130" s="98" t="s">
        <v>42</v>
      </c>
      <c r="AY130" s="11" t="s">
        <v>65</v>
      </c>
      <c r="BE130" s="99">
        <f>IF(N130="základní",J130,0)</f>
        <v>0</v>
      </c>
      <c r="BF130" s="99">
        <f>IF(N130="snížená",J130,0)</f>
        <v>0</v>
      </c>
      <c r="BG130" s="99">
        <f>IF(N130="zákl. přenesená",J130,0)</f>
        <v>0</v>
      </c>
      <c r="BH130" s="99">
        <f>IF(N130="sníž. přenesená",J130,0)</f>
        <v>0</v>
      </c>
      <c r="BI130" s="99">
        <f>IF(N130="nulová",J130,0)</f>
        <v>0</v>
      </c>
      <c r="BJ130" s="11" t="s">
        <v>41</v>
      </c>
      <c r="BK130" s="99">
        <f>ROUND(I130*H130,2)</f>
        <v>0</v>
      </c>
      <c r="BL130" s="11" t="s">
        <v>71</v>
      </c>
      <c r="BM130" s="98" t="s">
        <v>147</v>
      </c>
    </row>
    <row r="131" spans="1:65" s="2" customFormat="1" x14ac:dyDescent="0.2">
      <c r="A131" s="19"/>
      <c r="B131" s="20"/>
      <c r="C131" s="19"/>
      <c r="D131" s="100" t="s">
        <v>68</v>
      </c>
      <c r="E131" s="19"/>
      <c r="F131" s="101" t="s">
        <v>148</v>
      </c>
      <c r="G131" s="19"/>
      <c r="H131" s="19"/>
      <c r="I131" s="19"/>
      <c r="J131" s="19"/>
      <c r="K131" s="19"/>
      <c r="L131" s="20"/>
      <c r="M131" s="102"/>
      <c r="N131" s="103"/>
      <c r="O131" s="28"/>
      <c r="P131" s="28"/>
      <c r="Q131" s="28"/>
      <c r="R131" s="28"/>
      <c r="S131" s="28"/>
      <c r="T131" s="29"/>
      <c r="U131" s="19"/>
      <c r="V131" s="19"/>
      <c r="W131" s="19"/>
      <c r="X131" s="19"/>
      <c r="Y131" s="19"/>
      <c r="Z131" s="19"/>
      <c r="AA131" s="19"/>
      <c r="AB131" s="19"/>
      <c r="AC131" s="19"/>
      <c r="AD131" s="19"/>
      <c r="AE131" s="19"/>
      <c r="AT131" s="11" t="s">
        <v>68</v>
      </c>
      <c r="AU131" s="11" t="s">
        <v>42</v>
      </c>
    </row>
    <row r="132" spans="1:65" s="2" customFormat="1" ht="38.4" x14ac:dyDescent="0.2">
      <c r="A132" s="19"/>
      <c r="B132" s="20"/>
      <c r="C132" s="19"/>
      <c r="D132" s="100" t="s">
        <v>92</v>
      </c>
      <c r="E132" s="19"/>
      <c r="F132" s="127" t="s">
        <v>149</v>
      </c>
      <c r="G132" s="19"/>
      <c r="H132" s="19"/>
      <c r="I132" s="19"/>
      <c r="J132" s="19"/>
      <c r="K132" s="19"/>
      <c r="L132" s="20"/>
      <c r="M132" s="102"/>
      <c r="N132" s="103"/>
      <c r="O132" s="28"/>
      <c r="P132" s="28"/>
      <c r="Q132" s="28"/>
      <c r="R132" s="28"/>
      <c r="S132" s="28"/>
      <c r="T132" s="29"/>
      <c r="U132" s="19"/>
      <c r="V132" s="19"/>
      <c r="W132" s="19"/>
      <c r="X132" s="19"/>
      <c r="Y132" s="19"/>
      <c r="Z132" s="19"/>
      <c r="AA132" s="19"/>
      <c r="AB132" s="19"/>
      <c r="AC132" s="19"/>
      <c r="AD132" s="19"/>
      <c r="AE132" s="19"/>
      <c r="AT132" s="11" t="s">
        <v>92</v>
      </c>
      <c r="AU132" s="11" t="s">
        <v>42</v>
      </c>
    </row>
    <row r="133" spans="1:65" s="8" customFormat="1" x14ac:dyDescent="0.2">
      <c r="B133" s="104"/>
      <c r="D133" s="100" t="s">
        <v>69</v>
      </c>
      <c r="E133" s="105" t="s">
        <v>0</v>
      </c>
      <c r="F133" s="106" t="s">
        <v>141</v>
      </c>
      <c r="H133" s="105" t="s">
        <v>0</v>
      </c>
      <c r="L133" s="104"/>
      <c r="M133" s="107"/>
      <c r="N133" s="108"/>
      <c r="O133" s="108"/>
      <c r="P133" s="108"/>
      <c r="Q133" s="108"/>
      <c r="R133" s="108"/>
      <c r="S133" s="108"/>
      <c r="T133" s="109"/>
      <c r="AT133" s="105" t="s">
        <v>69</v>
      </c>
      <c r="AU133" s="105" t="s">
        <v>42</v>
      </c>
      <c r="AV133" s="8" t="s">
        <v>41</v>
      </c>
      <c r="AW133" s="8" t="s">
        <v>19</v>
      </c>
      <c r="AX133" s="8" t="s">
        <v>40</v>
      </c>
      <c r="AY133" s="105" t="s">
        <v>65</v>
      </c>
    </row>
    <row r="134" spans="1:65" s="8" customFormat="1" x14ac:dyDescent="0.2">
      <c r="B134" s="104"/>
      <c r="D134" s="100" t="s">
        <v>69</v>
      </c>
      <c r="E134" s="105" t="s">
        <v>0</v>
      </c>
      <c r="F134" s="106" t="s">
        <v>142</v>
      </c>
      <c r="H134" s="105" t="s">
        <v>0</v>
      </c>
      <c r="L134" s="104"/>
      <c r="M134" s="107"/>
      <c r="N134" s="108"/>
      <c r="O134" s="108"/>
      <c r="P134" s="108"/>
      <c r="Q134" s="108"/>
      <c r="R134" s="108"/>
      <c r="S134" s="108"/>
      <c r="T134" s="109"/>
      <c r="AT134" s="105" t="s">
        <v>69</v>
      </c>
      <c r="AU134" s="105" t="s">
        <v>42</v>
      </c>
      <c r="AV134" s="8" t="s">
        <v>41</v>
      </c>
      <c r="AW134" s="8" t="s">
        <v>19</v>
      </c>
      <c r="AX134" s="8" t="s">
        <v>40</v>
      </c>
      <c r="AY134" s="105" t="s">
        <v>65</v>
      </c>
    </row>
    <row r="135" spans="1:65" s="9" customFormat="1" x14ac:dyDescent="0.2">
      <c r="B135" s="110"/>
      <c r="D135" s="100" t="s">
        <v>69</v>
      </c>
      <c r="E135" s="111" t="s">
        <v>0</v>
      </c>
      <c r="F135" s="112" t="s">
        <v>150</v>
      </c>
      <c r="H135" s="113">
        <v>43.2</v>
      </c>
      <c r="L135" s="110"/>
      <c r="M135" s="114"/>
      <c r="N135" s="115"/>
      <c r="O135" s="115"/>
      <c r="P135" s="115"/>
      <c r="Q135" s="115"/>
      <c r="R135" s="115"/>
      <c r="S135" s="115"/>
      <c r="T135" s="116"/>
      <c r="AT135" s="111" t="s">
        <v>69</v>
      </c>
      <c r="AU135" s="111" t="s">
        <v>42</v>
      </c>
      <c r="AV135" s="9" t="s">
        <v>42</v>
      </c>
      <c r="AW135" s="9" t="s">
        <v>19</v>
      </c>
      <c r="AX135" s="9" t="s">
        <v>40</v>
      </c>
      <c r="AY135" s="111" t="s">
        <v>65</v>
      </c>
    </row>
    <row r="136" spans="1:65" s="10" customFormat="1" x14ac:dyDescent="0.2">
      <c r="B136" s="117"/>
      <c r="D136" s="100" t="s">
        <v>69</v>
      </c>
      <c r="E136" s="118" t="s">
        <v>0</v>
      </c>
      <c r="F136" s="119" t="s">
        <v>70</v>
      </c>
      <c r="H136" s="120">
        <v>43.2</v>
      </c>
      <c r="L136" s="117"/>
      <c r="M136" s="121"/>
      <c r="N136" s="122"/>
      <c r="O136" s="122"/>
      <c r="P136" s="122"/>
      <c r="Q136" s="122"/>
      <c r="R136" s="122"/>
      <c r="S136" s="122"/>
      <c r="T136" s="123"/>
      <c r="AT136" s="118" t="s">
        <v>69</v>
      </c>
      <c r="AU136" s="118" t="s">
        <v>42</v>
      </c>
      <c r="AV136" s="10" t="s">
        <v>71</v>
      </c>
      <c r="AW136" s="10" t="s">
        <v>19</v>
      </c>
      <c r="AX136" s="10" t="s">
        <v>41</v>
      </c>
      <c r="AY136" s="118" t="s">
        <v>65</v>
      </c>
    </row>
    <row r="137" spans="1:65" s="2" customFormat="1" ht="14.4" customHeight="1" x14ac:dyDescent="0.2">
      <c r="A137" s="19"/>
      <c r="B137" s="87"/>
      <c r="C137" s="88" t="s">
        <v>75</v>
      </c>
      <c r="D137" s="88" t="s">
        <v>66</v>
      </c>
      <c r="E137" s="89" t="s">
        <v>151</v>
      </c>
      <c r="F137" s="90" t="s">
        <v>152</v>
      </c>
      <c r="G137" s="91" t="s">
        <v>146</v>
      </c>
      <c r="H137" s="92">
        <v>43.2</v>
      </c>
      <c r="I137" s="93"/>
      <c r="J137" s="93">
        <f>ROUND(I137*H137,2)</f>
        <v>0</v>
      </c>
      <c r="K137" s="90" t="s">
        <v>67</v>
      </c>
      <c r="L137" s="20"/>
      <c r="M137" s="94" t="s">
        <v>0</v>
      </c>
      <c r="N137" s="95" t="s">
        <v>27</v>
      </c>
      <c r="O137" s="96">
        <v>8.3000000000000004E-2</v>
      </c>
      <c r="P137" s="96">
        <f>O137*H137</f>
        <v>3.5856000000000003</v>
      </c>
      <c r="Q137" s="96">
        <v>0</v>
      </c>
      <c r="R137" s="96">
        <f>Q137*H137</f>
        <v>0</v>
      </c>
      <c r="S137" s="96">
        <v>0</v>
      </c>
      <c r="T137" s="97">
        <f>S137*H137</f>
        <v>0</v>
      </c>
      <c r="U137" s="19"/>
      <c r="V137" s="19"/>
      <c r="W137" s="19"/>
      <c r="X137" s="19"/>
      <c r="Y137" s="19"/>
      <c r="Z137" s="19"/>
      <c r="AA137" s="19"/>
      <c r="AB137" s="19"/>
      <c r="AC137" s="19"/>
      <c r="AD137" s="19"/>
      <c r="AE137" s="19"/>
      <c r="AR137" s="98" t="s">
        <v>71</v>
      </c>
      <c r="AT137" s="98" t="s">
        <v>66</v>
      </c>
      <c r="AU137" s="98" t="s">
        <v>42</v>
      </c>
      <c r="AY137" s="11" t="s">
        <v>65</v>
      </c>
      <c r="BE137" s="99">
        <f>IF(N137="základní",J137,0)</f>
        <v>0</v>
      </c>
      <c r="BF137" s="99">
        <f>IF(N137="snížená",J137,0)</f>
        <v>0</v>
      </c>
      <c r="BG137" s="99">
        <f>IF(N137="zákl. přenesená",J137,0)</f>
        <v>0</v>
      </c>
      <c r="BH137" s="99">
        <f>IF(N137="sníž. přenesená",J137,0)</f>
        <v>0</v>
      </c>
      <c r="BI137" s="99">
        <f>IF(N137="nulová",J137,0)</f>
        <v>0</v>
      </c>
      <c r="BJ137" s="11" t="s">
        <v>41</v>
      </c>
      <c r="BK137" s="99">
        <f>ROUND(I137*H137,2)</f>
        <v>0</v>
      </c>
      <c r="BL137" s="11" t="s">
        <v>71</v>
      </c>
      <c r="BM137" s="98" t="s">
        <v>153</v>
      </c>
    </row>
    <row r="138" spans="1:65" s="2" customFormat="1" x14ac:dyDescent="0.2">
      <c r="A138" s="19"/>
      <c r="B138" s="20"/>
      <c r="C138" s="19"/>
      <c r="D138" s="100" t="s">
        <v>68</v>
      </c>
      <c r="E138" s="19"/>
      <c r="F138" s="101" t="s">
        <v>154</v>
      </c>
      <c r="G138" s="19"/>
      <c r="H138" s="19"/>
      <c r="I138" s="19"/>
      <c r="J138" s="19"/>
      <c r="K138" s="19"/>
      <c r="L138" s="20"/>
      <c r="M138" s="102"/>
      <c r="N138" s="103"/>
      <c r="O138" s="28"/>
      <c r="P138" s="28"/>
      <c r="Q138" s="28"/>
      <c r="R138" s="28"/>
      <c r="S138" s="28"/>
      <c r="T138" s="29"/>
      <c r="U138" s="19"/>
      <c r="V138" s="19"/>
      <c r="W138" s="19"/>
      <c r="X138" s="19"/>
      <c r="Y138" s="19"/>
      <c r="Z138" s="19"/>
      <c r="AA138" s="19"/>
      <c r="AB138" s="19"/>
      <c r="AC138" s="19"/>
      <c r="AD138" s="19"/>
      <c r="AE138" s="19"/>
      <c r="AT138" s="11" t="s">
        <v>68</v>
      </c>
      <c r="AU138" s="11" t="s">
        <v>42</v>
      </c>
    </row>
    <row r="139" spans="1:65" s="2" customFormat="1" ht="38.4" x14ac:dyDescent="0.2">
      <c r="A139" s="19"/>
      <c r="B139" s="20"/>
      <c r="C139" s="19"/>
      <c r="D139" s="100" t="s">
        <v>92</v>
      </c>
      <c r="E139" s="19"/>
      <c r="F139" s="127" t="s">
        <v>149</v>
      </c>
      <c r="G139" s="19"/>
      <c r="H139" s="19"/>
      <c r="I139" s="19"/>
      <c r="J139" s="19"/>
      <c r="K139" s="19"/>
      <c r="L139" s="20"/>
      <c r="M139" s="102"/>
      <c r="N139" s="103"/>
      <c r="O139" s="28"/>
      <c r="P139" s="28"/>
      <c r="Q139" s="28"/>
      <c r="R139" s="28"/>
      <c r="S139" s="28"/>
      <c r="T139" s="29"/>
      <c r="U139" s="19"/>
      <c r="V139" s="19"/>
      <c r="W139" s="19"/>
      <c r="X139" s="19"/>
      <c r="Y139" s="19"/>
      <c r="Z139" s="19"/>
      <c r="AA139" s="19"/>
      <c r="AB139" s="19"/>
      <c r="AC139" s="19"/>
      <c r="AD139" s="19"/>
      <c r="AE139" s="19"/>
      <c r="AT139" s="11" t="s">
        <v>92</v>
      </c>
      <c r="AU139" s="11" t="s">
        <v>42</v>
      </c>
    </row>
    <row r="140" spans="1:65" s="2" customFormat="1" ht="14.4" customHeight="1" x14ac:dyDescent="0.2">
      <c r="A140" s="19"/>
      <c r="B140" s="87"/>
      <c r="C140" s="88" t="s">
        <v>109</v>
      </c>
      <c r="D140" s="88" t="s">
        <v>66</v>
      </c>
      <c r="E140" s="89" t="s">
        <v>155</v>
      </c>
      <c r="F140" s="90" t="s">
        <v>156</v>
      </c>
      <c r="G140" s="91" t="s">
        <v>100</v>
      </c>
      <c r="H140" s="92">
        <v>0.86399999999999999</v>
      </c>
      <c r="I140" s="93"/>
      <c r="J140" s="93">
        <f>ROUND(I140*H140,2)</f>
        <v>0</v>
      </c>
      <c r="K140" s="90" t="s">
        <v>67</v>
      </c>
      <c r="L140" s="20"/>
      <c r="M140" s="94" t="s">
        <v>0</v>
      </c>
      <c r="N140" s="95" t="s">
        <v>27</v>
      </c>
      <c r="O140" s="96">
        <v>32.820999999999998</v>
      </c>
      <c r="P140" s="96">
        <f>O140*H140</f>
        <v>28.357343999999998</v>
      </c>
      <c r="Q140" s="96">
        <v>1.0601700000000001</v>
      </c>
      <c r="R140" s="96">
        <f>Q140*H140</f>
        <v>0.91598688000000006</v>
      </c>
      <c r="S140" s="96">
        <v>0</v>
      </c>
      <c r="T140" s="97">
        <f>S140*H140</f>
        <v>0</v>
      </c>
      <c r="U140" s="19"/>
      <c r="V140" s="19"/>
      <c r="W140" s="19"/>
      <c r="X140" s="19"/>
      <c r="Y140" s="19"/>
      <c r="Z140" s="19"/>
      <c r="AA140" s="19"/>
      <c r="AB140" s="19"/>
      <c r="AC140" s="19"/>
      <c r="AD140" s="19"/>
      <c r="AE140" s="19"/>
      <c r="AR140" s="98" t="s">
        <v>71</v>
      </c>
      <c r="AT140" s="98" t="s">
        <v>66</v>
      </c>
      <c r="AU140" s="98" t="s">
        <v>42</v>
      </c>
      <c r="AY140" s="11" t="s">
        <v>65</v>
      </c>
      <c r="BE140" s="99">
        <f>IF(N140="základní",J140,0)</f>
        <v>0</v>
      </c>
      <c r="BF140" s="99">
        <f>IF(N140="snížená",J140,0)</f>
        <v>0</v>
      </c>
      <c r="BG140" s="99">
        <f>IF(N140="zákl. přenesená",J140,0)</f>
        <v>0</v>
      </c>
      <c r="BH140" s="99">
        <f>IF(N140="sníž. přenesená",J140,0)</f>
        <v>0</v>
      </c>
      <c r="BI140" s="99">
        <f>IF(N140="nulová",J140,0)</f>
        <v>0</v>
      </c>
      <c r="BJ140" s="11" t="s">
        <v>41</v>
      </c>
      <c r="BK140" s="99">
        <f>ROUND(I140*H140,2)</f>
        <v>0</v>
      </c>
      <c r="BL140" s="11" t="s">
        <v>71</v>
      </c>
      <c r="BM140" s="98" t="s">
        <v>157</v>
      </c>
    </row>
    <row r="141" spans="1:65" s="2" customFormat="1" x14ac:dyDescent="0.2">
      <c r="A141" s="19"/>
      <c r="B141" s="20"/>
      <c r="C141" s="19"/>
      <c r="D141" s="100" t="s">
        <v>68</v>
      </c>
      <c r="E141" s="19"/>
      <c r="F141" s="101" t="s">
        <v>158</v>
      </c>
      <c r="G141" s="19"/>
      <c r="H141" s="19"/>
      <c r="I141" s="19"/>
      <c r="J141" s="19"/>
      <c r="K141" s="19"/>
      <c r="L141" s="20"/>
      <c r="M141" s="102"/>
      <c r="N141" s="103"/>
      <c r="O141" s="28"/>
      <c r="P141" s="28"/>
      <c r="Q141" s="28"/>
      <c r="R141" s="28"/>
      <c r="S141" s="28"/>
      <c r="T141" s="29"/>
      <c r="U141" s="19"/>
      <c r="V141" s="19"/>
      <c r="W141" s="19"/>
      <c r="X141" s="19"/>
      <c r="Y141" s="19"/>
      <c r="Z141" s="19"/>
      <c r="AA141" s="19"/>
      <c r="AB141" s="19"/>
      <c r="AC141" s="19"/>
      <c r="AD141" s="19"/>
      <c r="AE141" s="19"/>
      <c r="AT141" s="11" t="s">
        <v>68</v>
      </c>
      <c r="AU141" s="11" t="s">
        <v>42</v>
      </c>
    </row>
    <row r="142" spans="1:65" s="2" customFormat="1" ht="28.8" x14ac:dyDescent="0.2">
      <c r="A142" s="19"/>
      <c r="B142" s="20"/>
      <c r="C142" s="19"/>
      <c r="D142" s="100" t="s">
        <v>92</v>
      </c>
      <c r="E142" s="19"/>
      <c r="F142" s="127" t="s">
        <v>159</v>
      </c>
      <c r="G142" s="19"/>
      <c r="H142" s="19"/>
      <c r="I142" s="19"/>
      <c r="J142" s="19"/>
      <c r="K142" s="19"/>
      <c r="L142" s="20"/>
      <c r="M142" s="102"/>
      <c r="N142" s="103"/>
      <c r="O142" s="28"/>
      <c r="P142" s="28"/>
      <c r="Q142" s="28"/>
      <c r="R142" s="28"/>
      <c r="S142" s="28"/>
      <c r="T142" s="29"/>
      <c r="U142" s="19"/>
      <c r="V142" s="19"/>
      <c r="W142" s="19"/>
      <c r="X142" s="19"/>
      <c r="Y142" s="19"/>
      <c r="Z142" s="19"/>
      <c r="AA142" s="19"/>
      <c r="AB142" s="19"/>
      <c r="AC142" s="19"/>
      <c r="AD142" s="19"/>
      <c r="AE142" s="19"/>
      <c r="AT142" s="11" t="s">
        <v>92</v>
      </c>
      <c r="AU142" s="11" t="s">
        <v>42</v>
      </c>
    </row>
    <row r="143" spans="1:65" s="8" customFormat="1" x14ac:dyDescent="0.2">
      <c r="B143" s="104"/>
      <c r="D143" s="100" t="s">
        <v>69</v>
      </c>
      <c r="E143" s="105" t="s">
        <v>0</v>
      </c>
      <c r="F143" s="106" t="s">
        <v>141</v>
      </c>
      <c r="H143" s="105" t="s">
        <v>0</v>
      </c>
      <c r="L143" s="104"/>
      <c r="M143" s="107"/>
      <c r="N143" s="108"/>
      <c r="O143" s="108"/>
      <c r="P143" s="108"/>
      <c r="Q143" s="108"/>
      <c r="R143" s="108"/>
      <c r="S143" s="108"/>
      <c r="T143" s="109"/>
      <c r="AT143" s="105" t="s">
        <v>69</v>
      </c>
      <c r="AU143" s="105" t="s">
        <v>42</v>
      </c>
      <c r="AV143" s="8" t="s">
        <v>41</v>
      </c>
      <c r="AW143" s="8" t="s">
        <v>19</v>
      </c>
      <c r="AX143" s="8" t="s">
        <v>40</v>
      </c>
      <c r="AY143" s="105" t="s">
        <v>65</v>
      </c>
    </row>
    <row r="144" spans="1:65" s="8" customFormat="1" x14ac:dyDescent="0.2">
      <c r="B144" s="104"/>
      <c r="D144" s="100" t="s">
        <v>69</v>
      </c>
      <c r="E144" s="105" t="s">
        <v>0</v>
      </c>
      <c r="F144" s="106" t="s">
        <v>160</v>
      </c>
      <c r="H144" s="105" t="s">
        <v>0</v>
      </c>
      <c r="L144" s="104"/>
      <c r="M144" s="107"/>
      <c r="N144" s="108"/>
      <c r="O144" s="108"/>
      <c r="P144" s="108"/>
      <c r="Q144" s="108"/>
      <c r="R144" s="108"/>
      <c r="S144" s="108"/>
      <c r="T144" s="109"/>
      <c r="AT144" s="105" t="s">
        <v>69</v>
      </c>
      <c r="AU144" s="105" t="s">
        <v>42</v>
      </c>
      <c r="AV144" s="8" t="s">
        <v>41</v>
      </c>
      <c r="AW144" s="8" t="s">
        <v>19</v>
      </c>
      <c r="AX144" s="8" t="s">
        <v>40</v>
      </c>
      <c r="AY144" s="105" t="s">
        <v>65</v>
      </c>
    </row>
    <row r="145" spans="1:65" s="9" customFormat="1" x14ac:dyDescent="0.2">
      <c r="B145" s="110"/>
      <c r="D145" s="100" t="s">
        <v>69</v>
      </c>
      <c r="E145" s="111" t="s">
        <v>0</v>
      </c>
      <c r="F145" s="112" t="s">
        <v>161</v>
      </c>
      <c r="H145" s="113">
        <v>0.86399999999999999</v>
      </c>
      <c r="L145" s="110"/>
      <c r="M145" s="114"/>
      <c r="N145" s="115"/>
      <c r="O145" s="115"/>
      <c r="P145" s="115"/>
      <c r="Q145" s="115"/>
      <c r="R145" s="115"/>
      <c r="S145" s="115"/>
      <c r="T145" s="116"/>
      <c r="AT145" s="111" t="s">
        <v>69</v>
      </c>
      <c r="AU145" s="111" t="s">
        <v>42</v>
      </c>
      <c r="AV145" s="9" t="s">
        <v>42</v>
      </c>
      <c r="AW145" s="9" t="s">
        <v>19</v>
      </c>
      <c r="AX145" s="9" t="s">
        <v>40</v>
      </c>
      <c r="AY145" s="111" t="s">
        <v>65</v>
      </c>
    </row>
    <row r="146" spans="1:65" s="10" customFormat="1" x14ac:dyDescent="0.2">
      <c r="B146" s="117"/>
      <c r="D146" s="100" t="s">
        <v>69</v>
      </c>
      <c r="E146" s="118" t="s">
        <v>0</v>
      </c>
      <c r="F146" s="119" t="s">
        <v>70</v>
      </c>
      <c r="H146" s="120">
        <v>0.86399999999999999</v>
      </c>
      <c r="L146" s="117"/>
      <c r="M146" s="121"/>
      <c r="N146" s="122"/>
      <c r="O146" s="122"/>
      <c r="P146" s="122"/>
      <c r="Q146" s="122"/>
      <c r="R146" s="122"/>
      <c r="S146" s="122"/>
      <c r="T146" s="123"/>
      <c r="AT146" s="118" t="s">
        <v>69</v>
      </c>
      <c r="AU146" s="118" t="s">
        <v>42</v>
      </c>
      <c r="AV146" s="10" t="s">
        <v>71</v>
      </c>
      <c r="AW146" s="10" t="s">
        <v>19</v>
      </c>
      <c r="AX146" s="10" t="s">
        <v>41</v>
      </c>
      <c r="AY146" s="118" t="s">
        <v>65</v>
      </c>
    </row>
    <row r="147" spans="1:65" s="2" customFormat="1" ht="14.4" customHeight="1" x14ac:dyDescent="0.2">
      <c r="A147" s="19"/>
      <c r="B147" s="87"/>
      <c r="C147" s="88" t="s">
        <v>110</v>
      </c>
      <c r="D147" s="88" t="s">
        <v>66</v>
      </c>
      <c r="E147" s="89" t="s">
        <v>162</v>
      </c>
      <c r="F147" s="90" t="s">
        <v>163</v>
      </c>
      <c r="G147" s="91" t="s">
        <v>97</v>
      </c>
      <c r="H147" s="92">
        <v>0.48</v>
      </c>
      <c r="I147" s="93"/>
      <c r="J147" s="93">
        <f>ROUND(I147*H147,2)</f>
        <v>0</v>
      </c>
      <c r="K147" s="90" t="s">
        <v>67</v>
      </c>
      <c r="L147" s="20"/>
      <c r="M147" s="94" t="s">
        <v>0</v>
      </c>
      <c r="N147" s="95" t="s">
        <v>27</v>
      </c>
      <c r="O147" s="96">
        <v>0.629</v>
      </c>
      <c r="P147" s="96">
        <f>O147*H147</f>
        <v>0.30191999999999997</v>
      </c>
      <c r="Q147" s="96">
        <v>2.45329</v>
      </c>
      <c r="R147" s="96">
        <f>Q147*H147</f>
        <v>1.1775792</v>
      </c>
      <c r="S147" s="96">
        <v>0</v>
      </c>
      <c r="T147" s="97">
        <f>S147*H147</f>
        <v>0</v>
      </c>
      <c r="U147" s="19"/>
      <c r="V147" s="19"/>
      <c r="W147" s="19"/>
      <c r="X147" s="19"/>
      <c r="Y147" s="19"/>
      <c r="Z147" s="19"/>
      <c r="AA147" s="19"/>
      <c r="AB147" s="19"/>
      <c r="AC147" s="19"/>
      <c r="AD147" s="19"/>
      <c r="AE147" s="19"/>
      <c r="AR147" s="98" t="s">
        <v>71</v>
      </c>
      <c r="AT147" s="98" t="s">
        <v>66</v>
      </c>
      <c r="AU147" s="98" t="s">
        <v>42</v>
      </c>
      <c r="AY147" s="11" t="s">
        <v>65</v>
      </c>
      <c r="BE147" s="99">
        <f>IF(N147="základní",J147,0)</f>
        <v>0</v>
      </c>
      <c r="BF147" s="99">
        <f>IF(N147="snížená",J147,0)</f>
        <v>0</v>
      </c>
      <c r="BG147" s="99">
        <f>IF(N147="zákl. přenesená",J147,0)</f>
        <v>0</v>
      </c>
      <c r="BH147" s="99">
        <f>IF(N147="sníž. přenesená",J147,0)</f>
        <v>0</v>
      </c>
      <c r="BI147" s="99">
        <f>IF(N147="nulová",J147,0)</f>
        <v>0</v>
      </c>
      <c r="BJ147" s="11" t="s">
        <v>41</v>
      </c>
      <c r="BK147" s="99">
        <f>ROUND(I147*H147,2)</f>
        <v>0</v>
      </c>
      <c r="BL147" s="11" t="s">
        <v>71</v>
      </c>
      <c r="BM147" s="98" t="s">
        <v>164</v>
      </c>
    </row>
    <row r="148" spans="1:65" s="2" customFormat="1" x14ac:dyDescent="0.2">
      <c r="A148" s="19"/>
      <c r="B148" s="20"/>
      <c r="C148" s="19"/>
      <c r="D148" s="100" t="s">
        <v>68</v>
      </c>
      <c r="E148" s="19"/>
      <c r="F148" s="101" t="s">
        <v>165</v>
      </c>
      <c r="G148" s="19"/>
      <c r="H148" s="19"/>
      <c r="I148" s="19"/>
      <c r="J148" s="19"/>
      <c r="K148" s="19"/>
      <c r="L148" s="20"/>
      <c r="M148" s="102"/>
      <c r="N148" s="103"/>
      <c r="O148" s="28"/>
      <c r="P148" s="28"/>
      <c r="Q148" s="28"/>
      <c r="R148" s="28"/>
      <c r="S148" s="28"/>
      <c r="T148" s="29"/>
      <c r="U148" s="19"/>
      <c r="V148" s="19"/>
      <c r="W148" s="19"/>
      <c r="X148" s="19"/>
      <c r="Y148" s="19"/>
      <c r="Z148" s="19"/>
      <c r="AA148" s="19"/>
      <c r="AB148" s="19"/>
      <c r="AC148" s="19"/>
      <c r="AD148" s="19"/>
      <c r="AE148" s="19"/>
      <c r="AT148" s="11" t="s">
        <v>68</v>
      </c>
      <c r="AU148" s="11" t="s">
        <v>42</v>
      </c>
    </row>
    <row r="149" spans="1:65" s="2" customFormat="1" ht="86.4" x14ac:dyDescent="0.2">
      <c r="A149" s="19"/>
      <c r="B149" s="20"/>
      <c r="C149" s="19"/>
      <c r="D149" s="100" t="s">
        <v>92</v>
      </c>
      <c r="E149" s="19"/>
      <c r="F149" s="127" t="s">
        <v>140</v>
      </c>
      <c r="G149" s="19"/>
      <c r="H149" s="19"/>
      <c r="I149" s="19"/>
      <c r="J149" s="19"/>
      <c r="K149" s="19"/>
      <c r="L149" s="20"/>
      <c r="M149" s="102"/>
      <c r="N149" s="103"/>
      <c r="O149" s="28"/>
      <c r="P149" s="28"/>
      <c r="Q149" s="28"/>
      <c r="R149" s="28"/>
      <c r="S149" s="28"/>
      <c r="T149" s="29"/>
      <c r="U149" s="19"/>
      <c r="V149" s="19"/>
      <c r="W149" s="19"/>
      <c r="X149" s="19"/>
      <c r="Y149" s="19"/>
      <c r="Z149" s="19"/>
      <c r="AA149" s="19"/>
      <c r="AB149" s="19"/>
      <c r="AC149" s="19"/>
      <c r="AD149" s="19"/>
      <c r="AE149" s="19"/>
      <c r="AT149" s="11" t="s">
        <v>92</v>
      </c>
      <c r="AU149" s="11" t="s">
        <v>42</v>
      </c>
    </row>
    <row r="150" spans="1:65" s="8" customFormat="1" x14ac:dyDescent="0.2">
      <c r="B150" s="104"/>
      <c r="D150" s="100" t="s">
        <v>69</v>
      </c>
      <c r="E150" s="105" t="s">
        <v>0</v>
      </c>
      <c r="F150" s="106" t="s">
        <v>141</v>
      </c>
      <c r="H150" s="105" t="s">
        <v>0</v>
      </c>
      <c r="L150" s="104"/>
      <c r="M150" s="107"/>
      <c r="N150" s="108"/>
      <c r="O150" s="108"/>
      <c r="P150" s="108"/>
      <c r="Q150" s="108"/>
      <c r="R150" s="108"/>
      <c r="S150" s="108"/>
      <c r="T150" s="109"/>
      <c r="AT150" s="105" t="s">
        <v>69</v>
      </c>
      <c r="AU150" s="105" t="s">
        <v>42</v>
      </c>
      <c r="AV150" s="8" t="s">
        <v>41</v>
      </c>
      <c r="AW150" s="8" t="s">
        <v>19</v>
      </c>
      <c r="AX150" s="8" t="s">
        <v>40</v>
      </c>
      <c r="AY150" s="105" t="s">
        <v>65</v>
      </c>
    </row>
    <row r="151" spans="1:65" s="8" customFormat="1" x14ac:dyDescent="0.2">
      <c r="B151" s="104"/>
      <c r="D151" s="100" t="s">
        <v>69</v>
      </c>
      <c r="E151" s="105" t="s">
        <v>0</v>
      </c>
      <c r="F151" s="106" t="s">
        <v>166</v>
      </c>
      <c r="H151" s="105" t="s">
        <v>0</v>
      </c>
      <c r="L151" s="104"/>
      <c r="M151" s="107"/>
      <c r="N151" s="108"/>
      <c r="O151" s="108"/>
      <c r="P151" s="108"/>
      <c r="Q151" s="108"/>
      <c r="R151" s="108"/>
      <c r="S151" s="108"/>
      <c r="T151" s="109"/>
      <c r="AT151" s="105" t="s">
        <v>69</v>
      </c>
      <c r="AU151" s="105" t="s">
        <v>42</v>
      </c>
      <c r="AV151" s="8" t="s">
        <v>41</v>
      </c>
      <c r="AW151" s="8" t="s">
        <v>19</v>
      </c>
      <c r="AX151" s="8" t="s">
        <v>40</v>
      </c>
      <c r="AY151" s="105" t="s">
        <v>65</v>
      </c>
    </row>
    <row r="152" spans="1:65" s="9" customFormat="1" x14ac:dyDescent="0.2">
      <c r="B152" s="110"/>
      <c r="D152" s="100" t="s">
        <v>69</v>
      </c>
      <c r="E152" s="111" t="s">
        <v>0</v>
      </c>
      <c r="F152" s="112" t="s">
        <v>167</v>
      </c>
      <c r="H152" s="113">
        <v>0.48</v>
      </c>
      <c r="L152" s="110"/>
      <c r="M152" s="114"/>
      <c r="N152" s="115"/>
      <c r="O152" s="115"/>
      <c r="P152" s="115"/>
      <c r="Q152" s="115"/>
      <c r="R152" s="115"/>
      <c r="S152" s="115"/>
      <c r="T152" s="116"/>
      <c r="AT152" s="111" t="s">
        <v>69</v>
      </c>
      <c r="AU152" s="111" t="s">
        <v>42</v>
      </c>
      <c r="AV152" s="9" t="s">
        <v>42</v>
      </c>
      <c r="AW152" s="9" t="s">
        <v>19</v>
      </c>
      <c r="AX152" s="9" t="s">
        <v>40</v>
      </c>
      <c r="AY152" s="111" t="s">
        <v>65</v>
      </c>
    </row>
    <row r="153" spans="1:65" s="10" customFormat="1" x14ac:dyDescent="0.2">
      <c r="B153" s="117"/>
      <c r="D153" s="100" t="s">
        <v>69</v>
      </c>
      <c r="E153" s="118" t="s">
        <v>0</v>
      </c>
      <c r="F153" s="119" t="s">
        <v>70</v>
      </c>
      <c r="H153" s="120">
        <v>0.48</v>
      </c>
      <c r="L153" s="117"/>
      <c r="M153" s="121"/>
      <c r="N153" s="122"/>
      <c r="O153" s="122"/>
      <c r="P153" s="122"/>
      <c r="Q153" s="122"/>
      <c r="R153" s="122"/>
      <c r="S153" s="122"/>
      <c r="T153" s="123"/>
      <c r="AT153" s="118" t="s">
        <v>69</v>
      </c>
      <c r="AU153" s="118" t="s">
        <v>42</v>
      </c>
      <c r="AV153" s="10" t="s">
        <v>71</v>
      </c>
      <c r="AW153" s="10" t="s">
        <v>19</v>
      </c>
      <c r="AX153" s="10" t="s">
        <v>41</v>
      </c>
      <c r="AY153" s="118" t="s">
        <v>65</v>
      </c>
    </row>
    <row r="154" spans="1:65" s="2" customFormat="1" ht="14.4" customHeight="1" x14ac:dyDescent="0.2">
      <c r="A154" s="19"/>
      <c r="B154" s="87"/>
      <c r="C154" s="88" t="s">
        <v>111</v>
      </c>
      <c r="D154" s="88" t="s">
        <v>66</v>
      </c>
      <c r="E154" s="89" t="s">
        <v>168</v>
      </c>
      <c r="F154" s="90" t="s">
        <v>169</v>
      </c>
      <c r="G154" s="91" t="s">
        <v>146</v>
      </c>
      <c r="H154" s="92">
        <v>3.84</v>
      </c>
      <c r="I154" s="93"/>
      <c r="J154" s="93">
        <f>ROUND(I154*H154,2)</f>
        <v>0</v>
      </c>
      <c r="K154" s="90" t="s">
        <v>67</v>
      </c>
      <c r="L154" s="20"/>
      <c r="M154" s="94" t="s">
        <v>0</v>
      </c>
      <c r="N154" s="95" t="s">
        <v>27</v>
      </c>
      <c r="O154" s="96">
        <v>0.27400000000000002</v>
      </c>
      <c r="P154" s="96">
        <f>O154*H154</f>
        <v>1.05216</v>
      </c>
      <c r="Q154" s="96">
        <v>2.64E-3</v>
      </c>
      <c r="R154" s="96">
        <f>Q154*H154</f>
        <v>1.01376E-2</v>
      </c>
      <c r="S154" s="96">
        <v>0</v>
      </c>
      <c r="T154" s="97">
        <f>S154*H154</f>
        <v>0</v>
      </c>
      <c r="U154" s="19"/>
      <c r="V154" s="19"/>
      <c r="W154" s="19"/>
      <c r="X154" s="19"/>
      <c r="Y154" s="19"/>
      <c r="Z154" s="19"/>
      <c r="AA154" s="19"/>
      <c r="AB154" s="19"/>
      <c r="AC154" s="19"/>
      <c r="AD154" s="19"/>
      <c r="AE154" s="19"/>
      <c r="AR154" s="98" t="s">
        <v>71</v>
      </c>
      <c r="AT154" s="98" t="s">
        <v>66</v>
      </c>
      <c r="AU154" s="98" t="s">
        <v>42</v>
      </c>
      <c r="AY154" s="11" t="s">
        <v>65</v>
      </c>
      <c r="BE154" s="99">
        <f>IF(N154="základní",J154,0)</f>
        <v>0</v>
      </c>
      <c r="BF154" s="99">
        <f>IF(N154="snížená",J154,0)</f>
        <v>0</v>
      </c>
      <c r="BG154" s="99">
        <f>IF(N154="zákl. přenesená",J154,0)</f>
        <v>0</v>
      </c>
      <c r="BH154" s="99">
        <f>IF(N154="sníž. přenesená",J154,0)</f>
        <v>0</v>
      </c>
      <c r="BI154" s="99">
        <f>IF(N154="nulová",J154,0)</f>
        <v>0</v>
      </c>
      <c r="BJ154" s="11" t="s">
        <v>41</v>
      </c>
      <c r="BK154" s="99">
        <f>ROUND(I154*H154,2)</f>
        <v>0</v>
      </c>
      <c r="BL154" s="11" t="s">
        <v>71</v>
      </c>
      <c r="BM154" s="98" t="s">
        <v>170</v>
      </c>
    </row>
    <row r="155" spans="1:65" s="2" customFormat="1" x14ac:dyDescent="0.2">
      <c r="A155" s="19"/>
      <c r="B155" s="20"/>
      <c r="C155" s="19"/>
      <c r="D155" s="100" t="s">
        <v>68</v>
      </c>
      <c r="E155" s="19"/>
      <c r="F155" s="101" t="s">
        <v>171</v>
      </c>
      <c r="G155" s="19"/>
      <c r="H155" s="19"/>
      <c r="I155" s="19"/>
      <c r="J155" s="19"/>
      <c r="K155" s="19"/>
      <c r="L155" s="20"/>
      <c r="M155" s="102"/>
      <c r="N155" s="103"/>
      <c r="O155" s="28"/>
      <c r="P155" s="28"/>
      <c r="Q155" s="28"/>
      <c r="R155" s="28"/>
      <c r="S155" s="28"/>
      <c r="T155" s="29"/>
      <c r="U155" s="19"/>
      <c r="V155" s="19"/>
      <c r="W155" s="19"/>
      <c r="X155" s="19"/>
      <c r="Y155" s="19"/>
      <c r="Z155" s="19"/>
      <c r="AA155" s="19"/>
      <c r="AB155" s="19"/>
      <c r="AC155" s="19"/>
      <c r="AD155" s="19"/>
      <c r="AE155" s="19"/>
      <c r="AT155" s="11" t="s">
        <v>68</v>
      </c>
      <c r="AU155" s="11" t="s">
        <v>42</v>
      </c>
    </row>
    <row r="156" spans="1:65" s="2" customFormat="1" ht="38.4" x14ac:dyDescent="0.2">
      <c r="A156" s="19"/>
      <c r="B156" s="20"/>
      <c r="C156" s="19"/>
      <c r="D156" s="100" t="s">
        <v>92</v>
      </c>
      <c r="E156" s="19"/>
      <c r="F156" s="127" t="s">
        <v>149</v>
      </c>
      <c r="G156" s="19"/>
      <c r="H156" s="19"/>
      <c r="I156" s="19"/>
      <c r="J156" s="19"/>
      <c r="K156" s="19"/>
      <c r="L156" s="20"/>
      <c r="M156" s="102"/>
      <c r="N156" s="103"/>
      <c r="O156" s="28"/>
      <c r="P156" s="28"/>
      <c r="Q156" s="28"/>
      <c r="R156" s="28"/>
      <c r="S156" s="28"/>
      <c r="T156" s="29"/>
      <c r="U156" s="19"/>
      <c r="V156" s="19"/>
      <c r="W156" s="19"/>
      <c r="X156" s="19"/>
      <c r="Y156" s="19"/>
      <c r="Z156" s="19"/>
      <c r="AA156" s="19"/>
      <c r="AB156" s="19"/>
      <c r="AC156" s="19"/>
      <c r="AD156" s="19"/>
      <c r="AE156" s="19"/>
      <c r="AT156" s="11" t="s">
        <v>92</v>
      </c>
      <c r="AU156" s="11" t="s">
        <v>42</v>
      </c>
    </row>
    <row r="157" spans="1:65" s="8" customFormat="1" x14ac:dyDescent="0.2">
      <c r="B157" s="104"/>
      <c r="D157" s="100" t="s">
        <v>69</v>
      </c>
      <c r="E157" s="105" t="s">
        <v>0</v>
      </c>
      <c r="F157" s="106" t="s">
        <v>141</v>
      </c>
      <c r="H157" s="105" t="s">
        <v>0</v>
      </c>
      <c r="L157" s="104"/>
      <c r="M157" s="107"/>
      <c r="N157" s="108"/>
      <c r="O157" s="108"/>
      <c r="P157" s="108"/>
      <c r="Q157" s="108"/>
      <c r="R157" s="108"/>
      <c r="S157" s="108"/>
      <c r="T157" s="109"/>
      <c r="AT157" s="105" t="s">
        <v>69</v>
      </c>
      <c r="AU157" s="105" t="s">
        <v>42</v>
      </c>
      <c r="AV157" s="8" t="s">
        <v>41</v>
      </c>
      <c r="AW157" s="8" t="s">
        <v>19</v>
      </c>
      <c r="AX157" s="8" t="s">
        <v>40</v>
      </c>
      <c r="AY157" s="105" t="s">
        <v>65</v>
      </c>
    </row>
    <row r="158" spans="1:65" s="8" customFormat="1" x14ac:dyDescent="0.2">
      <c r="B158" s="104"/>
      <c r="D158" s="100" t="s">
        <v>69</v>
      </c>
      <c r="E158" s="105" t="s">
        <v>0</v>
      </c>
      <c r="F158" s="106" t="s">
        <v>166</v>
      </c>
      <c r="H158" s="105" t="s">
        <v>0</v>
      </c>
      <c r="L158" s="104"/>
      <c r="M158" s="107"/>
      <c r="N158" s="108"/>
      <c r="O158" s="108"/>
      <c r="P158" s="108"/>
      <c r="Q158" s="108"/>
      <c r="R158" s="108"/>
      <c r="S158" s="108"/>
      <c r="T158" s="109"/>
      <c r="AT158" s="105" t="s">
        <v>69</v>
      </c>
      <c r="AU158" s="105" t="s">
        <v>42</v>
      </c>
      <c r="AV158" s="8" t="s">
        <v>41</v>
      </c>
      <c r="AW158" s="8" t="s">
        <v>19</v>
      </c>
      <c r="AX158" s="8" t="s">
        <v>40</v>
      </c>
      <c r="AY158" s="105" t="s">
        <v>65</v>
      </c>
    </row>
    <row r="159" spans="1:65" s="9" customFormat="1" x14ac:dyDescent="0.2">
      <c r="B159" s="110"/>
      <c r="D159" s="100" t="s">
        <v>69</v>
      </c>
      <c r="E159" s="111" t="s">
        <v>0</v>
      </c>
      <c r="F159" s="112" t="s">
        <v>172</v>
      </c>
      <c r="H159" s="113">
        <v>3.84</v>
      </c>
      <c r="L159" s="110"/>
      <c r="M159" s="114"/>
      <c r="N159" s="115"/>
      <c r="O159" s="115"/>
      <c r="P159" s="115"/>
      <c r="Q159" s="115"/>
      <c r="R159" s="115"/>
      <c r="S159" s="115"/>
      <c r="T159" s="116"/>
      <c r="AT159" s="111" t="s">
        <v>69</v>
      </c>
      <c r="AU159" s="111" t="s">
        <v>42</v>
      </c>
      <c r="AV159" s="9" t="s">
        <v>42</v>
      </c>
      <c r="AW159" s="9" t="s">
        <v>19</v>
      </c>
      <c r="AX159" s="9" t="s">
        <v>40</v>
      </c>
      <c r="AY159" s="111" t="s">
        <v>65</v>
      </c>
    </row>
    <row r="160" spans="1:65" s="10" customFormat="1" x14ac:dyDescent="0.2">
      <c r="B160" s="117"/>
      <c r="D160" s="100" t="s">
        <v>69</v>
      </c>
      <c r="E160" s="118" t="s">
        <v>0</v>
      </c>
      <c r="F160" s="119" t="s">
        <v>70</v>
      </c>
      <c r="H160" s="120">
        <v>3.84</v>
      </c>
      <c r="L160" s="117"/>
      <c r="M160" s="121"/>
      <c r="N160" s="122"/>
      <c r="O160" s="122"/>
      <c r="P160" s="122"/>
      <c r="Q160" s="122"/>
      <c r="R160" s="122"/>
      <c r="S160" s="122"/>
      <c r="T160" s="123"/>
      <c r="AT160" s="118" t="s">
        <v>69</v>
      </c>
      <c r="AU160" s="118" t="s">
        <v>42</v>
      </c>
      <c r="AV160" s="10" t="s">
        <v>71</v>
      </c>
      <c r="AW160" s="10" t="s">
        <v>19</v>
      </c>
      <c r="AX160" s="10" t="s">
        <v>41</v>
      </c>
      <c r="AY160" s="118" t="s">
        <v>65</v>
      </c>
    </row>
    <row r="161" spans="1:65" s="2" customFormat="1" ht="14.4" customHeight="1" x14ac:dyDescent="0.2">
      <c r="A161" s="19"/>
      <c r="B161" s="87"/>
      <c r="C161" s="88" t="s">
        <v>43</v>
      </c>
      <c r="D161" s="88" t="s">
        <v>66</v>
      </c>
      <c r="E161" s="89" t="s">
        <v>173</v>
      </c>
      <c r="F161" s="90" t="s">
        <v>174</v>
      </c>
      <c r="G161" s="91" t="s">
        <v>146</v>
      </c>
      <c r="H161" s="92">
        <v>3.84</v>
      </c>
      <c r="I161" s="93"/>
      <c r="J161" s="93">
        <f>ROUND(I161*H161,2)</f>
        <v>0</v>
      </c>
      <c r="K161" s="90" t="s">
        <v>67</v>
      </c>
      <c r="L161" s="20"/>
      <c r="M161" s="94" t="s">
        <v>0</v>
      </c>
      <c r="N161" s="95" t="s">
        <v>27</v>
      </c>
      <c r="O161" s="96">
        <v>9.1999999999999998E-2</v>
      </c>
      <c r="P161" s="96">
        <f>O161*H161</f>
        <v>0.35327999999999998</v>
      </c>
      <c r="Q161" s="96">
        <v>0</v>
      </c>
      <c r="R161" s="96">
        <f>Q161*H161</f>
        <v>0</v>
      </c>
      <c r="S161" s="96">
        <v>0</v>
      </c>
      <c r="T161" s="97">
        <f>S161*H161</f>
        <v>0</v>
      </c>
      <c r="U161" s="19"/>
      <c r="V161" s="19"/>
      <c r="W161" s="19"/>
      <c r="X161" s="19"/>
      <c r="Y161" s="19"/>
      <c r="Z161" s="19"/>
      <c r="AA161" s="19"/>
      <c r="AB161" s="19"/>
      <c r="AC161" s="19"/>
      <c r="AD161" s="19"/>
      <c r="AE161" s="19"/>
      <c r="AR161" s="98" t="s">
        <v>71</v>
      </c>
      <c r="AT161" s="98" t="s">
        <v>66</v>
      </c>
      <c r="AU161" s="98" t="s">
        <v>42</v>
      </c>
      <c r="AY161" s="11" t="s">
        <v>65</v>
      </c>
      <c r="BE161" s="99">
        <f>IF(N161="základní",J161,0)</f>
        <v>0</v>
      </c>
      <c r="BF161" s="99">
        <f>IF(N161="snížená",J161,0)</f>
        <v>0</v>
      </c>
      <c r="BG161" s="99">
        <f>IF(N161="zákl. přenesená",J161,0)</f>
        <v>0</v>
      </c>
      <c r="BH161" s="99">
        <f>IF(N161="sníž. přenesená",J161,0)</f>
        <v>0</v>
      </c>
      <c r="BI161" s="99">
        <f>IF(N161="nulová",J161,0)</f>
        <v>0</v>
      </c>
      <c r="BJ161" s="11" t="s">
        <v>41</v>
      </c>
      <c r="BK161" s="99">
        <f>ROUND(I161*H161,2)</f>
        <v>0</v>
      </c>
      <c r="BL161" s="11" t="s">
        <v>71</v>
      </c>
      <c r="BM161" s="98" t="s">
        <v>175</v>
      </c>
    </row>
    <row r="162" spans="1:65" s="2" customFormat="1" x14ac:dyDescent="0.2">
      <c r="A162" s="19"/>
      <c r="B162" s="20"/>
      <c r="C162" s="19"/>
      <c r="D162" s="100" t="s">
        <v>68</v>
      </c>
      <c r="E162" s="19"/>
      <c r="F162" s="101" t="s">
        <v>176</v>
      </c>
      <c r="G162" s="19"/>
      <c r="H162" s="19"/>
      <c r="I162" s="19"/>
      <c r="J162" s="19"/>
      <c r="K162" s="19"/>
      <c r="L162" s="20"/>
      <c r="M162" s="102"/>
      <c r="N162" s="103"/>
      <c r="O162" s="28"/>
      <c r="P162" s="28"/>
      <c r="Q162" s="28"/>
      <c r="R162" s="28"/>
      <c r="S162" s="28"/>
      <c r="T162" s="29"/>
      <c r="U162" s="19"/>
      <c r="V162" s="19"/>
      <c r="W162" s="19"/>
      <c r="X162" s="19"/>
      <c r="Y162" s="19"/>
      <c r="Z162" s="19"/>
      <c r="AA162" s="19"/>
      <c r="AB162" s="19"/>
      <c r="AC162" s="19"/>
      <c r="AD162" s="19"/>
      <c r="AE162" s="19"/>
      <c r="AT162" s="11" t="s">
        <v>68</v>
      </c>
      <c r="AU162" s="11" t="s">
        <v>42</v>
      </c>
    </row>
    <row r="163" spans="1:65" s="2" customFormat="1" ht="38.4" x14ac:dyDescent="0.2">
      <c r="A163" s="19"/>
      <c r="B163" s="20"/>
      <c r="C163" s="19"/>
      <c r="D163" s="100" t="s">
        <v>92</v>
      </c>
      <c r="E163" s="19"/>
      <c r="F163" s="127" t="s">
        <v>149</v>
      </c>
      <c r="G163" s="19"/>
      <c r="H163" s="19"/>
      <c r="I163" s="19"/>
      <c r="J163" s="19"/>
      <c r="K163" s="19"/>
      <c r="L163" s="20"/>
      <c r="M163" s="102"/>
      <c r="N163" s="103"/>
      <c r="O163" s="28"/>
      <c r="P163" s="28"/>
      <c r="Q163" s="28"/>
      <c r="R163" s="28"/>
      <c r="S163" s="28"/>
      <c r="T163" s="29"/>
      <c r="U163" s="19"/>
      <c r="V163" s="19"/>
      <c r="W163" s="19"/>
      <c r="X163" s="19"/>
      <c r="Y163" s="19"/>
      <c r="Z163" s="19"/>
      <c r="AA163" s="19"/>
      <c r="AB163" s="19"/>
      <c r="AC163" s="19"/>
      <c r="AD163" s="19"/>
      <c r="AE163" s="19"/>
      <c r="AT163" s="11" t="s">
        <v>92</v>
      </c>
      <c r="AU163" s="11" t="s">
        <v>42</v>
      </c>
    </row>
    <row r="164" spans="1:65" s="2" customFormat="1" ht="14.4" customHeight="1" x14ac:dyDescent="0.2">
      <c r="A164" s="19"/>
      <c r="B164" s="87"/>
      <c r="C164" s="88" t="s">
        <v>112</v>
      </c>
      <c r="D164" s="88" t="s">
        <v>66</v>
      </c>
      <c r="E164" s="89" t="s">
        <v>177</v>
      </c>
      <c r="F164" s="90" t="s">
        <v>178</v>
      </c>
      <c r="G164" s="91" t="s">
        <v>100</v>
      </c>
      <c r="H164" s="92">
        <v>4.8000000000000001E-2</v>
      </c>
      <c r="I164" s="93"/>
      <c r="J164" s="93">
        <f>ROUND(I164*H164,2)</f>
        <v>0</v>
      </c>
      <c r="K164" s="90" t="s">
        <v>67</v>
      </c>
      <c r="L164" s="20"/>
      <c r="M164" s="94" t="s">
        <v>0</v>
      </c>
      <c r="N164" s="95" t="s">
        <v>27</v>
      </c>
      <c r="O164" s="96">
        <v>32.820999999999998</v>
      </c>
      <c r="P164" s="96">
        <f>O164*H164</f>
        <v>1.5754079999999999</v>
      </c>
      <c r="Q164" s="96">
        <v>1.0601700000000001</v>
      </c>
      <c r="R164" s="96">
        <f>Q164*H164</f>
        <v>5.0888160000000002E-2</v>
      </c>
      <c r="S164" s="96">
        <v>0</v>
      </c>
      <c r="T164" s="97">
        <f>S164*H164</f>
        <v>0</v>
      </c>
      <c r="U164" s="19"/>
      <c r="V164" s="19"/>
      <c r="W164" s="19"/>
      <c r="X164" s="19"/>
      <c r="Y164" s="19"/>
      <c r="Z164" s="19"/>
      <c r="AA164" s="19"/>
      <c r="AB164" s="19"/>
      <c r="AC164" s="19"/>
      <c r="AD164" s="19"/>
      <c r="AE164" s="19"/>
      <c r="AR164" s="98" t="s">
        <v>71</v>
      </c>
      <c r="AT164" s="98" t="s">
        <v>66</v>
      </c>
      <c r="AU164" s="98" t="s">
        <v>42</v>
      </c>
      <c r="AY164" s="11" t="s">
        <v>65</v>
      </c>
      <c r="BE164" s="99">
        <f>IF(N164="základní",J164,0)</f>
        <v>0</v>
      </c>
      <c r="BF164" s="99">
        <f>IF(N164="snížená",J164,0)</f>
        <v>0</v>
      </c>
      <c r="BG164" s="99">
        <f>IF(N164="zákl. přenesená",J164,0)</f>
        <v>0</v>
      </c>
      <c r="BH164" s="99">
        <f>IF(N164="sníž. přenesená",J164,0)</f>
        <v>0</v>
      </c>
      <c r="BI164" s="99">
        <f>IF(N164="nulová",J164,0)</f>
        <v>0</v>
      </c>
      <c r="BJ164" s="11" t="s">
        <v>41</v>
      </c>
      <c r="BK164" s="99">
        <f>ROUND(I164*H164,2)</f>
        <v>0</v>
      </c>
      <c r="BL164" s="11" t="s">
        <v>71</v>
      </c>
      <c r="BM164" s="98" t="s">
        <v>179</v>
      </c>
    </row>
    <row r="165" spans="1:65" s="2" customFormat="1" x14ac:dyDescent="0.2">
      <c r="A165" s="19"/>
      <c r="B165" s="20"/>
      <c r="C165" s="19"/>
      <c r="D165" s="100" t="s">
        <v>68</v>
      </c>
      <c r="E165" s="19"/>
      <c r="F165" s="101" t="s">
        <v>180</v>
      </c>
      <c r="G165" s="19"/>
      <c r="H165" s="19"/>
      <c r="I165" s="19"/>
      <c r="J165" s="19"/>
      <c r="K165" s="19"/>
      <c r="L165" s="20"/>
      <c r="M165" s="102"/>
      <c r="N165" s="103"/>
      <c r="O165" s="28"/>
      <c r="P165" s="28"/>
      <c r="Q165" s="28"/>
      <c r="R165" s="28"/>
      <c r="S165" s="28"/>
      <c r="T165" s="29"/>
      <c r="U165" s="19"/>
      <c r="V165" s="19"/>
      <c r="W165" s="19"/>
      <c r="X165" s="19"/>
      <c r="Y165" s="19"/>
      <c r="Z165" s="19"/>
      <c r="AA165" s="19"/>
      <c r="AB165" s="19"/>
      <c r="AC165" s="19"/>
      <c r="AD165" s="19"/>
      <c r="AE165" s="19"/>
      <c r="AT165" s="11" t="s">
        <v>68</v>
      </c>
      <c r="AU165" s="11" t="s">
        <v>42</v>
      </c>
    </row>
    <row r="166" spans="1:65" s="2" customFormat="1" ht="28.8" x14ac:dyDescent="0.2">
      <c r="A166" s="19"/>
      <c r="B166" s="20"/>
      <c r="C166" s="19"/>
      <c r="D166" s="100" t="s">
        <v>92</v>
      </c>
      <c r="E166" s="19"/>
      <c r="F166" s="127" t="s">
        <v>159</v>
      </c>
      <c r="G166" s="19"/>
      <c r="H166" s="19"/>
      <c r="I166" s="19"/>
      <c r="J166" s="19"/>
      <c r="K166" s="19"/>
      <c r="L166" s="20"/>
      <c r="M166" s="102"/>
      <c r="N166" s="103"/>
      <c r="O166" s="28"/>
      <c r="P166" s="28"/>
      <c r="Q166" s="28"/>
      <c r="R166" s="28"/>
      <c r="S166" s="28"/>
      <c r="T166" s="29"/>
      <c r="U166" s="19"/>
      <c r="V166" s="19"/>
      <c r="W166" s="19"/>
      <c r="X166" s="19"/>
      <c r="Y166" s="19"/>
      <c r="Z166" s="19"/>
      <c r="AA166" s="19"/>
      <c r="AB166" s="19"/>
      <c r="AC166" s="19"/>
      <c r="AD166" s="19"/>
      <c r="AE166" s="19"/>
      <c r="AT166" s="11" t="s">
        <v>92</v>
      </c>
      <c r="AU166" s="11" t="s">
        <v>42</v>
      </c>
    </row>
    <row r="167" spans="1:65" s="8" customFormat="1" x14ac:dyDescent="0.2">
      <c r="B167" s="104"/>
      <c r="D167" s="100" t="s">
        <v>69</v>
      </c>
      <c r="E167" s="105" t="s">
        <v>0</v>
      </c>
      <c r="F167" s="106" t="s">
        <v>141</v>
      </c>
      <c r="H167" s="105" t="s">
        <v>0</v>
      </c>
      <c r="L167" s="104"/>
      <c r="M167" s="107"/>
      <c r="N167" s="108"/>
      <c r="O167" s="108"/>
      <c r="P167" s="108"/>
      <c r="Q167" s="108"/>
      <c r="R167" s="108"/>
      <c r="S167" s="108"/>
      <c r="T167" s="109"/>
      <c r="AT167" s="105" t="s">
        <v>69</v>
      </c>
      <c r="AU167" s="105" t="s">
        <v>42</v>
      </c>
      <c r="AV167" s="8" t="s">
        <v>41</v>
      </c>
      <c r="AW167" s="8" t="s">
        <v>19</v>
      </c>
      <c r="AX167" s="8" t="s">
        <v>40</v>
      </c>
      <c r="AY167" s="105" t="s">
        <v>65</v>
      </c>
    </row>
    <row r="168" spans="1:65" s="8" customFormat="1" x14ac:dyDescent="0.2">
      <c r="B168" s="104"/>
      <c r="D168" s="100" t="s">
        <v>69</v>
      </c>
      <c r="E168" s="105" t="s">
        <v>0</v>
      </c>
      <c r="F168" s="106" t="s">
        <v>181</v>
      </c>
      <c r="H168" s="105" t="s">
        <v>0</v>
      </c>
      <c r="L168" s="104"/>
      <c r="M168" s="107"/>
      <c r="N168" s="108"/>
      <c r="O168" s="108"/>
      <c r="P168" s="108"/>
      <c r="Q168" s="108"/>
      <c r="R168" s="108"/>
      <c r="S168" s="108"/>
      <c r="T168" s="109"/>
      <c r="AT168" s="105" t="s">
        <v>69</v>
      </c>
      <c r="AU168" s="105" t="s">
        <v>42</v>
      </c>
      <c r="AV168" s="8" t="s">
        <v>41</v>
      </c>
      <c r="AW168" s="8" t="s">
        <v>19</v>
      </c>
      <c r="AX168" s="8" t="s">
        <v>40</v>
      </c>
      <c r="AY168" s="105" t="s">
        <v>65</v>
      </c>
    </row>
    <row r="169" spans="1:65" s="9" customFormat="1" x14ac:dyDescent="0.2">
      <c r="B169" s="110"/>
      <c r="D169" s="100" t="s">
        <v>69</v>
      </c>
      <c r="E169" s="111" t="s">
        <v>0</v>
      </c>
      <c r="F169" s="112" t="s">
        <v>182</v>
      </c>
      <c r="H169" s="113">
        <v>4.8000000000000001E-2</v>
      </c>
      <c r="L169" s="110"/>
      <c r="M169" s="114"/>
      <c r="N169" s="115"/>
      <c r="O169" s="115"/>
      <c r="P169" s="115"/>
      <c r="Q169" s="115"/>
      <c r="R169" s="115"/>
      <c r="S169" s="115"/>
      <c r="T169" s="116"/>
      <c r="AT169" s="111" t="s">
        <v>69</v>
      </c>
      <c r="AU169" s="111" t="s">
        <v>42</v>
      </c>
      <c r="AV169" s="9" t="s">
        <v>42</v>
      </c>
      <c r="AW169" s="9" t="s">
        <v>19</v>
      </c>
      <c r="AX169" s="9" t="s">
        <v>40</v>
      </c>
      <c r="AY169" s="111" t="s">
        <v>65</v>
      </c>
    </row>
    <row r="170" spans="1:65" s="10" customFormat="1" x14ac:dyDescent="0.2">
      <c r="B170" s="117"/>
      <c r="D170" s="100" t="s">
        <v>69</v>
      </c>
      <c r="E170" s="118" t="s">
        <v>0</v>
      </c>
      <c r="F170" s="119" t="s">
        <v>70</v>
      </c>
      <c r="H170" s="120">
        <v>4.8000000000000001E-2</v>
      </c>
      <c r="L170" s="117"/>
      <c r="M170" s="121"/>
      <c r="N170" s="122"/>
      <c r="O170" s="122"/>
      <c r="P170" s="122"/>
      <c r="Q170" s="122"/>
      <c r="R170" s="122"/>
      <c r="S170" s="122"/>
      <c r="T170" s="123"/>
      <c r="AT170" s="118" t="s">
        <v>69</v>
      </c>
      <c r="AU170" s="118" t="s">
        <v>42</v>
      </c>
      <c r="AV170" s="10" t="s">
        <v>71</v>
      </c>
      <c r="AW170" s="10" t="s">
        <v>19</v>
      </c>
      <c r="AX170" s="10" t="s">
        <v>41</v>
      </c>
      <c r="AY170" s="118" t="s">
        <v>65</v>
      </c>
    </row>
    <row r="171" spans="1:65" s="2" customFormat="1" ht="14.4" customHeight="1" x14ac:dyDescent="0.2">
      <c r="A171" s="19"/>
      <c r="B171" s="87"/>
      <c r="C171" s="88" t="s">
        <v>113</v>
      </c>
      <c r="D171" s="88" t="s">
        <v>66</v>
      </c>
      <c r="E171" s="89" t="s">
        <v>183</v>
      </c>
      <c r="F171" s="90" t="s">
        <v>184</v>
      </c>
      <c r="G171" s="91" t="s">
        <v>146</v>
      </c>
      <c r="H171" s="92">
        <v>4.8</v>
      </c>
      <c r="I171" s="93"/>
      <c r="J171" s="93">
        <f>ROUND(I171*H171,2)</f>
        <v>0</v>
      </c>
      <c r="K171" s="90" t="s">
        <v>67</v>
      </c>
      <c r="L171" s="20"/>
      <c r="M171" s="94" t="s">
        <v>0</v>
      </c>
      <c r="N171" s="95" t="s">
        <v>27</v>
      </c>
      <c r="O171" s="96">
        <v>4.87</v>
      </c>
      <c r="P171" s="96">
        <f>O171*H171</f>
        <v>23.376000000000001</v>
      </c>
      <c r="Q171" s="96">
        <v>0.10627</v>
      </c>
      <c r="R171" s="96">
        <f>Q171*H171</f>
        <v>0.51009599999999999</v>
      </c>
      <c r="S171" s="96">
        <v>0</v>
      </c>
      <c r="T171" s="97">
        <f>S171*H171</f>
        <v>0</v>
      </c>
      <c r="U171" s="19"/>
      <c r="V171" s="19"/>
      <c r="W171" s="19"/>
      <c r="X171" s="19"/>
      <c r="Y171" s="19"/>
      <c r="Z171" s="19"/>
      <c r="AA171" s="19"/>
      <c r="AB171" s="19"/>
      <c r="AC171" s="19"/>
      <c r="AD171" s="19"/>
      <c r="AE171" s="19"/>
      <c r="AR171" s="98" t="s">
        <v>71</v>
      </c>
      <c r="AT171" s="98" t="s">
        <v>66</v>
      </c>
      <c r="AU171" s="98" t="s">
        <v>42</v>
      </c>
      <c r="AY171" s="11" t="s">
        <v>65</v>
      </c>
      <c r="BE171" s="99">
        <f>IF(N171="základní",J171,0)</f>
        <v>0</v>
      </c>
      <c r="BF171" s="99">
        <f>IF(N171="snížená",J171,0)</f>
        <v>0</v>
      </c>
      <c r="BG171" s="99">
        <f>IF(N171="zákl. přenesená",J171,0)</f>
        <v>0</v>
      </c>
      <c r="BH171" s="99">
        <f>IF(N171="sníž. přenesená",J171,0)</f>
        <v>0</v>
      </c>
      <c r="BI171" s="99">
        <f>IF(N171="nulová",J171,0)</f>
        <v>0</v>
      </c>
      <c r="BJ171" s="11" t="s">
        <v>41</v>
      </c>
      <c r="BK171" s="99">
        <f>ROUND(I171*H171,2)</f>
        <v>0</v>
      </c>
      <c r="BL171" s="11" t="s">
        <v>71</v>
      </c>
      <c r="BM171" s="98" t="s">
        <v>185</v>
      </c>
    </row>
    <row r="172" spans="1:65" s="2" customFormat="1" ht="19.2" x14ac:dyDescent="0.2">
      <c r="A172" s="19"/>
      <c r="B172" s="20"/>
      <c r="C172" s="19"/>
      <c r="D172" s="100" t="s">
        <v>68</v>
      </c>
      <c r="E172" s="19"/>
      <c r="F172" s="101" t="s">
        <v>186</v>
      </c>
      <c r="G172" s="19"/>
      <c r="H172" s="19"/>
      <c r="I172" s="19"/>
      <c r="J172" s="19"/>
      <c r="K172" s="19"/>
      <c r="L172" s="20"/>
      <c r="M172" s="102"/>
      <c r="N172" s="103"/>
      <c r="O172" s="28"/>
      <c r="P172" s="28"/>
      <c r="Q172" s="28"/>
      <c r="R172" s="28"/>
      <c r="S172" s="28"/>
      <c r="T172" s="29"/>
      <c r="U172" s="19"/>
      <c r="V172" s="19"/>
      <c r="W172" s="19"/>
      <c r="X172" s="19"/>
      <c r="Y172" s="19"/>
      <c r="Z172" s="19"/>
      <c r="AA172" s="19"/>
      <c r="AB172" s="19"/>
      <c r="AC172" s="19"/>
      <c r="AD172" s="19"/>
      <c r="AE172" s="19"/>
      <c r="AT172" s="11" t="s">
        <v>68</v>
      </c>
      <c r="AU172" s="11" t="s">
        <v>42</v>
      </c>
    </row>
    <row r="173" spans="1:65" s="8" customFormat="1" x14ac:dyDescent="0.2">
      <c r="B173" s="104"/>
      <c r="D173" s="100" t="s">
        <v>69</v>
      </c>
      <c r="E173" s="105" t="s">
        <v>0</v>
      </c>
      <c r="F173" s="106" t="s">
        <v>187</v>
      </c>
      <c r="H173" s="105" t="s">
        <v>0</v>
      </c>
      <c r="L173" s="104"/>
      <c r="M173" s="107"/>
      <c r="N173" s="108"/>
      <c r="O173" s="108"/>
      <c r="P173" s="108"/>
      <c r="Q173" s="108"/>
      <c r="R173" s="108"/>
      <c r="S173" s="108"/>
      <c r="T173" s="109"/>
      <c r="AT173" s="105" t="s">
        <v>69</v>
      </c>
      <c r="AU173" s="105" t="s">
        <v>42</v>
      </c>
      <c r="AV173" s="8" t="s">
        <v>41</v>
      </c>
      <c r="AW173" s="8" t="s">
        <v>19</v>
      </c>
      <c r="AX173" s="8" t="s">
        <v>40</v>
      </c>
      <c r="AY173" s="105" t="s">
        <v>65</v>
      </c>
    </row>
    <row r="174" spans="1:65" s="8" customFormat="1" x14ac:dyDescent="0.2">
      <c r="B174" s="104"/>
      <c r="D174" s="100" t="s">
        <v>69</v>
      </c>
      <c r="E174" s="105" t="s">
        <v>0</v>
      </c>
      <c r="F174" s="106" t="s">
        <v>188</v>
      </c>
      <c r="H174" s="105" t="s">
        <v>0</v>
      </c>
      <c r="L174" s="104"/>
      <c r="M174" s="107"/>
      <c r="N174" s="108"/>
      <c r="O174" s="108"/>
      <c r="P174" s="108"/>
      <c r="Q174" s="108"/>
      <c r="R174" s="108"/>
      <c r="S174" s="108"/>
      <c r="T174" s="109"/>
      <c r="AT174" s="105" t="s">
        <v>69</v>
      </c>
      <c r="AU174" s="105" t="s">
        <v>42</v>
      </c>
      <c r="AV174" s="8" t="s">
        <v>41</v>
      </c>
      <c r="AW174" s="8" t="s">
        <v>19</v>
      </c>
      <c r="AX174" s="8" t="s">
        <v>40</v>
      </c>
      <c r="AY174" s="105" t="s">
        <v>65</v>
      </c>
    </row>
    <row r="175" spans="1:65" s="9" customFormat="1" x14ac:dyDescent="0.2">
      <c r="B175" s="110"/>
      <c r="D175" s="100" t="s">
        <v>69</v>
      </c>
      <c r="E175" s="111" t="s">
        <v>0</v>
      </c>
      <c r="F175" s="112" t="s">
        <v>189</v>
      </c>
      <c r="H175" s="113">
        <v>4.8</v>
      </c>
      <c r="L175" s="110"/>
      <c r="M175" s="114"/>
      <c r="N175" s="115"/>
      <c r="O175" s="115"/>
      <c r="P175" s="115"/>
      <c r="Q175" s="115"/>
      <c r="R175" s="115"/>
      <c r="S175" s="115"/>
      <c r="T175" s="116"/>
      <c r="AT175" s="111" t="s">
        <v>69</v>
      </c>
      <c r="AU175" s="111" t="s">
        <v>42</v>
      </c>
      <c r="AV175" s="9" t="s">
        <v>42</v>
      </c>
      <c r="AW175" s="9" t="s">
        <v>19</v>
      </c>
      <c r="AX175" s="9" t="s">
        <v>40</v>
      </c>
      <c r="AY175" s="111" t="s">
        <v>65</v>
      </c>
    </row>
    <row r="176" spans="1:65" s="10" customFormat="1" x14ac:dyDescent="0.2">
      <c r="B176" s="117"/>
      <c r="D176" s="100" t="s">
        <v>69</v>
      </c>
      <c r="E176" s="118" t="s">
        <v>0</v>
      </c>
      <c r="F176" s="119" t="s">
        <v>70</v>
      </c>
      <c r="H176" s="120">
        <v>4.8</v>
      </c>
      <c r="L176" s="117"/>
      <c r="M176" s="121"/>
      <c r="N176" s="122"/>
      <c r="O176" s="122"/>
      <c r="P176" s="122"/>
      <c r="Q176" s="122"/>
      <c r="R176" s="122"/>
      <c r="S176" s="122"/>
      <c r="T176" s="123"/>
      <c r="AT176" s="118" t="s">
        <v>69</v>
      </c>
      <c r="AU176" s="118" t="s">
        <v>42</v>
      </c>
      <c r="AV176" s="10" t="s">
        <v>71</v>
      </c>
      <c r="AW176" s="10" t="s">
        <v>19</v>
      </c>
      <c r="AX176" s="10" t="s">
        <v>41</v>
      </c>
      <c r="AY176" s="118" t="s">
        <v>65</v>
      </c>
    </row>
    <row r="177" spans="1:65" s="7" customFormat="1" ht="22.95" customHeight="1" x14ac:dyDescent="0.25">
      <c r="B177" s="75"/>
      <c r="D177" s="76" t="s">
        <v>39</v>
      </c>
      <c r="E177" s="85" t="s">
        <v>73</v>
      </c>
      <c r="F177" s="85" t="s">
        <v>190</v>
      </c>
      <c r="J177" s="86">
        <f>BK177</f>
        <v>0</v>
      </c>
      <c r="L177" s="75"/>
      <c r="M177" s="79"/>
      <c r="N177" s="80"/>
      <c r="O177" s="80"/>
      <c r="P177" s="81">
        <f>SUM(P178:P184)</f>
        <v>5.5728000000000009</v>
      </c>
      <c r="Q177" s="80"/>
      <c r="R177" s="81">
        <f>SUM(R178:R184)</f>
        <v>4.8736943999999998</v>
      </c>
      <c r="S177" s="80"/>
      <c r="T177" s="82">
        <f>SUM(T178:T184)</f>
        <v>0</v>
      </c>
      <c r="AR177" s="76" t="s">
        <v>41</v>
      </c>
      <c r="AT177" s="83" t="s">
        <v>39</v>
      </c>
      <c r="AU177" s="83" t="s">
        <v>41</v>
      </c>
      <c r="AY177" s="76" t="s">
        <v>65</v>
      </c>
      <c r="BK177" s="84">
        <f>SUM(BK178:BK184)</f>
        <v>0</v>
      </c>
    </row>
    <row r="178" spans="1:65" s="2" customFormat="1" ht="14.4" customHeight="1" x14ac:dyDescent="0.2">
      <c r="A178" s="19"/>
      <c r="B178" s="87"/>
      <c r="C178" s="88" t="s">
        <v>4</v>
      </c>
      <c r="D178" s="88" t="s">
        <v>66</v>
      </c>
      <c r="E178" s="89" t="s">
        <v>191</v>
      </c>
      <c r="F178" s="90" t="s">
        <v>192</v>
      </c>
      <c r="G178" s="91" t="s">
        <v>97</v>
      </c>
      <c r="H178" s="92">
        <v>2.16</v>
      </c>
      <c r="I178" s="93"/>
      <c r="J178" s="93">
        <f>ROUND(I178*H178,2)</f>
        <v>0</v>
      </c>
      <c r="K178" s="90" t="s">
        <v>67</v>
      </c>
      <c r="L178" s="20"/>
      <c r="M178" s="94" t="s">
        <v>0</v>
      </c>
      <c r="N178" s="95" t="s">
        <v>27</v>
      </c>
      <c r="O178" s="96">
        <v>2.58</v>
      </c>
      <c r="P178" s="96">
        <f>O178*H178</f>
        <v>5.5728000000000009</v>
      </c>
      <c r="Q178" s="96">
        <v>2.2563399999999998</v>
      </c>
      <c r="R178" s="96">
        <f>Q178*H178</f>
        <v>4.8736943999999998</v>
      </c>
      <c r="S178" s="96">
        <v>0</v>
      </c>
      <c r="T178" s="97">
        <f>S178*H178</f>
        <v>0</v>
      </c>
      <c r="U178" s="19"/>
      <c r="V178" s="19"/>
      <c r="W178" s="19"/>
      <c r="X178" s="19"/>
      <c r="Y178" s="19"/>
      <c r="Z178" s="19"/>
      <c r="AA178" s="19"/>
      <c r="AB178" s="19"/>
      <c r="AC178" s="19"/>
      <c r="AD178" s="19"/>
      <c r="AE178" s="19"/>
      <c r="AR178" s="98" t="s">
        <v>71</v>
      </c>
      <c r="AT178" s="98" t="s">
        <v>66</v>
      </c>
      <c r="AU178" s="98" t="s">
        <v>42</v>
      </c>
      <c r="AY178" s="11" t="s">
        <v>65</v>
      </c>
      <c r="BE178" s="99">
        <f>IF(N178="základní",J178,0)</f>
        <v>0</v>
      </c>
      <c r="BF178" s="99">
        <f>IF(N178="snížená",J178,0)</f>
        <v>0</v>
      </c>
      <c r="BG178" s="99">
        <f>IF(N178="zákl. přenesená",J178,0)</f>
        <v>0</v>
      </c>
      <c r="BH178" s="99">
        <f>IF(N178="sníž. přenesená",J178,0)</f>
        <v>0</v>
      </c>
      <c r="BI178" s="99">
        <f>IF(N178="nulová",J178,0)</f>
        <v>0</v>
      </c>
      <c r="BJ178" s="11" t="s">
        <v>41</v>
      </c>
      <c r="BK178" s="99">
        <f>ROUND(I178*H178,2)</f>
        <v>0</v>
      </c>
      <c r="BL178" s="11" t="s">
        <v>71</v>
      </c>
      <c r="BM178" s="98" t="s">
        <v>193</v>
      </c>
    </row>
    <row r="179" spans="1:65" s="2" customFormat="1" x14ac:dyDescent="0.2">
      <c r="A179" s="19"/>
      <c r="B179" s="20"/>
      <c r="C179" s="19"/>
      <c r="D179" s="100" t="s">
        <v>68</v>
      </c>
      <c r="E179" s="19"/>
      <c r="F179" s="101" t="s">
        <v>194</v>
      </c>
      <c r="G179" s="19"/>
      <c r="H179" s="19"/>
      <c r="I179" s="19"/>
      <c r="J179" s="19"/>
      <c r="K179" s="19"/>
      <c r="L179" s="20"/>
      <c r="M179" s="102"/>
      <c r="N179" s="103"/>
      <c r="O179" s="28"/>
      <c r="P179" s="28"/>
      <c r="Q179" s="28"/>
      <c r="R179" s="28"/>
      <c r="S179" s="28"/>
      <c r="T179" s="29"/>
      <c r="U179" s="19"/>
      <c r="V179" s="19"/>
      <c r="W179" s="19"/>
      <c r="X179" s="19"/>
      <c r="Y179" s="19"/>
      <c r="Z179" s="19"/>
      <c r="AA179" s="19"/>
      <c r="AB179" s="19"/>
      <c r="AC179" s="19"/>
      <c r="AD179" s="19"/>
      <c r="AE179" s="19"/>
      <c r="AT179" s="11" t="s">
        <v>68</v>
      </c>
      <c r="AU179" s="11" t="s">
        <v>42</v>
      </c>
    </row>
    <row r="180" spans="1:65" s="2" customFormat="1" ht="153.6" x14ac:dyDescent="0.2">
      <c r="A180" s="19"/>
      <c r="B180" s="20"/>
      <c r="C180" s="19"/>
      <c r="D180" s="100" t="s">
        <v>92</v>
      </c>
      <c r="E180" s="19"/>
      <c r="F180" s="127" t="s">
        <v>195</v>
      </c>
      <c r="G180" s="19"/>
      <c r="H180" s="19"/>
      <c r="I180" s="19"/>
      <c r="J180" s="19"/>
      <c r="K180" s="19"/>
      <c r="L180" s="20"/>
      <c r="M180" s="102"/>
      <c r="N180" s="103"/>
      <c r="O180" s="28"/>
      <c r="P180" s="28"/>
      <c r="Q180" s="28"/>
      <c r="R180" s="28"/>
      <c r="S180" s="28"/>
      <c r="T180" s="29"/>
      <c r="U180" s="19"/>
      <c r="V180" s="19"/>
      <c r="W180" s="19"/>
      <c r="X180" s="19"/>
      <c r="Y180" s="19"/>
      <c r="Z180" s="19"/>
      <c r="AA180" s="19"/>
      <c r="AB180" s="19"/>
      <c r="AC180" s="19"/>
      <c r="AD180" s="19"/>
      <c r="AE180" s="19"/>
      <c r="AT180" s="11" t="s">
        <v>92</v>
      </c>
      <c r="AU180" s="11" t="s">
        <v>42</v>
      </c>
    </row>
    <row r="181" spans="1:65" s="8" customFormat="1" x14ac:dyDescent="0.2">
      <c r="B181" s="104"/>
      <c r="D181" s="100" t="s">
        <v>69</v>
      </c>
      <c r="E181" s="105" t="s">
        <v>0</v>
      </c>
      <c r="F181" s="106" t="s">
        <v>141</v>
      </c>
      <c r="H181" s="105" t="s">
        <v>0</v>
      </c>
      <c r="L181" s="104"/>
      <c r="M181" s="107"/>
      <c r="N181" s="108"/>
      <c r="O181" s="108"/>
      <c r="P181" s="108"/>
      <c r="Q181" s="108"/>
      <c r="R181" s="108"/>
      <c r="S181" s="108"/>
      <c r="T181" s="109"/>
      <c r="AT181" s="105" t="s">
        <v>69</v>
      </c>
      <c r="AU181" s="105" t="s">
        <v>42</v>
      </c>
      <c r="AV181" s="8" t="s">
        <v>41</v>
      </c>
      <c r="AW181" s="8" t="s">
        <v>19</v>
      </c>
      <c r="AX181" s="8" t="s">
        <v>40</v>
      </c>
      <c r="AY181" s="105" t="s">
        <v>65</v>
      </c>
    </row>
    <row r="182" spans="1:65" s="8" customFormat="1" x14ac:dyDescent="0.2">
      <c r="B182" s="104"/>
      <c r="D182" s="100" t="s">
        <v>69</v>
      </c>
      <c r="E182" s="105" t="s">
        <v>0</v>
      </c>
      <c r="F182" s="106" t="s">
        <v>142</v>
      </c>
      <c r="H182" s="105" t="s">
        <v>0</v>
      </c>
      <c r="L182" s="104"/>
      <c r="M182" s="107"/>
      <c r="N182" s="108"/>
      <c r="O182" s="108"/>
      <c r="P182" s="108"/>
      <c r="Q182" s="108"/>
      <c r="R182" s="108"/>
      <c r="S182" s="108"/>
      <c r="T182" s="109"/>
      <c r="AT182" s="105" t="s">
        <v>69</v>
      </c>
      <c r="AU182" s="105" t="s">
        <v>42</v>
      </c>
      <c r="AV182" s="8" t="s">
        <v>41</v>
      </c>
      <c r="AW182" s="8" t="s">
        <v>19</v>
      </c>
      <c r="AX182" s="8" t="s">
        <v>40</v>
      </c>
      <c r="AY182" s="105" t="s">
        <v>65</v>
      </c>
    </row>
    <row r="183" spans="1:65" s="9" customFormat="1" x14ac:dyDescent="0.2">
      <c r="B183" s="110"/>
      <c r="D183" s="100" t="s">
        <v>69</v>
      </c>
      <c r="E183" s="111" t="s">
        <v>0</v>
      </c>
      <c r="F183" s="112" t="s">
        <v>196</v>
      </c>
      <c r="H183" s="113">
        <v>2.16</v>
      </c>
      <c r="L183" s="110"/>
      <c r="M183" s="114"/>
      <c r="N183" s="115"/>
      <c r="O183" s="115"/>
      <c r="P183" s="115"/>
      <c r="Q183" s="115"/>
      <c r="R183" s="115"/>
      <c r="S183" s="115"/>
      <c r="T183" s="116"/>
      <c r="AT183" s="111" t="s">
        <v>69</v>
      </c>
      <c r="AU183" s="111" t="s">
        <v>42</v>
      </c>
      <c r="AV183" s="9" t="s">
        <v>42</v>
      </c>
      <c r="AW183" s="9" t="s">
        <v>19</v>
      </c>
      <c r="AX183" s="9" t="s">
        <v>40</v>
      </c>
      <c r="AY183" s="111" t="s">
        <v>65</v>
      </c>
    </row>
    <row r="184" spans="1:65" s="10" customFormat="1" x14ac:dyDescent="0.2">
      <c r="B184" s="117"/>
      <c r="D184" s="100" t="s">
        <v>69</v>
      </c>
      <c r="E184" s="118" t="s">
        <v>0</v>
      </c>
      <c r="F184" s="119" t="s">
        <v>70</v>
      </c>
      <c r="H184" s="120">
        <v>2.16</v>
      </c>
      <c r="L184" s="117"/>
      <c r="M184" s="121"/>
      <c r="N184" s="122"/>
      <c r="O184" s="122"/>
      <c r="P184" s="122"/>
      <c r="Q184" s="122"/>
      <c r="R184" s="122"/>
      <c r="S184" s="122"/>
      <c r="T184" s="123"/>
      <c r="AT184" s="118" t="s">
        <v>69</v>
      </c>
      <c r="AU184" s="118" t="s">
        <v>42</v>
      </c>
      <c r="AV184" s="10" t="s">
        <v>71</v>
      </c>
      <c r="AW184" s="10" t="s">
        <v>19</v>
      </c>
      <c r="AX184" s="10" t="s">
        <v>41</v>
      </c>
      <c r="AY184" s="118" t="s">
        <v>65</v>
      </c>
    </row>
    <row r="185" spans="1:65" s="7" customFormat="1" ht="22.95" customHeight="1" x14ac:dyDescent="0.25">
      <c r="B185" s="75"/>
      <c r="D185" s="76" t="s">
        <v>39</v>
      </c>
      <c r="E185" s="85" t="s">
        <v>109</v>
      </c>
      <c r="F185" s="85" t="s">
        <v>197</v>
      </c>
      <c r="J185" s="86">
        <f>BK185</f>
        <v>0</v>
      </c>
      <c r="L185" s="75"/>
      <c r="M185" s="79"/>
      <c r="N185" s="80"/>
      <c r="O185" s="80"/>
      <c r="P185" s="81">
        <f>SUM(P186:P208)</f>
        <v>60.96</v>
      </c>
      <c r="Q185" s="80"/>
      <c r="R185" s="81">
        <f>SUM(R186:R208)</f>
        <v>0.1182</v>
      </c>
      <c r="S185" s="80"/>
      <c r="T185" s="82">
        <f>SUM(T186:T208)</f>
        <v>0</v>
      </c>
      <c r="AR185" s="76" t="s">
        <v>41</v>
      </c>
      <c r="AT185" s="83" t="s">
        <v>39</v>
      </c>
      <c r="AU185" s="83" t="s">
        <v>41</v>
      </c>
      <c r="AY185" s="76" t="s">
        <v>65</v>
      </c>
      <c r="BK185" s="84">
        <f>SUM(BK186:BK208)</f>
        <v>0</v>
      </c>
    </row>
    <row r="186" spans="1:65" s="2" customFormat="1" ht="14.4" customHeight="1" x14ac:dyDescent="0.2">
      <c r="A186" s="19"/>
      <c r="B186" s="87"/>
      <c r="C186" s="88" t="s">
        <v>198</v>
      </c>
      <c r="D186" s="88" t="s">
        <v>66</v>
      </c>
      <c r="E186" s="89" t="s">
        <v>199</v>
      </c>
      <c r="F186" s="90" t="s">
        <v>200</v>
      </c>
      <c r="G186" s="91" t="s">
        <v>146</v>
      </c>
      <c r="H186" s="92">
        <v>300</v>
      </c>
      <c r="I186" s="93"/>
      <c r="J186" s="93">
        <f>ROUND(I186*H186,2)</f>
        <v>0</v>
      </c>
      <c r="K186" s="90" t="s">
        <v>67</v>
      </c>
      <c r="L186" s="20"/>
      <c r="M186" s="94" t="s">
        <v>0</v>
      </c>
      <c r="N186" s="95" t="s">
        <v>27</v>
      </c>
      <c r="O186" s="96">
        <v>0.126</v>
      </c>
      <c r="P186" s="96">
        <f>O186*H186</f>
        <v>37.799999999999997</v>
      </c>
      <c r="Q186" s="96">
        <v>2.1000000000000001E-4</v>
      </c>
      <c r="R186" s="96">
        <f>Q186*H186</f>
        <v>6.3E-2</v>
      </c>
      <c r="S186" s="96">
        <v>0</v>
      </c>
      <c r="T186" s="97">
        <f>S186*H186</f>
        <v>0</v>
      </c>
      <c r="U186" s="19"/>
      <c r="V186" s="19"/>
      <c r="W186" s="19"/>
      <c r="X186" s="19"/>
      <c r="Y186" s="19"/>
      <c r="Z186" s="19"/>
      <c r="AA186" s="19"/>
      <c r="AB186" s="19"/>
      <c r="AC186" s="19"/>
      <c r="AD186" s="19"/>
      <c r="AE186" s="19"/>
      <c r="AR186" s="98" t="s">
        <v>71</v>
      </c>
      <c r="AT186" s="98" t="s">
        <v>66</v>
      </c>
      <c r="AU186" s="98" t="s">
        <v>42</v>
      </c>
      <c r="AY186" s="11" t="s">
        <v>65</v>
      </c>
      <c r="BE186" s="99">
        <f>IF(N186="základní",J186,0)</f>
        <v>0</v>
      </c>
      <c r="BF186" s="99">
        <f>IF(N186="snížená",J186,0)</f>
        <v>0</v>
      </c>
      <c r="BG186" s="99">
        <f>IF(N186="zákl. přenesená",J186,0)</f>
        <v>0</v>
      </c>
      <c r="BH186" s="99">
        <f>IF(N186="sníž. přenesená",J186,0)</f>
        <v>0</v>
      </c>
      <c r="BI186" s="99">
        <f>IF(N186="nulová",J186,0)</f>
        <v>0</v>
      </c>
      <c r="BJ186" s="11" t="s">
        <v>41</v>
      </c>
      <c r="BK186" s="99">
        <f>ROUND(I186*H186,2)</f>
        <v>0</v>
      </c>
      <c r="BL186" s="11" t="s">
        <v>71</v>
      </c>
      <c r="BM186" s="98" t="s">
        <v>201</v>
      </c>
    </row>
    <row r="187" spans="1:65" s="2" customFormat="1" ht="19.2" x14ac:dyDescent="0.2">
      <c r="A187" s="19"/>
      <c r="B187" s="20"/>
      <c r="C187" s="19"/>
      <c r="D187" s="100" t="s">
        <v>68</v>
      </c>
      <c r="E187" s="19"/>
      <c r="F187" s="101" t="s">
        <v>202</v>
      </c>
      <c r="G187" s="19"/>
      <c r="H187" s="19"/>
      <c r="I187" s="19"/>
      <c r="J187" s="19"/>
      <c r="K187" s="19"/>
      <c r="L187" s="20"/>
      <c r="M187" s="102"/>
      <c r="N187" s="103"/>
      <c r="O187" s="28"/>
      <c r="P187" s="28"/>
      <c r="Q187" s="28"/>
      <c r="R187" s="28"/>
      <c r="S187" s="28"/>
      <c r="T187" s="29"/>
      <c r="U187" s="19"/>
      <c r="V187" s="19"/>
      <c r="W187" s="19"/>
      <c r="X187" s="19"/>
      <c r="Y187" s="19"/>
      <c r="Z187" s="19"/>
      <c r="AA187" s="19"/>
      <c r="AB187" s="19"/>
      <c r="AC187" s="19"/>
      <c r="AD187" s="19"/>
      <c r="AE187" s="19"/>
      <c r="AT187" s="11" t="s">
        <v>68</v>
      </c>
      <c r="AU187" s="11" t="s">
        <v>42</v>
      </c>
    </row>
    <row r="188" spans="1:65" s="2" customFormat="1" ht="48" x14ac:dyDescent="0.2">
      <c r="A188" s="19"/>
      <c r="B188" s="20"/>
      <c r="C188" s="19"/>
      <c r="D188" s="100" t="s">
        <v>92</v>
      </c>
      <c r="E188" s="19"/>
      <c r="F188" s="127" t="s">
        <v>203</v>
      </c>
      <c r="G188" s="19"/>
      <c r="H188" s="19"/>
      <c r="I188" s="19"/>
      <c r="J188" s="19"/>
      <c r="K188" s="19"/>
      <c r="L188" s="20"/>
      <c r="M188" s="102"/>
      <c r="N188" s="103"/>
      <c r="O188" s="28"/>
      <c r="P188" s="28"/>
      <c r="Q188" s="28"/>
      <c r="R188" s="28"/>
      <c r="S188" s="28"/>
      <c r="T188" s="29"/>
      <c r="U188" s="19"/>
      <c r="V188" s="19"/>
      <c r="W188" s="19"/>
      <c r="X188" s="19"/>
      <c r="Y188" s="19"/>
      <c r="Z188" s="19"/>
      <c r="AA188" s="19"/>
      <c r="AB188" s="19"/>
      <c r="AC188" s="19"/>
      <c r="AD188" s="19"/>
      <c r="AE188" s="19"/>
      <c r="AT188" s="11" t="s">
        <v>92</v>
      </c>
      <c r="AU188" s="11" t="s">
        <v>42</v>
      </c>
    </row>
    <row r="189" spans="1:65" s="9" customFormat="1" x14ac:dyDescent="0.2">
      <c r="B189" s="110"/>
      <c r="D189" s="100" t="s">
        <v>69</v>
      </c>
      <c r="E189" s="111" t="s">
        <v>0</v>
      </c>
      <c r="F189" s="112" t="s">
        <v>204</v>
      </c>
      <c r="H189" s="113">
        <v>300</v>
      </c>
      <c r="L189" s="110"/>
      <c r="M189" s="114"/>
      <c r="N189" s="115"/>
      <c r="O189" s="115"/>
      <c r="P189" s="115"/>
      <c r="Q189" s="115"/>
      <c r="R189" s="115"/>
      <c r="S189" s="115"/>
      <c r="T189" s="116"/>
      <c r="AT189" s="111" t="s">
        <v>69</v>
      </c>
      <c r="AU189" s="111" t="s">
        <v>42</v>
      </c>
      <c r="AV189" s="9" t="s">
        <v>42</v>
      </c>
      <c r="AW189" s="9" t="s">
        <v>19</v>
      </c>
      <c r="AX189" s="9" t="s">
        <v>40</v>
      </c>
      <c r="AY189" s="111" t="s">
        <v>65</v>
      </c>
    </row>
    <row r="190" spans="1:65" s="10" customFormat="1" x14ac:dyDescent="0.2">
      <c r="B190" s="117"/>
      <c r="D190" s="100" t="s">
        <v>69</v>
      </c>
      <c r="E190" s="118" t="s">
        <v>0</v>
      </c>
      <c r="F190" s="119" t="s">
        <v>70</v>
      </c>
      <c r="H190" s="120">
        <v>300</v>
      </c>
      <c r="L190" s="117"/>
      <c r="M190" s="121"/>
      <c r="N190" s="122"/>
      <c r="O190" s="122"/>
      <c r="P190" s="122"/>
      <c r="Q190" s="122"/>
      <c r="R190" s="122"/>
      <c r="S190" s="122"/>
      <c r="T190" s="123"/>
      <c r="AT190" s="118" t="s">
        <v>69</v>
      </c>
      <c r="AU190" s="118" t="s">
        <v>42</v>
      </c>
      <c r="AV190" s="10" t="s">
        <v>71</v>
      </c>
      <c r="AW190" s="10" t="s">
        <v>19</v>
      </c>
      <c r="AX190" s="10" t="s">
        <v>41</v>
      </c>
      <c r="AY190" s="118" t="s">
        <v>65</v>
      </c>
    </row>
    <row r="191" spans="1:65" s="2" customFormat="1" ht="14.4" customHeight="1" x14ac:dyDescent="0.2">
      <c r="A191" s="19"/>
      <c r="B191" s="87"/>
      <c r="C191" s="88" t="s">
        <v>205</v>
      </c>
      <c r="D191" s="88" t="s">
        <v>66</v>
      </c>
      <c r="E191" s="89" t="s">
        <v>206</v>
      </c>
      <c r="F191" s="90" t="s">
        <v>207</v>
      </c>
      <c r="G191" s="91" t="s">
        <v>108</v>
      </c>
      <c r="H191" s="92">
        <v>120</v>
      </c>
      <c r="I191" s="93"/>
      <c r="J191" s="93">
        <f>ROUND(I191*H191,2)</f>
        <v>0</v>
      </c>
      <c r="K191" s="90" t="s">
        <v>67</v>
      </c>
      <c r="L191" s="20"/>
      <c r="M191" s="94" t="s">
        <v>0</v>
      </c>
      <c r="N191" s="95" t="s">
        <v>27</v>
      </c>
      <c r="O191" s="96">
        <v>0.13</v>
      </c>
      <c r="P191" s="96">
        <f>O191*H191</f>
        <v>15.600000000000001</v>
      </c>
      <c r="Q191" s="96">
        <v>4.0000000000000003E-5</v>
      </c>
      <c r="R191" s="96">
        <f>Q191*H191</f>
        <v>4.8000000000000004E-3</v>
      </c>
      <c r="S191" s="96">
        <v>0</v>
      </c>
      <c r="T191" s="97">
        <f>S191*H191</f>
        <v>0</v>
      </c>
      <c r="U191" s="19"/>
      <c r="V191" s="19"/>
      <c r="W191" s="19"/>
      <c r="X191" s="19"/>
      <c r="Y191" s="19"/>
      <c r="Z191" s="19"/>
      <c r="AA191" s="19"/>
      <c r="AB191" s="19"/>
      <c r="AC191" s="19"/>
      <c r="AD191" s="19"/>
      <c r="AE191" s="19"/>
      <c r="AR191" s="98" t="s">
        <v>71</v>
      </c>
      <c r="AT191" s="98" t="s">
        <v>66</v>
      </c>
      <c r="AU191" s="98" t="s">
        <v>42</v>
      </c>
      <c r="AY191" s="11" t="s">
        <v>65</v>
      </c>
      <c r="BE191" s="99">
        <f>IF(N191="základní",J191,0)</f>
        <v>0</v>
      </c>
      <c r="BF191" s="99">
        <f>IF(N191="snížená",J191,0)</f>
        <v>0</v>
      </c>
      <c r="BG191" s="99">
        <f>IF(N191="zákl. přenesená",J191,0)</f>
        <v>0</v>
      </c>
      <c r="BH191" s="99">
        <f>IF(N191="sníž. přenesená",J191,0)</f>
        <v>0</v>
      </c>
      <c r="BI191" s="99">
        <f>IF(N191="nulová",J191,0)</f>
        <v>0</v>
      </c>
      <c r="BJ191" s="11" t="s">
        <v>41</v>
      </c>
      <c r="BK191" s="99">
        <f>ROUND(I191*H191,2)</f>
        <v>0</v>
      </c>
      <c r="BL191" s="11" t="s">
        <v>71</v>
      </c>
      <c r="BM191" s="98" t="s">
        <v>208</v>
      </c>
    </row>
    <row r="192" spans="1:65" s="2" customFormat="1" ht="19.2" x14ac:dyDescent="0.2">
      <c r="A192" s="19"/>
      <c r="B192" s="20"/>
      <c r="C192" s="19"/>
      <c r="D192" s="100" t="s">
        <v>68</v>
      </c>
      <c r="E192" s="19"/>
      <c r="F192" s="101" t="s">
        <v>209</v>
      </c>
      <c r="G192" s="19"/>
      <c r="H192" s="19"/>
      <c r="I192" s="19"/>
      <c r="J192" s="19"/>
      <c r="K192" s="19"/>
      <c r="L192" s="20"/>
      <c r="M192" s="102"/>
      <c r="N192" s="103"/>
      <c r="O192" s="28"/>
      <c r="P192" s="28"/>
      <c r="Q192" s="28"/>
      <c r="R192" s="28"/>
      <c r="S192" s="28"/>
      <c r="T192" s="29"/>
      <c r="U192" s="19"/>
      <c r="V192" s="19"/>
      <c r="W192" s="19"/>
      <c r="X192" s="19"/>
      <c r="Y192" s="19"/>
      <c r="Z192" s="19"/>
      <c r="AA192" s="19"/>
      <c r="AB192" s="19"/>
      <c r="AC192" s="19"/>
      <c r="AD192" s="19"/>
      <c r="AE192" s="19"/>
      <c r="AT192" s="11" t="s">
        <v>68</v>
      </c>
      <c r="AU192" s="11" t="s">
        <v>42</v>
      </c>
    </row>
    <row r="193" spans="1:65" s="2" customFormat="1" ht="86.4" x14ac:dyDescent="0.2">
      <c r="A193" s="19"/>
      <c r="B193" s="20"/>
      <c r="C193" s="19"/>
      <c r="D193" s="100" t="s">
        <v>92</v>
      </c>
      <c r="E193" s="19"/>
      <c r="F193" s="127" t="s">
        <v>210</v>
      </c>
      <c r="G193" s="19"/>
      <c r="H193" s="19"/>
      <c r="I193" s="19"/>
      <c r="J193" s="19"/>
      <c r="K193" s="19"/>
      <c r="L193" s="20"/>
      <c r="M193" s="102"/>
      <c r="N193" s="103"/>
      <c r="O193" s="28"/>
      <c r="P193" s="28"/>
      <c r="Q193" s="28"/>
      <c r="R193" s="28"/>
      <c r="S193" s="28"/>
      <c r="T193" s="29"/>
      <c r="U193" s="19"/>
      <c r="V193" s="19"/>
      <c r="W193" s="19"/>
      <c r="X193" s="19"/>
      <c r="Y193" s="19"/>
      <c r="Z193" s="19"/>
      <c r="AA193" s="19"/>
      <c r="AB193" s="19"/>
      <c r="AC193" s="19"/>
      <c r="AD193" s="19"/>
      <c r="AE193" s="19"/>
      <c r="AT193" s="11" t="s">
        <v>92</v>
      </c>
      <c r="AU193" s="11" t="s">
        <v>42</v>
      </c>
    </row>
    <row r="194" spans="1:65" s="8" customFormat="1" x14ac:dyDescent="0.2">
      <c r="B194" s="104"/>
      <c r="D194" s="100" t="s">
        <v>69</v>
      </c>
      <c r="E194" s="105" t="s">
        <v>0</v>
      </c>
      <c r="F194" s="106" t="s">
        <v>187</v>
      </c>
      <c r="H194" s="105" t="s">
        <v>0</v>
      </c>
      <c r="L194" s="104"/>
      <c r="M194" s="107"/>
      <c r="N194" s="108"/>
      <c r="O194" s="108"/>
      <c r="P194" s="108"/>
      <c r="Q194" s="108"/>
      <c r="R194" s="108"/>
      <c r="S194" s="108"/>
      <c r="T194" s="109"/>
      <c r="AT194" s="105" t="s">
        <v>69</v>
      </c>
      <c r="AU194" s="105" t="s">
        <v>42</v>
      </c>
      <c r="AV194" s="8" t="s">
        <v>41</v>
      </c>
      <c r="AW194" s="8" t="s">
        <v>19</v>
      </c>
      <c r="AX194" s="8" t="s">
        <v>40</v>
      </c>
      <c r="AY194" s="105" t="s">
        <v>65</v>
      </c>
    </row>
    <row r="195" spans="1:65" s="8" customFormat="1" x14ac:dyDescent="0.2">
      <c r="B195" s="104"/>
      <c r="D195" s="100" t="s">
        <v>69</v>
      </c>
      <c r="E195" s="105" t="s">
        <v>0</v>
      </c>
      <c r="F195" s="106" t="s">
        <v>211</v>
      </c>
      <c r="H195" s="105" t="s">
        <v>0</v>
      </c>
      <c r="L195" s="104"/>
      <c r="M195" s="107"/>
      <c r="N195" s="108"/>
      <c r="O195" s="108"/>
      <c r="P195" s="108"/>
      <c r="Q195" s="108"/>
      <c r="R195" s="108"/>
      <c r="S195" s="108"/>
      <c r="T195" s="109"/>
      <c r="AT195" s="105" t="s">
        <v>69</v>
      </c>
      <c r="AU195" s="105" t="s">
        <v>42</v>
      </c>
      <c r="AV195" s="8" t="s">
        <v>41</v>
      </c>
      <c r="AW195" s="8" t="s">
        <v>19</v>
      </c>
      <c r="AX195" s="8" t="s">
        <v>40</v>
      </c>
      <c r="AY195" s="105" t="s">
        <v>65</v>
      </c>
    </row>
    <row r="196" spans="1:65" s="9" customFormat="1" x14ac:dyDescent="0.2">
      <c r="B196" s="110"/>
      <c r="D196" s="100" t="s">
        <v>69</v>
      </c>
      <c r="E196" s="111" t="s">
        <v>0</v>
      </c>
      <c r="F196" s="112" t="s">
        <v>212</v>
      </c>
      <c r="H196" s="113">
        <v>72</v>
      </c>
      <c r="L196" s="110"/>
      <c r="M196" s="114"/>
      <c r="N196" s="115"/>
      <c r="O196" s="115"/>
      <c r="P196" s="115"/>
      <c r="Q196" s="115"/>
      <c r="R196" s="115"/>
      <c r="S196" s="115"/>
      <c r="T196" s="116"/>
      <c r="AT196" s="111" t="s">
        <v>69</v>
      </c>
      <c r="AU196" s="111" t="s">
        <v>42</v>
      </c>
      <c r="AV196" s="9" t="s">
        <v>42</v>
      </c>
      <c r="AW196" s="9" t="s">
        <v>19</v>
      </c>
      <c r="AX196" s="9" t="s">
        <v>40</v>
      </c>
      <c r="AY196" s="111" t="s">
        <v>65</v>
      </c>
    </row>
    <row r="197" spans="1:65" s="8" customFormat="1" x14ac:dyDescent="0.2">
      <c r="B197" s="104"/>
      <c r="D197" s="100" t="s">
        <v>69</v>
      </c>
      <c r="E197" s="105" t="s">
        <v>0</v>
      </c>
      <c r="F197" s="106" t="s">
        <v>213</v>
      </c>
      <c r="H197" s="105" t="s">
        <v>0</v>
      </c>
      <c r="L197" s="104"/>
      <c r="M197" s="107"/>
      <c r="N197" s="108"/>
      <c r="O197" s="108"/>
      <c r="P197" s="108"/>
      <c r="Q197" s="108"/>
      <c r="R197" s="108"/>
      <c r="S197" s="108"/>
      <c r="T197" s="109"/>
      <c r="AT197" s="105" t="s">
        <v>69</v>
      </c>
      <c r="AU197" s="105" t="s">
        <v>42</v>
      </c>
      <c r="AV197" s="8" t="s">
        <v>41</v>
      </c>
      <c r="AW197" s="8" t="s">
        <v>19</v>
      </c>
      <c r="AX197" s="8" t="s">
        <v>40</v>
      </c>
      <c r="AY197" s="105" t="s">
        <v>65</v>
      </c>
    </row>
    <row r="198" spans="1:65" s="9" customFormat="1" x14ac:dyDescent="0.2">
      <c r="B198" s="110"/>
      <c r="D198" s="100" t="s">
        <v>69</v>
      </c>
      <c r="E198" s="111" t="s">
        <v>0</v>
      </c>
      <c r="F198" s="112" t="s">
        <v>214</v>
      </c>
      <c r="H198" s="113">
        <v>48</v>
      </c>
      <c r="L198" s="110"/>
      <c r="M198" s="114"/>
      <c r="N198" s="115"/>
      <c r="O198" s="115"/>
      <c r="P198" s="115"/>
      <c r="Q198" s="115"/>
      <c r="R198" s="115"/>
      <c r="S198" s="115"/>
      <c r="T198" s="116"/>
      <c r="AT198" s="111" t="s">
        <v>69</v>
      </c>
      <c r="AU198" s="111" t="s">
        <v>42</v>
      </c>
      <c r="AV198" s="9" t="s">
        <v>42</v>
      </c>
      <c r="AW198" s="9" t="s">
        <v>19</v>
      </c>
      <c r="AX198" s="9" t="s">
        <v>40</v>
      </c>
      <c r="AY198" s="111" t="s">
        <v>65</v>
      </c>
    </row>
    <row r="199" spans="1:65" s="10" customFormat="1" x14ac:dyDescent="0.2">
      <c r="B199" s="117"/>
      <c r="D199" s="100" t="s">
        <v>69</v>
      </c>
      <c r="E199" s="118" t="s">
        <v>0</v>
      </c>
      <c r="F199" s="119" t="s">
        <v>70</v>
      </c>
      <c r="H199" s="120">
        <v>120</v>
      </c>
      <c r="L199" s="117"/>
      <c r="M199" s="121"/>
      <c r="N199" s="122"/>
      <c r="O199" s="122"/>
      <c r="P199" s="122"/>
      <c r="Q199" s="122"/>
      <c r="R199" s="122"/>
      <c r="S199" s="122"/>
      <c r="T199" s="123"/>
      <c r="AT199" s="118" t="s">
        <v>69</v>
      </c>
      <c r="AU199" s="118" t="s">
        <v>42</v>
      </c>
      <c r="AV199" s="10" t="s">
        <v>71</v>
      </c>
      <c r="AW199" s="10" t="s">
        <v>19</v>
      </c>
      <c r="AX199" s="10" t="s">
        <v>41</v>
      </c>
      <c r="AY199" s="118" t="s">
        <v>65</v>
      </c>
    </row>
    <row r="200" spans="1:65" s="2" customFormat="1" ht="14.4" customHeight="1" x14ac:dyDescent="0.2">
      <c r="A200" s="19"/>
      <c r="B200" s="87"/>
      <c r="C200" s="88" t="s">
        <v>215</v>
      </c>
      <c r="D200" s="88" t="s">
        <v>66</v>
      </c>
      <c r="E200" s="89" t="s">
        <v>216</v>
      </c>
      <c r="F200" s="90" t="s">
        <v>217</v>
      </c>
      <c r="G200" s="91" t="s">
        <v>108</v>
      </c>
      <c r="H200" s="92">
        <v>120</v>
      </c>
      <c r="I200" s="93"/>
      <c r="J200" s="93">
        <f>ROUND(I200*H200,2)</f>
        <v>0</v>
      </c>
      <c r="K200" s="90" t="s">
        <v>67</v>
      </c>
      <c r="L200" s="20"/>
      <c r="M200" s="94" t="s">
        <v>0</v>
      </c>
      <c r="N200" s="95" t="s">
        <v>27</v>
      </c>
      <c r="O200" s="96">
        <v>6.3E-2</v>
      </c>
      <c r="P200" s="96">
        <f>O200*H200</f>
        <v>7.5600000000000005</v>
      </c>
      <c r="Q200" s="96">
        <v>4.2000000000000002E-4</v>
      </c>
      <c r="R200" s="96">
        <f>Q200*H200</f>
        <v>5.04E-2</v>
      </c>
      <c r="S200" s="96">
        <v>0</v>
      </c>
      <c r="T200" s="97">
        <f>S200*H200</f>
        <v>0</v>
      </c>
      <c r="U200" s="19"/>
      <c r="V200" s="19"/>
      <c r="W200" s="19"/>
      <c r="X200" s="19"/>
      <c r="Y200" s="19"/>
      <c r="Z200" s="19"/>
      <c r="AA200" s="19"/>
      <c r="AB200" s="19"/>
      <c r="AC200" s="19"/>
      <c r="AD200" s="19"/>
      <c r="AE200" s="19"/>
      <c r="AR200" s="98" t="s">
        <v>71</v>
      </c>
      <c r="AT200" s="98" t="s">
        <v>66</v>
      </c>
      <c r="AU200" s="98" t="s">
        <v>42</v>
      </c>
      <c r="AY200" s="11" t="s">
        <v>65</v>
      </c>
      <c r="BE200" s="99">
        <f>IF(N200="základní",J200,0)</f>
        <v>0</v>
      </c>
      <c r="BF200" s="99">
        <f>IF(N200="snížená",J200,0)</f>
        <v>0</v>
      </c>
      <c r="BG200" s="99">
        <f>IF(N200="zákl. přenesená",J200,0)</f>
        <v>0</v>
      </c>
      <c r="BH200" s="99">
        <f>IF(N200="sníž. přenesená",J200,0)</f>
        <v>0</v>
      </c>
      <c r="BI200" s="99">
        <f>IF(N200="nulová",J200,0)</f>
        <v>0</v>
      </c>
      <c r="BJ200" s="11" t="s">
        <v>41</v>
      </c>
      <c r="BK200" s="99">
        <f>ROUND(I200*H200,2)</f>
        <v>0</v>
      </c>
      <c r="BL200" s="11" t="s">
        <v>71</v>
      </c>
      <c r="BM200" s="98" t="s">
        <v>218</v>
      </c>
    </row>
    <row r="201" spans="1:65" s="2" customFormat="1" x14ac:dyDescent="0.2">
      <c r="A201" s="19"/>
      <c r="B201" s="20"/>
      <c r="C201" s="19"/>
      <c r="D201" s="100" t="s">
        <v>68</v>
      </c>
      <c r="E201" s="19"/>
      <c r="F201" s="101" t="s">
        <v>219</v>
      </c>
      <c r="G201" s="19"/>
      <c r="H201" s="19"/>
      <c r="I201" s="19"/>
      <c r="J201" s="19"/>
      <c r="K201" s="19"/>
      <c r="L201" s="20"/>
      <c r="M201" s="102"/>
      <c r="N201" s="103"/>
      <c r="O201" s="28"/>
      <c r="P201" s="28"/>
      <c r="Q201" s="28"/>
      <c r="R201" s="28"/>
      <c r="S201" s="28"/>
      <c r="T201" s="29"/>
      <c r="U201" s="19"/>
      <c r="V201" s="19"/>
      <c r="W201" s="19"/>
      <c r="X201" s="19"/>
      <c r="Y201" s="19"/>
      <c r="Z201" s="19"/>
      <c r="AA201" s="19"/>
      <c r="AB201" s="19"/>
      <c r="AC201" s="19"/>
      <c r="AD201" s="19"/>
      <c r="AE201" s="19"/>
      <c r="AT201" s="11" t="s">
        <v>68</v>
      </c>
      <c r="AU201" s="11" t="s">
        <v>42</v>
      </c>
    </row>
    <row r="202" spans="1:65" s="2" customFormat="1" ht="86.4" x14ac:dyDescent="0.2">
      <c r="A202" s="19"/>
      <c r="B202" s="20"/>
      <c r="C202" s="19"/>
      <c r="D202" s="100" t="s">
        <v>92</v>
      </c>
      <c r="E202" s="19"/>
      <c r="F202" s="127" t="s">
        <v>210</v>
      </c>
      <c r="G202" s="19"/>
      <c r="H202" s="19"/>
      <c r="I202" s="19"/>
      <c r="J202" s="19"/>
      <c r="K202" s="19"/>
      <c r="L202" s="20"/>
      <c r="M202" s="102"/>
      <c r="N202" s="103"/>
      <c r="O202" s="28"/>
      <c r="P202" s="28"/>
      <c r="Q202" s="28"/>
      <c r="R202" s="28"/>
      <c r="S202" s="28"/>
      <c r="T202" s="29"/>
      <c r="U202" s="19"/>
      <c r="V202" s="19"/>
      <c r="W202" s="19"/>
      <c r="X202" s="19"/>
      <c r="Y202" s="19"/>
      <c r="Z202" s="19"/>
      <c r="AA202" s="19"/>
      <c r="AB202" s="19"/>
      <c r="AC202" s="19"/>
      <c r="AD202" s="19"/>
      <c r="AE202" s="19"/>
      <c r="AT202" s="11" t="s">
        <v>92</v>
      </c>
      <c r="AU202" s="11" t="s">
        <v>42</v>
      </c>
    </row>
    <row r="203" spans="1:65" s="8" customFormat="1" x14ac:dyDescent="0.2">
      <c r="B203" s="104"/>
      <c r="D203" s="100" t="s">
        <v>69</v>
      </c>
      <c r="E203" s="105" t="s">
        <v>0</v>
      </c>
      <c r="F203" s="106" t="s">
        <v>187</v>
      </c>
      <c r="H203" s="105" t="s">
        <v>0</v>
      </c>
      <c r="L203" s="104"/>
      <c r="M203" s="107"/>
      <c r="N203" s="108"/>
      <c r="O203" s="108"/>
      <c r="P203" s="108"/>
      <c r="Q203" s="108"/>
      <c r="R203" s="108"/>
      <c r="S203" s="108"/>
      <c r="T203" s="109"/>
      <c r="AT203" s="105" t="s">
        <v>69</v>
      </c>
      <c r="AU203" s="105" t="s">
        <v>42</v>
      </c>
      <c r="AV203" s="8" t="s">
        <v>41</v>
      </c>
      <c r="AW203" s="8" t="s">
        <v>19</v>
      </c>
      <c r="AX203" s="8" t="s">
        <v>40</v>
      </c>
      <c r="AY203" s="105" t="s">
        <v>65</v>
      </c>
    </row>
    <row r="204" spans="1:65" s="8" customFormat="1" x14ac:dyDescent="0.2">
      <c r="B204" s="104"/>
      <c r="D204" s="100" t="s">
        <v>69</v>
      </c>
      <c r="E204" s="105" t="s">
        <v>0</v>
      </c>
      <c r="F204" s="106" t="s">
        <v>211</v>
      </c>
      <c r="H204" s="105" t="s">
        <v>0</v>
      </c>
      <c r="L204" s="104"/>
      <c r="M204" s="107"/>
      <c r="N204" s="108"/>
      <c r="O204" s="108"/>
      <c r="P204" s="108"/>
      <c r="Q204" s="108"/>
      <c r="R204" s="108"/>
      <c r="S204" s="108"/>
      <c r="T204" s="109"/>
      <c r="AT204" s="105" t="s">
        <v>69</v>
      </c>
      <c r="AU204" s="105" t="s">
        <v>42</v>
      </c>
      <c r="AV204" s="8" t="s">
        <v>41</v>
      </c>
      <c r="AW204" s="8" t="s">
        <v>19</v>
      </c>
      <c r="AX204" s="8" t="s">
        <v>40</v>
      </c>
      <c r="AY204" s="105" t="s">
        <v>65</v>
      </c>
    </row>
    <row r="205" spans="1:65" s="9" customFormat="1" x14ac:dyDescent="0.2">
      <c r="B205" s="110"/>
      <c r="D205" s="100" t="s">
        <v>69</v>
      </c>
      <c r="E205" s="111" t="s">
        <v>0</v>
      </c>
      <c r="F205" s="112" t="s">
        <v>212</v>
      </c>
      <c r="H205" s="113">
        <v>72</v>
      </c>
      <c r="L205" s="110"/>
      <c r="M205" s="114"/>
      <c r="N205" s="115"/>
      <c r="O205" s="115"/>
      <c r="P205" s="115"/>
      <c r="Q205" s="115"/>
      <c r="R205" s="115"/>
      <c r="S205" s="115"/>
      <c r="T205" s="116"/>
      <c r="AT205" s="111" t="s">
        <v>69</v>
      </c>
      <c r="AU205" s="111" t="s">
        <v>42</v>
      </c>
      <c r="AV205" s="9" t="s">
        <v>42</v>
      </c>
      <c r="AW205" s="9" t="s">
        <v>19</v>
      </c>
      <c r="AX205" s="9" t="s">
        <v>40</v>
      </c>
      <c r="AY205" s="111" t="s">
        <v>65</v>
      </c>
    </row>
    <row r="206" spans="1:65" s="8" customFormat="1" x14ac:dyDescent="0.2">
      <c r="B206" s="104"/>
      <c r="D206" s="100" t="s">
        <v>69</v>
      </c>
      <c r="E206" s="105" t="s">
        <v>0</v>
      </c>
      <c r="F206" s="106" t="s">
        <v>213</v>
      </c>
      <c r="H206" s="105" t="s">
        <v>0</v>
      </c>
      <c r="L206" s="104"/>
      <c r="M206" s="107"/>
      <c r="N206" s="108"/>
      <c r="O206" s="108"/>
      <c r="P206" s="108"/>
      <c r="Q206" s="108"/>
      <c r="R206" s="108"/>
      <c r="S206" s="108"/>
      <c r="T206" s="109"/>
      <c r="AT206" s="105" t="s">
        <v>69</v>
      </c>
      <c r="AU206" s="105" t="s">
        <v>42</v>
      </c>
      <c r="AV206" s="8" t="s">
        <v>41</v>
      </c>
      <c r="AW206" s="8" t="s">
        <v>19</v>
      </c>
      <c r="AX206" s="8" t="s">
        <v>40</v>
      </c>
      <c r="AY206" s="105" t="s">
        <v>65</v>
      </c>
    </row>
    <row r="207" spans="1:65" s="9" customFormat="1" x14ac:dyDescent="0.2">
      <c r="B207" s="110"/>
      <c r="D207" s="100" t="s">
        <v>69</v>
      </c>
      <c r="E207" s="111" t="s">
        <v>0</v>
      </c>
      <c r="F207" s="112" t="s">
        <v>214</v>
      </c>
      <c r="H207" s="113">
        <v>48</v>
      </c>
      <c r="L207" s="110"/>
      <c r="M207" s="114"/>
      <c r="N207" s="115"/>
      <c r="O207" s="115"/>
      <c r="P207" s="115"/>
      <c r="Q207" s="115"/>
      <c r="R207" s="115"/>
      <c r="S207" s="115"/>
      <c r="T207" s="116"/>
      <c r="AT207" s="111" t="s">
        <v>69</v>
      </c>
      <c r="AU207" s="111" t="s">
        <v>42</v>
      </c>
      <c r="AV207" s="9" t="s">
        <v>42</v>
      </c>
      <c r="AW207" s="9" t="s">
        <v>19</v>
      </c>
      <c r="AX207" s="9" t="s">
        <v>40</v>
      </c>
      <c r="AY207" s="111" t="s">
        <v>65</v>
      </c>
    </row>
    <row r="208" spans="1:65" s="10" customFormat="1" x14ac:dyDescent="0.2">
      <c r="B208" s="117"/>
      <c r="D208" s="100" t="s">
        <v>69</v>
      </c>
      <c r="E208" s="118" t="s">
        <v>0</v>
      </c>
      <c r="F208" s="119" t="s">
        <v>70</v>
      </c>
      <c r="H208" s="120">
        <v>120</v>
      </c>
      <c r="L208" s="117"/>
      <c r="M208" s="121"/>
      <c r="N208" s="122"/>
      <c r="O208" s="122"/>
      <c r="P208" s="122"/>
      <c r="Q208" s="122"/>
      <c r="R208" s="122"/>
      <c r="S208" s="122"/>
      <c r="T208" s="123"/>
      <c r="AT208" s="118" t="s">
        <v>69</v>
      </c>
      <c r="AU208" s="118" t="s">
        <v>42</v>
      </c>
      <c r="AV208" s="10" t="s">
        <v>71</v>
      </c>
      <c r="AW208" s="10" t="s">
        <v>19</v>
      </c>
      <c r="AX208" s="10" t="s">
        <v>41</v>
      </c>
      <c r="AY208" s="118" t="s">
        <v>65</v>
      </c>
    </row>
    <row r="209" spans="1:65" s="7" customFormat="1" ht="22.95" customHeight="1" x14ac:dyDescent="0.25">
      <c r="B209" s="75"/>
      <c r="D209" s="76" t="s">
        <v>39</v>
      </c>
      <c r="E209" s="85" t="s">
        <v>103</v>
      </c>
      <c r="F209" s="85" t="s">
        <v>104</v>
      </c>
      <c r="J209" s="86">
        <f>BK209</f>
        <v>0</v>
      </c>
      <c r="L209" s="75"/>
      <c r="M209" s="79"/>
      <c r="N209" s="80"/>
      <c r="O209" s="80"/>
      <c r="P209" s="81">
        <f>SUM(P210:P212)</f>
        <v>53.136720000000004</v>
      </c>
      <c r="Q209" s="80"/>
      <c r="R209" s="81">
        <f>SUM(R210:R212)</f>
        <v>0</v>
      </c>
      <c r="S209" s="80"/>
      <c r="T209" s="82">
        <f>SUM(T210:T212)</f>
        <v>0</v>
      </c>
      <c r="AR209" s="76" t="s">
        <v>41</v>
      </c>
      <c r="AT209" s="83" t="s">
        <v>39</v>
      </c>
      <c r="AU209" s="83" t="s">
        <v>41</v>
      </c>
      <c r="AY209" s="76" t="s">
        <v>65</v>
      </c>
      <c r="BK209" s="84">
        <f>SUM(BK210:BK212)</f>
        <v>0</v>
      </c>
    </row>
    <row r="210" spans="1:65" s="2" customFormat="1" ht="14.4" customHeight="1" x14ac:dyDescent="0.2">
      <c r="A210" s="19"/>
      <c r="B210" s="87"/>
      <c r="C210" s="88" t="s">
        <v>220</v>
      </c>
      <c r="D210" s="88" t="s">
        <v>66</v>
      </c>
      <c r="E210" s="89" t="s">
        <v>105</v>
      </c>
      <c r="F210" s="90" t="s">
        <v>106</v>
      </c>
      <c r="G210" s="91" t="s">
        <v>100</v>
      </c>
      <c r="H210" s="92">
        <v>85.155000000000001</v>
      </c>
      <c r="I210" s="93"/>
      <c r="J210" s="93">
        <f>ROUND(I210*H210,2)</f>
        <v>0</v>
      </c>
      <c r="K210" s="90" t="s">
        <v>67</v>
      </c>
      <c r="L210" s="20"/>
      <c r="M210" s="94" t="s">
        <v>0</v>
      </c>
      <c r="N210" s="95" t="s">
        <v>27</v>
      </c>
      <c r="O210" s="96">
        <v>0.624</v>
      </c>
      <c r="P210" s="96">
        <f>O210*H210</f>
        <v>53.136720000000004</v>
      </c>
      <c r="Q210" s="96">
        <v>0</v>
      </c>
      <c r="R210" s="96">
        <f>Q210*H210</f>
        <v>0</v>
      </c>
      <c r="S210" s="96">
        <v>0</v>
      </c>
      <c r="T210" s="97">
        <f>S210*H210</f>
        <v>0</v>
      </c>
      <c r="U210" s="19"/>
      <c r="V210" s="19"/>
      <c r="W210" s="19"/>
      <c r="X210" s="19"/>
      <c r="Y210" s="19"/>
      <c r="Z210" s="19"/>
      <c r="AA210" s="19"/>
      <c r="AB210" s="19"/>
      <c r="AC210" s="19"/>
      <c r="AD210" s="19"/>
      <c r="AE210" s="19"/>
      <c r="AR210" s="98" t="s">
        <v>71</v>
      </c>
      <c r="AT210" s="98" t="s">
        <v>66</v>
      </c>
      <c r="AU210" s="98" t="s">
        <v>42</v>
      </c>
      <c r="AY210" s="11" t="s">
        <v>65</v>
      </c>
      <c r="BE210" s="99">
        <f>IF(N210="základní",J210,0)</f>
        <v>0</v>
      </c>
      <c r="BF210" s="99">
        <f>IF(N210="snížená",J210,0)</f>
        <v>0</v>
      </c>
      <c r="BG210" s="99">
        <f>IF(N210="zákl. přenesená",J210,0)</f>
        <v>0</v>
      </c>
      <c r="BH210" s="99">
        <f>IF(N210="sníž. přenesená",J210,0)</f>
        <v>0</v>
      </c>
      <c r="BI210" s="99">
        <f>IF(N210="nulová",J210,0)</f>
        <v>0</v>
      </c>
      <c r="BJ210" s="11" t="s">
        <v>41</v>
      </c>
      <c r="BK210" s="99">
        <f>ROUND(I210*H210,2)</f>
        <v>0</v>
      </c>
      <c r="BL210" s="11" t="s">
        <v>71</v>
      </c>
      <c r="BM210" s="98" t="s">
        <v>221</v>
      </c>
    </row>
    <row r="211" spans="1:65" s="2" customFormat="1" x14ac:dyDescent="0.2">
      <c r="A211" s="19"/>
      <c r="B211" s="20"/>
      <c r="C211" s="19"/>
      <c r="D211" s="100" t="s">
        <v>68</v>
      </c>
      <c r="E211" s="19"/>
      <c r="F211" s="101" t="s">
        <v>106</v>
      </c>
      <c r="G211" s="19"/>
      <c r="H211" s="19"/>
      <c r="I211" s="19"/>
      <c r="J211" s="19"/>
      <c r="K211" s="19"/>
      <c r="L211" s="20"/>
      <c r="M211" s="102"/>
      <c r="N211" s="103"/>
      <c r="O211" s="28"/>
      <c r="P211" s="28"/>
      <c r="Q211" s="28"/>
      <c r="R211" s="28"/>
      <c r="S211" s="28"/>
      <c r="T211" s="29"/>
      <c r="U211" s="19"/>
      <c r="V211" s="19"/>
      <c r="W211" s="19"/>
      <c r="X211" s="19"/>
      <c r="Y211" s="19"/>
      <c r="Z211" s="19"/>
      <c r="AA211" s="19"/>
      <c r="AB211" s="19"/>
      <c r="AC211" s="19"/>
      <c r="AD211" s="19"/>
      <c r="AE211" s="19"/>
      <c r="AT211" s="11" t="s">
        <v>68</v>
      </c>
      <c r="AU211" s="11" t="s">
        <v>42</v>
      </c>
    </row>
    <row r="212" spans="1:65" s="2" customFormat="1" ht="38.4" x14ac:dyDescent="0.2">
      <c r="A212" s="19"/>
      <c r="B212" s="20"/>
      <c r="C212" s="19"/>
      <c r="D212" s="100" t="s">
        <v>92</v>
      </c>
      <c r="E212" s="19"/>
      <c r="F212" s="127" t="s">
        <v>107</v>
      </c>
      <c r="G212" s="19"/>
      <c r="H212" s="19"/>
      <c r="I212" s="19"/>
      <c r="J212" s="19"/>
      <c r="K212" s="19"/>
      <c r="L212" s="20"/>
      <c r="M212" s="102"/>
      <c r="N212" s="103"/>
      <c r="O212" s="28"/>
      <c r="P212" s="28"/>
      <c r="Q212" s="28"/>
      <c r="R212" s="28"/>
      <c r="S212" s="28"/>
      <c r="T212" s="29"/>
      <c r="U212" s="19"/>
      <c r="V212" s="19"/>
      <c r="W212" s="19"/>
      <c r="X212" s="19"/>
      <c r="Y212" s="19"/>
      <c r="Z212" s="19"/>
      <c r="AA212" s="19"/>
      <c r="AB212" s="19"/>
      <c r="AC212" s="19"/>
      <c r="AD212" s="19"/>
      <c r="AE212" s="19"/>
      <c r="AT212" s="11" t="s">
        <v>92</v>
      </c>
      <c r="AU212" s="11" t="s">
        <v>42</v>
      </c>
    </row>
    <row r="213" spans="1:65" s="7" customFormat="1" ht="25.95" customHeight="1" x14ac:dyDescent="0.25">
      <c r="B213" s="75"/>
      <c r="D213" s="76" t="s">
        <v>39</v>
      </c>
      <c r="E213" s="77" t="s">
        <v>222</v>
      </c>
      <c r="F213" s="77" t="s">
        <v>223</v>
      </c>
      <c r="J213" s="78">
        <f>BK213</f>
        <v>0</v>
      </c>
      <c r="L213" s="75"/>
      <c r="M213" s="79"/>
      <c r="N213" s="80"/>
      <c r="O213" s="80"/>
      <c r="P213" s="81">
        <f>P214+P232+P255+P274+P320</f>
        <v>414.15959199999998</v>
      </c>
      <c r="Q213" s="80"/>
      <c r="R213" s="81">
        <f>R214+R232+R255+R274+R320</f>
        <v>7.2593455400000009</v>
      </c>
      <c r="S213" s="80"/>
      <c r="T213" s="82">
        <f>T214+T232+T255+T274+T320</f>
        <v>0</v>
      </c>
      <c r="AR213" s="76" t="s">
        <v>42</v>
      </c>
      <c r="AT213" s="83" t="s">
        <v>39</v>
      </c>
      <c r="AU213" s="83" t="s">
        <v>40</v>
      </c>
      <c r="AY213" s="76" t="s">
        <v>65</v>
      </c>
      <c r="BK213" s="84">
        <f>BK214+BK232+BK255+BK274+BK320</f>
        <v>0</v>
      </c>
    </row>
    <row r="214" spans="1:65" s="7" customFormat="1" ht="22.95" customHeight="1" x14ac:dyDescent="0.25">
      <c r="B214" s="75"/>
      <c r="D214" s="76" t="s">
        <v>39</v>
      </c>
      <c r="E214" s="85" t="s">
        <v>224</v>
      </c>
      <c r="F214" s="85" t="s">
        <v>225</v>
      </c>
      <c r="J214" s="86">
        <f>BK214</f>
        <v>0</v>
      </c>
      <c r="L214" s="75"/>
      <c r="M214" s="79"/>
      <c r="N214" s="80"/>
      <c r="O214" s="80"/>
      <c r="P214" s="81">
        <f>SUM(P215:P231)</f>
        <v>1.125664</v>
      </c>
      <c r="Q214" s="80"/>
      <c r="R214" s="81">
        <f>SUM(R215:R231)</f>
        <v>3.2399999999999998E-2</v>
      </c>
      <c r="S214" s="80"/>
      <c r="T214" s="82">
        <f>SUM(T215:T231)</f>
        <v>0</v>
      </c>
      <c r="AR214" s="76" t="s">
        <v>42</v>
      </c>
      <c r="AT214" s="83" t="s">
        <v>39</v>
      </c>
      <c r="AU214" s="83" t="s">
        <v>41</v>
      </c>
      <c r="AY214" s="76" t="s">
        <v>65</v>
      </c>
      <c r="BK214" s="84">
        <f>SUM(BK215:BK231)</f>
        <v>0</v>
      </c>
    </row>
    <row r="215" spans="1:65" s="2" customFormat="1" ht="14.4" customHeight="1" x14ac:dyDescent="0.2">
      <c r="A215" s="19"/>
      <c r="B215" s="87"/>
      <c r="C215" s="88" t="s">
        <v>226</v>
      </c>
      <c r="D215" s="88" t="s">
        <v>66</v>
      </c>
      <c r="E215" s="89" t="s">
        <v>227</v>
      </c>
      <c r="F215" s="90" t="s">
        <v>228</v>
      </c>
      <c r="G215" s="91" t="s">
        <v>146</v>
      </c>
      <c r="H215" s="92">
        <v>6</v>
      </c>
      <c r="I215" s="93"/>
      <c r="J215" s="93">
        <f>ROUND(I215*H215,2)</f>
        <v>0</v>
      </c>
      <c r="K215" s="90" t="s">
        <v>67</v>
      </c>
      <c r="L215" s="20"/>
      <c r="M215" s="94" t="s">
        <v>0</v>
      </c>
      <c r="N215" s="95" t="s">
        <v>27</v>
      </c>
      <c r="O215" s="96">
        <v>0.17199999999999999</v>
      </c>
      <c r="P215" s="96">
        <f>O215*H215</f>
        <v>1.032</v>
      </c>
      <c r="Q215" s="96">
        <v>0</v>
      </c>
      <c r="R215" s="96">
        <f>Q215*H215</f>
        <v>0</v>
      </c>
      <c r="S215" s="96">
        <v>0</v>
      </c>
      <c r="T215" s="97">
        <f>S215*H215</f>
        <v>0</v>
      </c>
      <c r="U215" s="19"/>
      <c r="V215" s="19"/>
      <c r="W215" s="19"/>
      <c r="X215" s="19"/>
      <c r="Y215" s="19"/>
      <c r="Z215" s="19"/>
      <c r="AA215" s="19"/>
      <c r="AB215" s="19"/>
      <c r="AC215" s="19"/>
      <c r="AD215" s="19"/>
      <c r="AE215" s="19"/>
      <c r="AR215" s="98" t="s">
        <v>198</v>
      </c>
      <c r="AT215" s="98" t="s">
        <v>66</v>
      </c>
      <c r="AU215" s="98" t="s">
        <v>42</v>
      </c>
      <c r="AY215" s="11" t="s">
        <v>65</v>
      </c>
      <c r="BE215" s="99">
        <f>IF(N215="základní",J215,0)</f>
        <v>0</v>
      </c>
      <c r="BF215" s="99">
        <f>IF(N215="snížená",J215,0)</f>
        <v>0</v>
      </c>
      <c r="BG215" s="99">
        <f>IF(N215="zákl. přenesená",J215,0)</f>
        <v>0</v>
      </c>
      <c r="BH215" s="99">
        <f>IF(N215="sníž. přenesená",J215,0)</f>
        <v>0</v>
      </c>
      <c r="BI215" s="99">
        <f>IF(N215="nulová",J215,0)</f>
        <v>0</v>
      </c>
      <c r="BJ215" s="11" t="s">
        <v>41</v>
      </c>
      <c r="BK215" s="99">
        <f>ROUND(I215*H215,2)</f>
        <v>0</v>
      </c>
      <c r="BL215" s="11" t="s">
        <v>198</v>
      </c>
      <c r="BM215" s="98" t="s">
        <v>229</v>
      </c>
    </row>
    <row r="216" spans="1:65" s="2" customFormat="1" ht="19.2" x14ac:dyDescent="0.2">
      <c r="A216" s="19"/>
      <c r="B216" s="20"/>
      <c r="C216" s="19"/>
      <c r="D216" s="100" t="s">
        <v>68</v>
      </c>
      <c r="E216" s="19"/>
      <c r="F216" s="101" t="s">
        <v>230</v>
      </c>
      <c r="G216" s="19"/>
      <c r="H216" s="19"/>
      <c r="I216" s="19"/>
      <c r="J216" s="19"/>
      <c r="K216" s="19"/>
      <c r="L216" s="20"/>
      <c r="M216" s="102"/>
      <c r="N216" s="103"/>
      <c r="O216" s="28"/>
      <c r="P216" s="28"/>
      <c r="Q216" s="28"/>
      <c r="R216" s="28"/>
      <c r="S216" s="28"/>
      <c r="T216" s="29"/>
      <c r="U216" s="19"/>
      <c r="V216" s="19"/>
      <c r="W216" s="19"/>
      <c r="X216" s="19"/>
      <c r="Y216" s="19"/>
      <c r="Z216" s="19"/>
      <c r="AA216" s="19"/>
      <c r="AB216" s="19"/>
      <c r="AC216" s="19"/>
      <c r="AD216" s="19"/>
      <c r="AE216" s="19"/>
      <c r="AT216" s="11" t="s">
        <v>68</v>
      </c>
      <c r="AU216" s="11" t="s">
        <v>42</v>
      </c>
    </row>
    <row r="217" spans="1:65" s="2" customFormat="1" ht="38.4" x14ac:dyDescent="0.2">
      <c r="A217" s="19"/>
      <c r="B217" s="20"/>
      <c r="C217" s="19"/>
      <c r="D217" s="100" t="s">
        <v>92</v>
      </c>
      <c r="E217" s="19"/>
      <c r="F217" s="127" t="s">
        <v>231</v>
      </c>
      <c r="G217" s="19"/>
      <c r="H217" s="19"/>
      <c r="I217" s="19"/>
      <c r="J217" s="19"/>
      <c r="K217" s="19"/>
      <c r="L217" s="20"/>
      <c r="M217" s="102"/>
      <c r="N217" s="103"/>
      <c r="O217" s="28"/>
      <c r="P217" s="28"/>
      <c r="Q217" s="28"/>
      <c r="R217" s="28"/>
      <c r="S217" s="28"/>
      <c r="T217" s="29"/>
      <c r="U217" s="19"/>
      <c r="V217" s="19"/>
      <c r="W217" s="19"/>
      <c r="X217" s="19"/>
      <c r="Y217" s="19"/>
      <c r="Z217" s="19"/>
      <c r="AA217" s="19"/>
      <c r="AB217" s="19"/>
      <c r="AC217" s="19"/>
      <c r="AD217" s="19"/>
      <c r="AE217" s="19"/>
      <c r="AT217" s="11" t="s">
        <v>92</v>
      </c>
      <c r="AU217" s="11" t="s">
        <v>42</v>
      </c>
    </row>
    <row r="218" spans="1:65" s="8" customFormat="1" x14ac:dyDescent="0.2">
      <c r="B218" s="104"/>
      <c r="D218" s="100" t="s">
        <v>69</v>
      </c>
      <c r="E218" s="105" t="s">
        <v>0</v>
      </c>
      <c r="F218" s="106" t="s">
        <v>141</v>
      </c>
      <c r="H218" s="105" t="s">
        <v>0</v>
      </c>
      <c r="L218" s="104"/>
      <c r="M218" s="107"/>
      <c r="N218" s="108"/>
      <c r="O218" s="108"/>
      <c r="P218" s="108"/>
      <c r="Q218" s="108"/>
      <c r="R218" s="108"/>
      <c r="S218" s="108"/>
      <c r="T218" s="109"/>
      <c r="AT218" s="105" t="s">
        <v>69</v>
      </c>
      <c r="AU218" s="105" t="s">
        <v>42</v>
      </c>
      <c r="AV218" s="8" t="s">
        <v>41</v>
      </c>
      <c r="AW218" s="8" t="s">
        <v>19</v>
      </c>
      <c r="AX218" s="8" t="s">
        <v>40</v>
      </c>
      <c r="AY218" s="105" t="s">
        <v>65</v>
      </c>
    </row>
    <row r="219" spans="1:65" s="8" customFormat="1" x14ac:dyDescent="0.2">
      <c r="B219" s="104"/>
      <c r="D219" s="100" t="s">
        <v>69</v>
      </c>
      <c r="E219" s="105" t="s">
        <v>0</v>
      </c>
      <c r="F219" s="106" t="s">
        <v>232</v>
      </c>
      <c r="H219" s="105" t="s">
        <v>0</v>
      </c>
      <c r="L219" s="104"/>
      <c r="M219" s="107"/>
      <c r="N219" s="108"/>
      <c r="O219" s="108"/>
      <c r="P219" s="108"/>
      <c r="Q219" s="108"/>
      <c r="R219" s="108"/>
      <c r="S219" s="108"/>
      <c r="T219" s="109"/>
      <c r="AT219" s="105" t="s">
        <v>69</v>
      </c>
      <c r="AU219" s="105" t="s">
        <v>42</v>
      </c>
      <c r="AV219" s="8" t="s">
        <v>41</v>
      </c>
      <c r="AW219" s="8" t="s">
        <v>19</v>
      </c>
      <c r="AX219" s="8" t="s">
        <v>40</v>
      </c>
      <c r="AY219" s="105" t="s">
        <v>65</v>
      </c>
    </row>
    <row r="220" spans="1:65" s="9" customFormat="1" x14ac:dyDescent="0.2">
      <c r="B220" s="110"/>
      <c r="D220" s="100" t="s">
        <v>69</v>
      </c>
      <c r="E220" s="111" t="s">
        <v>0</v>
      </c>
      <c r="F220" s="112" t="s">
        <v>73</v>
      </c>
      <c r="H220" s="113">
        <v>6</v>
      </c>
      <c r="L220" s="110"/>
      <c r="M220" s="114"/>
      <c r="N220" s="115"/>
      <c r="O220" s="115"/>
      <c r="P220" s="115"/>
      <c r="Q220" s="115"/>
      <c r="R220" s="115"/>
      <c r="S220" s="115"/>
      <c r="T220" s="116"/>
      <c r="AT220" s="111" t="s">
        <v>69</v>
      </c>
      <c r="AU220" s="111" t="s">
        <v>42</v>
      </c>
      <c r="AV220" s="9" t="s">
        <v>42</v>
      </c>
      <c r="AW220" s="9" t="s">
        <v>19</v>
      </c>
      <c r="AX220" s="9" t="s">
        <v>40</v>
      </c>
      <c r="AY220" s="111" t="s">
        <v>65</v>
      </c>
    </row>
    <row r="221" spans="1:65" s="10" customFormat="1" x14ac:dyDescent="0.2">
      <c r="B221" s="117"/>
      <c r="D221" s="100" t="s">
        <v>69</v>
      </c>
      <c r="E221" s="118" t="s">
        <v>0</v>
      </c>
      <c r="F221" s="119" t="s">
        <v>70</v>
      </c>
      <c r="H221" s="120">
        <v>6</v>
      </c>
      <c r="L221" s="117"/>
      <c r="M221" s="121"/>
      <c r="N221" s="122"/>
      <c r="O221" s="122"/>
      <c r="P221" s="122"/>
      <c r="Q221" s="122"/>
      <c r="R221" s="122"/>
      <c r="S221" s="122"/>
      <c r="T221" s="123"/>
      <c r="AT221" s="118" t="s">
        <v>69</v>
      </c>
      <c r="AU221" s="118" t="s">
        <v>42</v>
      </c>
      <c r="AV221" s="10" t="s">
        <v>71</v>
      </c>
      <c r="AW221" s="10" t="s">
        <v>19</v>
      </c>
      <c r="AX221" s="10" t="s">
        <v>41</v>
      </c>
      <c r="AY221" s="118" t="s">
        <v>65</v>
      </c>
    </row>
    <row r="222" spans="1:65" s="2" customFormat="1" ht="14.4" customHeight="1" x14ac:dyDescent="0.2">
      <c r="A222" s="19"/>
      <c r="B222" s="87"/>
      <c r="C222" s="128" t="s">
        <v>3</v>
      </c>
      <c r="D222" s="128" t="s">
        <v>94</v>
      </c>
      <c r="E222" s="129" t="s">
        <v>233</v>
      </c>
      <c r="F222" s="130" t="s">
        <v>234</v>
      </c>
      <c r="G222" s="131" t="s">
        <v>235</v>
      </c>
      <c r="H222" s="132">
        <v>32.4</v>
      </c>
      <c r="I222" s="133"/>
      <c r="J222" s="133">
        <f>ROUND(I222*H222,2)</f>
        <v>0</v>
      </c>
      <c r="K222" s="130" t="s">
        <v>67</v>
      </c>
      <c r="L222" s="134"/>
      <c r="M222" s="135" t="s">
        <v>0</v>
      </c>
      <c r="N222" s="136" t="s">
        <v>27</v>
      </c>
      <c r="O222" s="96">
        <v>0</v>
      </c>
      <c r="P222" s="96">
        <f>O222*H222</f>
        <v>0</v>
      </c>
      <c r="Q222" s="96">
        <v>1E-3</v>
      </c>
      <c r="R222" s="96">
        <f>Q222*H222</f>
        <v>3.2399999999999998E-2</v>
      </c>
      <c r="S222" s="96">
        <v>0</v>
      </c>
      <c r="T222" s="97">
        <f>S222*H222</f>
        <v>0</v>
      </c>
      <c r="U222" s="19"/>
      <c r="V222" s="19"/>
      <c r="W222" s="19"/>
      <c r="X222" s="19"/>
      <c r="Y222" s="19"/>
      <c r="Z222" s="19"/>
      <c r="AA222" s="19"/>
      <c r="AB222" s="19"/>
      <c r="AC222" s="19"/>
      <c r="AD222" s="19"/>
      <c r="AE222" s="19"/>
      <c r="AR222" s="98" t="s">
        <v>236</v>
      </c>
      <c r="AT222" s="98" t="s">
        <v>94</v>
      </c>
      <c r="AU222" s="98" t="s">
        <v>42</v>
      </c>
      <c r="AY222" s="11" t="s">
        <v>65</v>
      </c>
      <c r="BE222" s="99">
        <f>IF(N222="základní",J222,0)</f>
        <v>0</v>
      </c>
      <c r="BF222" s="99">
        <f>IF(N222="snížená",J222,0)</f>
        <v>0</v>
      </c>
      <c r="BG222" s="99">
        <f>IF(N222="zákl. přenesená",J222,0)</f>
        <v>0</v>
      </c>
      <c r="BH222" s="99">
        <f>IF(N222="sníž. přenesená",J222,0)</f>
        <v>0</v>
      </c>
      <c r="BI222" s="99">
        <f>IF(N222="nulová",J222,0)</f>
        <v>0</v>
      </c>
      <c r="BJ222" s="11" t="s">
        <v>41</v>
      </c>
      <c r="BK222" s="99">
        <f>ROUND(I222*H222,2)</f>
        <v>0</v>
      </c>
      <c r="BL222" s="11" t="s">
        <v>198</v>
      </c>
      <c r="BM222" s="98" t="s">
        <v>237</v>
      </c>
    </row>
    <row r="223" spans="1:65" s="2" customFormat="1" x14ac:dyDescent="0.2">
      <c r="A223" s="19"/>
      <c r="B223" s="20"/>
      <c r="C223" s="19"/>
      <c r="D223" s="100" t="s">
        <v>68</v>
      </c>
      <c r="E223" s="19"/>
      <c r="F223" s="101" t="s">
        <v>234</v>
      </c>
      <c r="G223" s="19"/>
      <c r="H223" s="19"/>
      <c r="I223" s="19"/>
      <c r="J223" s="19"/>
      <c r="K223" s="19"/>
      <c r="L223" s="20"/>
      <c r="M223" s="102"/>
      <c r="N223" s="103"/>
      <c r="O223" s="28"/>
      <c r="P223" s="28"/>
      <c r="Q223" s="28"/>
      <c r="R223" s="28"/>
      <c r="S223" s="28"/>
      <c r="T223" s="29"/>
      <c r="U223" s="19"/>
      <c r="V223" s="19"/>
      <c r="W223" s="19"/>
      <c r="X223" s="19"/>
      <c r="Y223" s="19"/>
      <c r="Z223" s="19"/>
      <c r="AA223" s="19"/>
      <c r="AB223" s="19"/>
      <c r="AC223" s="19"/>
      <c r="AD223" s="19"/>
      <c r="AE223" s="19"/>
      <c r="AT223" s="11" t="s">
        <v>68</v>
      </c>
      <c r="AU223" s="11" t="s">
        <v>42</v>
      </c>
    </row>
    <row r="224" spans="1:65" s="9" customFormat="1" x14ac:dyDescent="0.2">
      <c r="B224" s="110"/>
      <c r="D224" s="100" t="s">
        <v>69</v>
      </c>
      <c r="E224" s="111" t="s">
        <v>0</v>
      </c>
      <c r="F224" s="112" t="s">
        <v>238</v>
      </c>
      <c r="H224" s="113">
        <v>32.4</v>
      </c>
      <c r="L224" s="110"/>
      <c r="M224" s="114"/>
      <c r="N224" s="115"/>
      <c r="O224" s="115"/>
      <c r="P224" s="115"/>
      <c r="Q224" s="115"/>
      <c r="R224" s="115"/>
      <c r="S224" s="115"/>
      <c r="T224" s="116"/>
      <c r="AT224" s="111" t="s">
        <v>69</v>
      </c>
      <c r="AU224" s="111" t="s">
        <v>42</v>
      </c>
      <c r="AV224" s="9" t="s">
        <v>42</v>
      </c>
      <c r="AW224" s="9" t="s">
        <v>19</v>
      </c>
      <c r="AX224" s="9" t="s">
        <v>40</v>
      </c>
      <c r="AY224" s="111" t="s">
        <v>65</v>
      </c>
    </row>
    <row r="225" spans="1:65" s="10" customFormat="1" x14ac:dyDescent="0.2">
      <c r="B225" s="117"/>
      <c r="D225" s="100" t="s">
        <v>69</v>
      </c>
      <c r="E225" s="118" t="s">
        <v>0</v>
      </c>
      <c r="F225" s="119" t="s">
        <v>70</v>
      </c>
      <c r="H225" s="120">
        <v>32.4</v>
      </c>
      <c r="L225" s="117"/>
      <c r="M225" s="121"/>
      <c r="N225" s="122"/>
      <c r="O225" s="122"/>
      <c r="P225" s="122"/>
      <c r="Q225" s="122"/>
      <c r="R225" s="122"/>
      <c r="S225" s="122"/>
      <c r="T225" s="123"/>
      <c r="AT225" s="118" t="s">
        <v>69</v>
      </c>
      <c r="AU225" s="118" t="s">
        <v>42</v>
      </c>
      <c r="AV225" s="10" t="s">
        <v>71</v>
      </c>
      <c r="AW225" s="10" t="s">
        <v>19</v>
      </c>
      <c r="AX225" s="10" t="s">
        <v>41</v>
      </c>
      <c r="AY225" s="118" t="s">
        <v>65</v>
      </c>
    </row>
    <row r="226" spans="1:65" s="2" customFormat="1" ht="14.4" customHeight="1" x14ac:dyDescent="0.2">
      <c r="A226" s="19"/>
      <c r="B226" s="87"/>
      <c r="C226" s="88" t="s">
        <v>239</v>
      </c>
      <c r="D226" s="88" t="s">
        <v>66</v>
      </c>
      <c r="E226" s="89" t="s">
        <v>240</v>
      </c>
      <c r="F226" s="90" t="s">
        <v>241</v>
      </c>
      <c r="G226" s="91" t="s">
        <v>100</v>
      </c>
      <c r="H226" s="92">
        <v>3.2000000000000001E-2</v>
      </c>
      <c r="I226" s="93"/>
      <c r="J226" s="93">
        <f>ROUND(I226*H226,2)</f>
        <v>0</v>
      </c>
      <c r="K226" s="90" t="s">
        <v>67</v>
      </c>
      <c r="L226" s="20"/>
      <c r="M226" s="94" t="s">
        <v>0</v>
      </c>
      <c r="N226" s="95" t="s">
        <v>27</v>
      </c>
      <c r="O226" s="96">
        <v>1.5669999999999999</v>
      </c>
      <c r="P226" s="96">
        <f>O226*H226</f>
        <v>5.0144000000000001E-2</v>
      </c>
      <c r="Q226" s="96">
        <v>0</v>
      </c>
      <c r="R226" s="96">
        <f>Q226*H226</f>
        <v>0</v>
      </c>
      <c r="S226" s="96">
        <v>0</v>
      </c>
      <c r="T226" s="97">
        <f>S226*H226</f>
        <v>0</v>
      </c>
      <c r="U226" s="19"/>
      <c r="V226" s="19"/>
      <c r="W226" s="19"/>
      <c r="X226" s="19"/>
      <c r="Y226" s="19"/>
      <c r="Z226" s="19"/>
      <c r="AA226" s="19"/>
      <c r="AB226" s="19"/>
      <c r="AC226" s="19"/>
      <c r="AD226" s="19"/>
      <c r="AE226" s="19"/>
      <c r="AR226" s="98" t="s">
        <v>198</v>
      </c>
      <c r="AT226" s="98" t="s">
        <v>66</v>
      </c>
      <c r="AU226" s="98" t="s">
        <v>42</v>
      </c>
      <c r="AY226" s="11" t="s">
        <v>65</v>
      </c>
      <c r="BE226" s="99">
        <f>IF(N226="základní",J226,0)</f>
        <v>0</v>
      </c>
      <c r="BF226" s="99">
        <f>IF(N226="snížená",J226,0)</f>
        <v>0</v>
      </c>
      <c r="BG226" s="99">
        <f>IF(N226="zákl. přenesená",J226,0)</f>
        <v>0</v>
      </c>
      <c r="BH226" s="99">
        <f>IF(N226="sníž. přenesená",J226,0)</f>
        <v>0</v>
      </c>
      <c r="BI226" s="99">
        <f>IF(N226="nulová",J226,0)</f>
        <v>0</v>
      </c>
      <c r="BJ226" s="11" t="s">
        <v>41</v>
      </c>
      <c r="BK226" s="99">
        <f>ROUND(I226*H226,2)</f>
        <v>0</v>
      </c>
      <c r="BL226" s="11" t="s">
        <v>198</v>
      </c>
      <c r="BM226" s="98" t="s">
        <v>242</v>
      </c>
    </row>
    <row r="227" spans="1:65" s="2" customFormat="1" ht="19.2" x14ac:dyDescent="0.2">
      <c r="A227" s="19"/>
      <c r="B227" s="20"/>
      <c r="C227" s="19"/>
      <c r="D227" s="100" t="s">
        <v>68</v>
      </c>
      <c r="E227" s="19"/>
      <c r="F227" s="101" t="s">
        <v>243</v>
      </c>
      <c r="G227" s="19"/>
      <c r="H227" s="19"/>
      <c r="I227" s="19"/>
      <c r="J227" s="19"/>
      <c r="K227" s="19"/>
      <c r="L227" s="20"/>
      <c r="M227" s="102"/>
      <c r="N227" s="103"/>
      <c r="O227" s="28"/>
      <c r="P227" s="28"/>
      <c r="Q227" s="28"/>
      <c r="R227" s="28"/>
      <c r="S227" s="28"/>
      <c r="T227" s="29"/>
      <c r="U227" s="19"/>
      <c r="V227" s="19"/>
      <c r="W227" s="19"/>
      <c r="X227" s="19"/>
      <c r="Y227" s="19"/>
      <c r="Z227" s="19"/>
      <c r="AA227" s="19"/>
      <c r="AB227" s="19"/>
      <c r="AC227" s="19"/>
      <c r="AD227" s="19"/>
      <c r="AE227" s="19"/>
      <c r="AT227" s="11" t="s">
        <v>68</v>
      </c>
      <c r="AU227" s="11" t="s">
        <v>42</v>
      </c>
    </row>
    <row r="228" spans="1:65" s="2" customFormat="1" ht="86.4" x14ac:dyDescent="0.2">
      <c r="A228" s="19"/>
      <c r="B228" s="20"/>
      <c r="C228" s="19"/>
      <c r="D228" s="100" t="s">
        <v>92</v>
      </c>
      <c r="E228" s="19"/>
      <c r="F228" s="127" t="s">
        <v>244</v>
      </c>
      <c r="G228" s="19"/>
      <c r="H228" s="19"/>
      <c r="I228" s="19"/>
      <c r="J228" s="19"/>
      <c r="K228" s="19"/>
      <c r="L228" s="20"/>
      <c r="M228" s="102"/>
      <c r="N228" s="103"/>
      <c r="O228" s="28"/>
      <c r="P228" s="28"/>
      <c r="Q228" s="28"/>
      <c r="R228" s="28"/>
      <c r="S228" s="28"/>
      <c r="T228" s="29"/>
      <c r="U228" s="19"/>
      <c r="V228" s="19"/>
      <c r="W228" s="19"/>
      <c r="X228" s="19"/>
      <c r="Y228" s="19"/>
      <c r="Z228" s="19"/>
      <c r="AA228" s="19"/>
      <c r="AB228" s="19"/>
      <c r="AC228" s="19"/>
      <c r="AD228" s="19"/>
      <c r="AE228" s="19"/>
      <c r="AT228" s="11" t="s">
        <v>92</v>
      </c>
      <c r="AU228" s="11" t="s">
        <v>42</v>
      </c>
    </row>
    <row r="229" spans="1:65" s="2" customFormat="1" ht="14.4" customHeight="1" x14ac:dyDescent="0.2">
      <c r="A229" s="19"/>
      <c r="B229" s="87"/>
      <c r="C229" s="88" t="s">
        <v>245</v>
      </c>
      <c r="D229" s="88" t="s">
        <v>66</v>
      </c>
      <c r="E229" s="89" t="s">
        <v>246</v>
      </c>
      <c r="F229" s="90" t="s">
        <v>247</v>
      </c>
      <c r="G229" s="91" t="s">
        <v>100</v>
      </c>
      <c r="H229" s="92">
        <v>3.2000000000000001E-2</v>
      </c>
      <c r="I229" s="93"/>
      <c r="J229" s="93">
        <f>ROUND(I229*H229,2)</f>
        <v>0</v>
      </c>
      <c r="K229" s="90" t="s">
        <v>67</v>
      </c>
      <c r="L229" s="20"/>
      <c r="M229" s="94" t="s">
        <v>0</v>
      </c>
      <c r="N229" s="95" t="s">
        <v>27</v>
      </c>
      <c r="O229" s="96">
        <v>1.36</v>
      </c>
      <c r="P229" s="96">
        <f>O229*H229</f>
        <v>4.3520000000000003E-2</v>
      </c>
      <c r="Q229" s="96">
        <v>0</v>
      </c>
      <c r="R229" s="96">
        <f>Q229*H229</f>
        <v>0</v>
      </c>
      <c r="S229" s="96">
        <v>0</v>
      </c>
      <c r="T229" s="97">
        <f>S229*H229</f>
        <v>0</v>
      </c>
      <c r="U229" s="19"/>
      <c r="V229" s="19"/>
      <c r="W229" s="19"/>
      <c r="X229" s="19"/>
      <c r="Y229" s="19"/>
      <c r="Z229" s="19"/>
      <c r="AA229" s="19"/>
      <c r="AB229" s="19"/>
      <c r="AC229" s="19"/>
      <c r="AD229" s="19"/>
      <c r="AE229" s="19"/>
      <c r="AR229" s="98" t="s">
        <v>198</v>
      </c>
      <c r="AT229" s="98" t="s">
        <v>66</v>
      </c>
      <c r="AU229" s="98" t="s">
        <v>42</v>
      </c>
      <c r="AY229" s="11" t="s">
        <v>65</v>
      </c>
      <c r="BE229" s="99">
        <f>IF(N229="základní",J229,0)</f>
        <v>0</v>
      </c>
      <c r="BF229" s="99">
        <f>IF(N229="snížená",J229,0)</f>
        <v>0</v>
      </c>
      <c r="BG229" s="99">
        <f>IF(N229="zákl. přenesená",J229,0)</f>
        <v>0</v>
      </c>
      <c r="BH229" s="99">
        <f>IF(N229="sníž. přenesená",J229,0)</f>
        <v>0</v>
      </c>
      <c r="BI229" s="99">
        <f>IF(N229="nulová",J229,0)</f>
        <v>0</v>
      </c>
      <c r="BJ229" s="11" t="s">
        <v>41</v>
      </c>
      <c r="BK229" s="99">
        <f>ROUND(I229*H229,2)</f>
        <v>0</v>
      </c>
      <c r="BL229" s="11" t="s">
        <v>198</v>
      </c>
      <c r="BM229" s="98" t="s">
        <v>248</v>
      </c>
    </row>
    <row r="230" spans="1:65" s="2" customFormat="1" ht="19.2" x14ac:dyDescent="0.2">
      <c r="A230" s="19"/>
      <c r="B230" s="20"/>
      <c r="C230" s="19"/>
      <c r="D230" s="100" t="s">
        <v>68</v>
      </c>
      <c r="E230" s="19"/>
      <c r="F230" s="101" t="s">
        <v>249</v>
      </c>
      <c r="G230" s="19"/>
      <c r="H230" s="19"/>
      <c r="I230" s="19"/>
      <c r="J230" s="19"/>
      <c r="K230" s="19"/>
      <c r="L230" s="20"/>
      <c r="M230" s="102"/>
      <c r="N230" s="103"/>
      <c r="O230" s="28"/>
      <c r="P230" s="28"/>
      <c r="Q230" s="28"/>
      <c r="R230" s="28"/>
      <c r="S230" s="28"/>
      <c r="T230" s="29"/>
      <c r="U230" s="19"/>
      <c r="V230" s="19"/>
      <c r="W230" s="19"/>
      <c r="X230" s="19"/>
      <c r="Y230" s="19"/>
      <c r="Z230" s="19"/>
      <c r="AA230" s="19"/>
      <c r="AB230" s="19"/>
      <c r="AC230" s="19"/>
      <c r="AD230" s="19"/>
      <c r="AE230" s="19"/>
      <c r="AT230" s="11" t="s">
        <v>68</v>
      </c>
      <c r="AU230" s="11" t="s">
        <v>42</v>
      </c>
    </row>
    <row r="231" spans="1:65" s="2" customFormat="1" ht="86.4" x14ac:dyDescent="0.2">
      <c r="A231" s="19"/>
      <c r="B231" s="20"/>
      <c r="C231" s="19"/>
      <c r="D231" s="100" t="s">
        <v>92</v>
      </c>
      <c r="E231" s="19"/>
      <c r="F231" s="127" t="s">
        <v>244</v>
      </c>
      <c r="G231" s="19"/>
      <c r="H231" s="19"/>
      <c r="I231" s="19"/>
      <c r="J231" s="19"/>
      <c r="K231" s="19"/>
      <c r="L231" s="20"/>
      <c r="M231" s="102"/>
      <c r="N231" s="103"/>
      <c r="O231" s="28"/>
      <c r="P231" s="28"/>
      <c r="Q231" s="28"/>
      <c r="R231" s="28"/>
      <c r="S231" s="28"/>
      <c r="T231" s="29"/>
      <c r="U231" s="19"/>
      <c r="V231" s="19"/>
      <c r="W231" s="19"/>
      <c r="X231" s="19"/>
      <c r="Y231" s="19"/>
      <c r="Z231" s="19"/>
      <c r="AA231" s="19"/>
      <c r="AB231" s="19"/>
      <c r="AC231" s="19"/>
      <c r="AD231" s="19"/>
      <c r="AE231" s="19"/>
      <c r="AT231" s="11" t="s">
        <v>92</v>
      </c>
      <c r="AU231" s="11" t="s">
        <v>42</v>
      </c>
    </row>
    <row r="232" spans="1:65" s="7" customFormat="1" ht="22.95" customHeight="1" x14ac:dyDescent="0.25">
      <c r="B232" s="75"/>
      <c r="D232" s="76" t="s">
        <v>39</v>
      </c>
      <c r="E232" s="85" t="s">
        <v>250</v>
      </c>
      <c r="F232" s="85" t="s">
        <v>251</v>
      </c>
      <c r="J232" s="86">
        <f>BK232</f>
        <v>0</v>
      </c>
      <c r="L232" s="75"/>
      <c r="M232" s="79"/>
      <c r="N232" s="80"/>
      <c r="O232" s="80"/>
      <c r="P232" s="81">
        <f>SUM(P233:P254)</f>
        <v>35.563685999999997</v>
      </c>
      <c r="Q232" s="80"/>
      <c r="R232" s="81">
        <f>SUM(R233:R254)</f>
        <v>3.6180590399999999</v>
      </c>
      <c r="S232" s="80"/>
      <c r="T232" s="82">
        <f>SUM(T233:T254)</f>
        <v>0</v>
      </c>
      <c r="AR232" s="76" t="s">
        <v>42</v>
      </c>
      <c r="AT232" s="83" t="s">
        <v>39</v>
      </c>
      <c r="AU232" s="83" t="s">
        <v>41</v>
      </c>
      <c r="AY232" s="76" t="s">
        <v>65</v>
      </c>
      <c r="BK232" s="84">
        <f>SUM(BK233:BK254)</f>
        <v>0</v>
      </c>
    </row>
    <row r="233" spans="1:65" s="2" customFormat="1" ht="14.4" customHeight="1" x14ac:dyDescent="0.2">
      <c r="A233" s="19"/>
      <c r="B233" s="87"/>
      <c r="C233" s="88" t="s">
        <v>252</v>
      </c>
      <c r="D233" s="88" t="s">
        <v>66</v>
      </c>
      <c r="E233" s="89" t="s">
        <v>253</v>
      </c>
      <c r="F233" s="90" t="s">
        <v>254</v>
      </c>
      <c r="G233" s="91" t="s">
        <v>146</v>
      </c>
      <c r="H233" s="92">
        <v>86.25</v>
      </c>
      <c r="I233" s="93"/>
      <c r="J233" s="93">
        <f>ROUND(I233*H233,2)</f>
        <v>0</v>
      </c>
      <c r="K233" s="90" t="s">
        <v>67</v>
      </c>
      <c r="L233" s="20"/>
      <c r="M233" s="94" t="s">
        <v>0</v>
      </c>
      <c r="N233" s="95" t="s">
        <v>27</v>
      </c>
      <c r="O233" s="96">
        <v>0.17</v>
      </c>
      <c r="P233" s="96">
        <f>O233*H233</f>
        <v>14.662500000000001</v>
      </c>
      <c r="Q233" s="96">
        <v>0</v>
      </c>
      <c r="R233" s="96">
        <f>Q233*H233</f>
        <v>0</v>
      </c>
      <c r="S233" s="96">
        <v>0</v>
      </c>
      <c r="T233" s="97">
        <f>S233*H233</f>
        <v>0</v>
      </c>
      <c r="U233" s="19"/>
      <c r="V233" s="19"/>
      <c r="W233" s="19"/>
      <c r="X233" s="19"/>
      <c r="Y233" s="19"/>
      <c r="Z233" s="19"/>
      <c r="AA233" s="19"/>
      <c r="AB233" s="19"/>
      <c r="AC233" s="19"/>
      <c r="AD233" s="19"/>
      <c r="AE233" s="19"/>
      <c r="AR233" s="98" t="s">
        <v>198</v>
      </c>
      <c r="AT233" s="98" t="s">
        <v>66</v>
      </c>
      <c r="AU233" s="98" t="s">
        <v>42</v>
      </c>
      <c r="AY233" s="11" t="s">
        <v>65</v>
      </c>
      <c r="BE233" s="99">
        <f>IF(N233="základní",J233,0)</f>
        <v>0</v>
      </c>
      <c r="BF233" s="99">
        <f>IF(N233="snížená",J233,0)</f>
        <v>0</v>
      </c>
      <c r="BG233" s="99">
        <f>IF(N233="zákl. přenesená",J233,0)</f>
        <v>0</v>
      </c>
      <c r="BH233" s="99">
        <f>IF(N233="sníž. přenesená",J233,0)</f>
        <v>0</v>
      </c>
      <c r="BI233" s="99">
        <f>IF(N233="nulová",J233,0)</f>
        <v>0</v>
      </c>
      <c r="BJ233" s="11" t="s">
        <v>41</v>
      </c>
      <c r="BK233" s="99">
        <f>ROUND(I233*H233,2)</f>
        <v>0</v>
      </c>
      <c r="BL233" s="11" t="s">
        <v>198</v>
      </c>
      <c r="BM233" s="98" t="s">
        <v>255</v>
      </c>
    </row>
    <row r="234" spans="1:65" s="2" customFormat="1" x14ac:dyDescent="0.2">
      <c r="A234" s="19"/>
      <c r="B234" s="20"/>
      <c r="C234" s="19"/>
      <c r="D234" s="100" t="s">
        <v>68</v>
      </c>
      <c r="E234" s="19"/>
      <c r="F234" s="101" t="s">
        <v>256</v>
      </c>
      <c r="G234" s="19"/>
      <c r="H234" s="19"/>
      <c r="I234" s="19"/>
      <c r="J234" s="19"/>
      <c r="K234" s="19"/>
      <c r="L234" s="20"/>
      <c r="M234" s="102"/>
      <c r="N234" s="103"/>
      <c r="O234" s="28"/>
      <c r="P234" s="28"/>
      <c r="Q234" s="28"/>
      <c r="R234" s="28"/>
      <c r="S234" s="28"/>
      <c r="T234" s="29"/>
      <c r="U234" s="19"/>
      <c r="V234" s="19"/>
      <c r="W234" s="19"/>
      <c r="X234" s="19"/>
      <c r="Y234" s="19"/>
      <c r="Z234" s="19"/>
      <c r="AA234" s="19"/>
      <c r="AB234" s="19"/>
      <c r="AC234" s="19"/>
      <c r="AD234" s="19"/>
      <c r="AE234" s="19"/>
      <c r="AT234" s="11" t="s">
        <v>68</v>
      </c>
      <c r="AU234" s="11" t="s">
        <v>42</v>
      </c>
    </row>
    <row r="235" spans="1:65" s="2" customFormat="1" ht="28.8" x14ac:dyDescent="0.2">
      <c r="A235" s="19"/>
      <c r="B235" s="20"/>
      <c r="C235" s="19"/>
      <c r="D235" s="100" t="s">
        <v>92</v>
      </c>
      <c r="E235" s="19"/>
      <c r="F235" s="127" t="s">
        <v>257</v>
      </c>
      <c r="G235" s="19"/>
      <c r="H235" s="19"/>
      <c r="I235" s="19"/>
      <c r="J235" s="19"/>
      <c r="K235" s="19"/>
      <c r="L235" s="20"/>
      <c r="M235" s="102"/>
      <c r="N235" s="103"/>
      <c r="O235" s="28"/>
      <c r="P235" s="28"/>
      <c r="Q235" s="28"/>
      <c r="R235" s="28"/>
      <c r="S235" s="28"/>
      <c r="T235" s="29"/>
      <c r="U235" s="19"/>
      <c r="V235" s="19"/>
      <c r="W235" s="19"/>
      <c r="X235" s="19"/>
      <c r="Y235" s="19"/>
      <c r="Z235" s="19"/>
      <c r="AA235" s="19"/>
      <c r="AB235" s="19"/>
      <c r="AC235" s="19"/>
      <c r="AD235" s="19"/>
      <c r="AE235" s="19"/>
      <c r="AT235" s="11" t="s">
        <v>92</v>
      </c>
      <c r="AU235" s="11" t="s">
        <v>42</v>
      </c>
    </row>
    <row r="236" spans="1:65" s="8" customFormat="1" x14ac:dyDescent="0.2">
      <c r="B236" s="104"/>
      <c r="D236" s="100" t="s">
        <v>69</v>
      </c>
      <c r="E236" s="105" t="s">
        <v>0</v>
      </c>
      <c r="F236" s="106" t="s">
        <v>258</v>
      </c>
      <c r="H236" s="105" t="s">
        <v>0</v>
      </c>
      <c r="L236" s="104"/>
      <c r="M236" s="107"/>
      <c r="N236" s="108"/>
      <c r="O236" s="108"/>
      <c r="P236" s="108"/>
      <c r="Q236" s="108"/>
      <c r="R236" s="108"/>
      <c r="S236" s="108"/>
      <c r="T236" s="109"/>
      <c r="AT236" s="105" t="s">
        <v>69</v>
      </c>
      <c r="AU236" s="105" t="s">
        <v>42</v>
      </c>
      <c r="AV236" s="8" t="s">
        <v>41</v>
      </c>
      <c r="AW236" s="8" t="s">
        <v>19</v>
      </c>
      <c r="AX236" s="8" t="s">
        <v>40</v>
      </c>
      <c r="AY236" s="105" t="s">
        <v>65</v>
      </c>
    </row>
    <row r="237" spans="1:65" s="8" customFormat="1" x14ac:dyDescent="0.2">
      <c r="B237" s="104"/>
      <c r="D237" s="100" t="s">
        <v>69</v>
      </c>
      <c r="E237" s="105" t="s">
        <v>0</v>
      </c>
      <c r="F237" s="106" t="s">
        <v>259</v>
      </c>
      <c r="H237" s="105" t="s">
        <v>0</v>
      </c>
      <c r="L237" s="104"/>
      <c r="M237" s="107"/>
      <c r="N237" s="108"/>
      <c r="O237" s="108"/>
      <c r="P237" s="108"/>
      <c r="Q237" s="108"/>
      <c r="R237" s="108"/>
      <c r="S237" s="108"/>
      <c r="T237" s="109"/>
      <c r="AT237" s="105" t="s">
        <v>69</v>
      </c>
      <c r="AU237" s="105" t="s">
        <v>42</v>
      </c>
      <c r="AV237" s="8" t="s">
        <v>41</v>
      </c>
      <c r="AW237" s="8" t="s">
        <v>19</v>
      </c>
      <c r="AX237" s="8" t="s">
        <v>40</v>
      </c>
      <c r="AY237" s="105" t="s">
        <v>65</v>
      </c>
    </row>
    <row r="238" spans="1:65" s="9" customFormat="1" x14ac:dyDescent="0.2">
      <c r="B238" s="110"/>
      <c r="D238" s="100" t="s">
        <v>69</v>
      </c>
      <c r="E238" s="111" t="s">
        <v>0</v>
      </c>
      <c r="F238" s="112" t="s">
        <v>260</v>
      </c>
      <c r="H238" s="113">
        <v>86.25</v>
      </c>
      <c r="L238" s="110"/>
      <c r="M238" s="114"/>
      <c r="N238" s="115"/>
      <c r="O238" s="115"/>
      <c r="P238" s="115"/>
      <c r="Q238" s="115"/>
      <c r="R238" s="115"/>
      <c r="S238" s="115"/>
      <c r="T238" s="116"/>
      <c r="AT238" s="111" t="s">
        <v>69</v>
      </c>
      <c r="AU238" s="111" t="s">
        <v>42</v>
      </c>
      <c r="AV238" s="9" t="s">
        <v>42</v>
      </c>
      <c r="AW238" s="9" t="s">
        <v>19</v>
      </c>
      <c r="AX238" s="9" t="s">
        <v>40</v>
      </c>
      <c r="AY238" s="111" t="s">
        <v>65</v>
      </c>
    </row>
    <row r="239" spans="1:65" s="10" customFormat="1" x14ac:dyDescent="0.2">
      <c r="B239" s="117"/>
      <c r="D239" s="100" t="s">
        <v>69</v>
      </c>
      <c r="E239" s="118" t="s">
        <v>0</v>
      </c>
      <c r="F239" s="119" t="s">
        <v>70</v>
      </c>
      <c r="H239" s="120">
        <v>86.25</v>
      </c>
      <c r="L239" s="117"/>
      <c r="M239" s="121"/>
      <c r="N239" s="122"/>
      <c r="O239" s="122"/>
      <c r="P239" s="122"/>
      <c r="Q239" s="122"/>
      <c r="R239" s="122"/>
      <c r="S239" s="122"/>
      <c r="T239" s="123"/>
      <c r="AT239" s="118" t="s">
        <v>69</v>
      </c>
      <c r="AU239" s="118" t="s">
        <v>42</v>
      </c>
      <c r="AV239" s="10" t="s">
        <v>71</v>
      </c>
      <c r="AW239" s="10" t="s">
        <v>19</v>
      </c>
      <c r="AX239" s="10" t="s">
        <v>41</v>
      </c>
      <c r="AY239" s="118" t="s">
        <v>65</v>
      </c>
    </row>
    <row r="240" spans="1:65" s="2" customFormat="1" ht="14.4" customHeight="1" x14ac:dyDescent="0.2">
      <c r="A240" s="19"/>
      <c r="B240" s="87"/>
      <c r="C240" s="128" t="s">
        <v>261</v>
      </c>
      <c r="D240" s="128" t="s">
        <v>94</v>
      </c>
      <c r="E240" s="129" t="s">
        <v>262</v>
      </c>
      <c r="F240" s="130" t="s">
        <v>263</v>
      </c>
      <c r="G240" s="131" t="s">
        <v>97</v>
      </c>
      <c r="H240" s="132">
        <v>4.7439999999999998</v>
      </c>
      <c r="I240" s="133"/>
      <c r="J240" s="133">
        <f>ROUND(I240*H240,2)</f>
        <v>0</v>
      </c>
      <c r="K240" s="130" t="s">
        <v>67</v>
      </c>
      <c r="L240" s="134"/>
      <c r="M240" s="135" t="s">
        <v>0</v>
      </c>
      <c r="N240" s="136" t="s">
        <v>27</v>
      </c>
      <c r="O240" s="96">
        <v>0</v>
      </c>
      <c r="P240" s="96">
        <f>O240*H240</f>
        <v>0</v>
      </c>
      <c r="Q240" s="96">
        <v>0.75</v>
      </c>
      <c r="R240" s="96">
        <f>Q240*H240</f>
        <v>3.5579999999999998</v>
      </c>
      <c r="S240" s="96">
        <v>0</v>
      </c>
      <c r="T240" s="97">
        <f>S240*H240</f>
        <v>0</v>
      </c>
      <c r="U240" s="19"/>
      <c r="V240" s="19"/>
      <c r="W240" s="19"/>
      <c r="X240" s="19"/>
      <c r="Y240" s="19"/>
      <c r="Z240" s="19"/>
      <c r="AA240" s="19"/>
      <c r="AB240" s="19"/>
      <c r="AC240" s="19"/>
      <c r="AD240" s="19"/>
      <c r="AE240" s="19"/>
      <c r="AR240" s="98" t="s">
        <v>236</v>
      </c>
      <c r="AT240" s="98" t="s">
        <v>94</v>
      </c>
      <c r="AU240" s="98" t="s">
        <v>42</v>
      </c>
      <c r="AY240" s="11" t="s">
        <v>65</v>
      </c>
      <c r="BE240" s="99">
        <f>IF(N240="základní",J240,0)</f>
        <v>0</v>
      </c>
      <c r="BF240" s="99">
        <f>IF(N240="snížená",J240,0)</f>
        <v>0</v>
      </c>
      <c r="BG240" s="99">
        <f>IF(N240="zákl. přenesená",J240,0)</f>
        <v>0</v>
      </c>
      <c r="BH240" s="99">
        <f>IF(N240="sníž. přenesená",J240,0)</f>
        <v>0</v>
      </c>
      <c r="BI240" s="99">
        <f>IF(N240="nulová",J240,0)</f>
        <v>0</v>
      </c>
      <c r="BJ240" s="11" t="s">
        <v>41</v>
      </c>
      <c r="BK240" s="99">
        <f>ROUND(I240*H240,2)</f>
        <v>0</v>
      </c>
      <c r="BL240" s="11" t="s">
        <v>198</v>
      </c>
      <c r="BM240" s="98" t="s">
        <v>264</v>
      </c>
    </row>
    <row r="241" spans="1:65" s="2" customFormat="1" x14ac:dyDescent="0.2">
      <c r="A241" s="19"/>
      <c r="B241" s="20"/>
      <c r="C241" s="19"/>
      <c r="D241" s="100" t="s">
        <v>68</v>
      </c>
      <c r="E241" s="19"/>
      <c r="F241" s="101" t="s">
        <v>263</v>
      </c>
      <c r="G241" s="19"/>
      <c r="H241" s="19"/>
      <c r="I241" s="19"/>
      <c r="J241" s="19"/>
      <c r="K241" s="19"/>
      <c r="L241" s="20"/>
      <c r="M241" s="102"/>
      <c r="N241" s="103"/>
      <c r="O241" s="28"/>
      <c r="P241" s="28"/>
      <c r="Q241" s="28"/>
      <c r="R241" s="28"/>
      <c r="S241" s="28"/>
      <c r="T241" s="29"/>
      <c r="U241" s="19"/>
      <c r="V241" s="19"/>
      <c r="W241" s="19"/>
      <c r="X241" s="19"/>
      <c r="Y241" s="19"/>
      <c r="Z241" s="19"/>
      <c r="AA241" s="19"/>
      <c r="AB241" s="19"/>
      <c r="AC241" s="19"/>
      <c r="AD241" s="19"/>
      <c r="AE241" s="19"/>
      <c r="AT241" s="11" t="s">
        <v>68</v>
      </c>
      <c r="AU241" s="11" t="s">
        <v>42</v>
      </c>
    </row>
    <row r="242" spans="1:65" s="8" customFormat="1" x14ac:dyDescent="0.2">
      <c r="B242" s="104"/>
      <c r="D242" s="100" t="s">
        <v>69</v>
      </c>
      <c r="E242" s="105" t="s">
        <v>0</v>
      </c>
      <c r="F242" s="106" t="s">
        <v>258</v>
      </c>
      <c r="H242" s="105" t="s">
        <v>0</v>
      </c>
      <c r="L242" s="104"/>
      <c r="M242" s="107"/>
      <c r="N242" s="108"/>
      <c r="O242" s="108"/>
      <c r="P242" s="108"/>
      <c r="Q242" s="108"/>
      <c r="R242" s="108"/>
      <c r="S242" s="108"/>
      <c r="T242" s="109"/>
      <c r="AT242" s="105" t="s">
        <v>69</v>
      </c>
      <c r="AU242" s="105" t="s">
        <v>42</v>
      </c>
      <c r="AV242" s="8" t="s">
        <v>41</v>
      </c>
      <c r="AW242" s="8" t="s">
        <v>19</v>
      </c>
      <c r="AX242" s="8" t="s">
        <v>40</v>
      </c>
      <c r="AY242" s="105" t="s">
        <v>65</v>
      </c>
    </row>
    <row r="243" spans="1:65" s="8" customFormat="1" x14ac:dyDescent="0.2">
      <c r="B243" s="104"/>
      <c r="D243" s="100" t="s">
        <v>69</v>
      </c>
      <c r="E243" s="105" t="s">
        <v>0</v>
      </c>
      <c r="F243" s="106" t="s">
        <v>259</v>
      </c>
      <c r="H243" s="105" t="s">
        <v>0</v>
      </c>
      <c r="L243" s="104"/>
      <c r="M243" s="107"/>
      <c r="N243" s="108"/>
      <c r="O243" s="108"/>
      <c r="P243" s="108"/>
      <c r="Q243" s="108"/>
      <c r="R243" s="108"/>
      <c r="S243" s="108"/>
      <c r="T243" s="109"/>
      <c r="AT243" s="105" t="s">
        <v>69</v>
      </c>
      <c r="AU243" s="105" t="s">
        <v>42</v>
      </c>
      <c r="AV243" s="8" t="s">
        <v>41</v>
      </c>
      <c r="AW243" s="8" t="s">
        <v>19</v>
      </c>
      <c r="AX243" s="8" t="s">
        <v>40</v>
      </c>
      <c r="AY243" s="105" t="s">
        <v>65</v>
      </c>
    </row>
    <row r="244" spans="1:65" s="9" customFormat="1" x14ac:dyDescent="0.2">
      <c r="B244" s="110"/>
      <c r="D244" s="100" t="s">
        <v>69</v>
      </c>
      <c r="E244" s="111" t="s">
        <v>0</v>
      </c>
      <c r="F244" s="112" t="s">
        <v>265</v>
      </c>
      <c r="H244" s="113">
        <v>4.7439999999999998</v>
      </c>
      <c r="L244" s="110"/>
      <c r="M244" s="114"/>
      <c r="N244" s="115"/>
      <c r="O244" s="115"/>
      <c r="P244" s="115"/>
      <c r="Q244" s="115"/>
      <c r="R244" s="115"/>
      <c r="S244" s="115"/>
      <c r="T244" s="116"/>
      <c r="AT244" s="111" t="s">
        <v>69</v>
      </c>
      <c r="AU244" s="111" t="s">
        <v>42</v>
      </c>
      <c r="AV244" s="9" t="s">
        <v>42</v>
      </c>
      <c r="AW244" s="9" t="s">
        <v>19</v>
      </c>
      <c r="AX244" s="9" t="s">
        <v>40</v>
      </c>
      <c r="AY244" s="111" t="s">
        <v>65</v>
      </c>
    </row>
    <row r="245" spans="1:65" s="10" customFormat="1" x14ac:dyDescent="0.2">
      <c r="B245" s="117"/>
      <c r="D245" s="100" t="s">
        <v>69</v>
      </c>
      <c r="E245" s="118" t="s">
        <v>0</v>
      </c>
      <c r="F245" s="119" t="s">
        <v>70</v>
      </c>
      <c r="H245" s="120">
        <v>4.7439999999999998</v>
      </c>
      <c r="L245" s="117"/>
      <c r="M245" s="121"/>
      <c r="N245" s="122"/>
      <c r="O245" s="122"/>
      <c r="P245" s="122"/>
      <c r="Q245" s="122"/>
      <c r="R245" s="122"/>
      <c r="S245" s="122"/>
      <c r="T245" s="123"/>
      <c r="AT245" s="118" t="s">
        <v>69</v>
      </c>
      <c r="AU245" s="118" t="s">
        <v>42</v>
      </c>
      <c r="AV245" s="10" t="s">
        <v>71</v>
      </c>
      <c r="AW245" s="10" t="s">
        <v>19</v>
      </c>
      <c r="AX245" s="10" t="s">
        <v>41</v>
      </c>
      <c r="AY245" s="118" t="s">
        <v>65</v>
      </c>
    </row>
    <row r="246" spans="1:65" s="2" customFormat="1" ht="14.4" customHeight="1" x14ac:dyDescent="0.2">
      <c r="A246" s="19"/>
      <c r="B246" s="87"/>
      <c r="C246" s="88" t="s">
        <v>266</v>
      </c>
      <c r="D246" s="88" t="s">
        <v>66</v>
      </c>
      <c r="E246" s="89" t="s">
        <v>267</v>
      </c>
      <c r="F246" s="90" t="s">
        <v>268</v>
      </c>
      <c r="G246" s="91" t="s">
        <v>97</v>
      </c>
      <c r="H246" s="92">
        <v>4.7439999999999998</v>
      </c>
      <c r="I246" s="93"/>
      <c r="J246" s="93">
        <f>ROUND(I246*H246,2)</f>
        <v>0</v>
      </c>
      <c r="K246" s="90" t="s">
        <v>67</v>
      </c>
      <c r="L246" s="20"/>
      <c r="M246" s="94" t="s">
        <v>0</v>
      </c>
      <c r="N246" s="95" t="s">
        <v>27</v>
      </c>
      <c r="O246" s="96">
        <v>0</v>
      </c>
      <c r="P246" s="96">
        <f>O246*H246</f>
        <v>0</v>
      </c>
      <c r="Q246" s="96">
        <v>1.2659999999999999E-2</v>
      </c>
      <c r="R246" s="96">
        <f>Q246*H246</f>
        <v>6.0059039999999994E-2</v>
      </c>
      <c r="S246" s="96">
        <v>0</v>
      </c>
      <c r="T246" s="97">
        <f>S246*H246</f>
        <v>0</v>
      </c>
      <c r="U246" s="19"/>
      <c r="V246" s="19"/>
      <c r="W246" s="19"/>
      <c r="X246" s="19"/>
      <c r="Y246" s="19"/>
      <c r="Z246" s="19"/>
      <c r="AA246" s="19"/>
      <c r="AB246" s="19"/>
      <c r="AC246" s="19"/>
      <c r="AD246" s="19"/>
      <c r="AE246" s="19"/>
      <c r="AR246" s="98" t="s">
        <v>198</v>
      </c>
      <c r="AT246" s="98" t="s">
        <v>66</v>
      </c>
      <c r="AU246" s="98" t="s">
        <v>42</v>
      </c>
      <c r="AY246" s="11" t="s">
        <v>65</v>
      </c>
      <c r="BE246" s="99">
        <f>IF(N246="základní",J246,0)</f>
        <v>0</v>
      </c>
      <c r="BF246" s="99">
        <f>IF(N246="snížená",J246,0)</f>
        <v>0</v>
      </c>
      <c r="BG246" s="99">
        <f>IF(N246="zákl. přenesená",J246,0)</f>
        <v>0</v>
      </c>
      <c r="BH246" s="99">
        <f>IF(N246="sníž. přenesená",J246,0)</f>
        <v>0</v>
      </c>
      <c r="BI246" s="99">
        <f>IF(N246="nulová",J246,0)</f>
        <v>0</v>
      </c>
      <c r="BJ246" s="11" t="s">
        <v>41</v>
      </c>
      <c r="BK246" s="99">
        <f>ROUND(I246*H246,2)</f>
        <v>0</v>
      </c>
      <c r="BL246" s="11" t="s">
        <v>198</v>
      </c>
      <c r="BM246" s="98" t="s">
        <v>269</v>
      </c>
    </row>
    <row r="247" spans="1:65" s="2" customFormat="1" x14ac:dyDescent="0.2">
      <c r="A247" s="19"/>
      <c r="B247" s="20"/>
      <c r="C247" s="19"/>
      <c r="D247" s="100" t="s">
        <v>68</v>
      </c>
      <c r="E247" s="19"/>
      <c r="F247" s="101" t="s">
        <v>270</v>
      </c>
      <c r="G247" s="19"/>
      <c r="H247" s="19"/>
      <c r="I247" s="19"/>
      <c r="J247" s="19"/>
      <c r="K247" s="19"/>
      <c r="L247" s="20"/>
      <c r="M247" s="102"/>
      <c r="N247" s="103"/>
      <c r="O247" s="28"/>
      <c r="P247" s="28"/>
      <c r="Q247" s="28"/>
      <c r="R247" s="28"/>
      <c r="S247" s="28"/>
      <c r="T247" s="29"/>
      <c r="U247" s="19"/>
      <c r="V247" s="19"/>
      <c r="W247" s="19"/>
      <c r="X247" s="19"/>
      <c r="Y247" s="19"/>
      <c r="Z247" s="19"/>
      <c r="AA247" s="19"/>
      <c r="AB247" s="19"/>
      <c r="AC247" s="19"/>
      <c r="AD247" s="19"/>
      <c r="AE247" s="19"/>
      <c r="AT247" s="11" t="s">
        <v>68</v>
      </c>
      <c r="AU247" s="11" t="s">
        <v>42</v>
      </c>
    </row>
    <row r="248" spans="1:65" s="2" customFormat="1" ht="76.8" x14ac:dyDescent="0.2">
      <c r="A248" s="19"/>
      <c r="B248" s="20"/>
      <c r="C248" s="19"/>
      <c r="D248" s="100" t="s">
        <v>92</v>
      </c>
      <c r="E248" s="19"/>
      <c r="F248" s="127" t="s">
        <v>271</v>
      </c>
      <c r="G248" s="19"/>
      <c r="H248" s="19"/>
      <c r="I248" s="19"/>
      <c r="J248" s="19"/>
      <c r="K248" s="19"/>
      <c r="L248" s="20"/>
      <c r="M248" s="102"/>
      <c r="N248" s="103"/>
      <c r="O248" s="28"/>
      <c r="P248" s="28"/>
      <c r="Q248" s="28"/>
      <c r="R248" s="28"/>
      <c r="S248" s="28"/>
      <c r="T248" s="29"/>
      <c r="U248" s="19"/>
      <c r="V248" s="19"/>
      <c r="W248" s="19"/>
      <c r="X248" s="19"/>
      <c r="Y248" s="19"/>
      <c r="Z248" s="19"/>
      <c r="AA248" s="19"/>
      <c r="AB248" s="19"/>
      <c r="AC248" s="19"/>
      <c r="AD248" s="19"/>
      <c r="AE248" s="19"/>
      <c r="AT248" s="11" t="s">
        <v>92</v>
      </c>
      <c r="AU248" s="11" t="s">
        <v>42</v>
      </c>
    </row>
    <row r="249" spans="1:65" s="2" customFormat="1" ht="14.4" customHeight="1" x14ac:dyDescent="0.2">
      <c r="A249" s="19"/>
      <c r="B249" s="87"/>
      <c r="C249" s="88" t="s">
        <v>272</v>
      </c>
      <c r="D249" s="88" t="s">
        <v>66</v>
      </c>
      <c r="E249" s="89" t="s">
        <v>273</v>
      </c>
      <c r="F249" s="90" t="s">
        <v>274</v>
      </c>
      <c r="G249" s="91" t="s">
        <v>100</v>
      </c>
      <c r="H249" s="92">
        <v>3.6179999999999999</v>
      </c>
      <c r="I249" s="93"/>
      <c r="J249" s="93">
        <f>ROUND(I249*H249,2)</f>
        <v>0</v>
      </c>
      <c r="K249" s="90" t="s">
        <v>67</v>
      </c>
      <c r="L249" s="20"/>
      <c r="M249" s="94" t="s">
        <v>0</v>
      </c>
      <c r="N249" s="95" t="s">
        <v>27</v>
      </c>
      <c r="O249" s="96">
        <v>4.2069999999999999</v>
      </c>
      <c r="P249" s="96">
        <f>O249*H249</f>
        <v>15.220925999999999</v>
      </c>
      <c r="Q249" s="96">
        <v>0</v>
      </c>
      <c r="R249" s="96">
        <f>Q249*H249</f>
        <v>0</v>
      </c>
      <c r="S249" s="96">
        <v>0</v>
      </c>
      <c r="T249" s="97">
        <f>S249*H249</f>
        <v>0</v>
      </c>
      <c r="U249" s="19"/>
      <c r="V249" s="19"/>
      <c r="W249" s="19"/>
      <c r="X249" s="19"/>
      <c r="Y249" s="19"/>
      <c r="Z249" s="19"/>
      <c r="AA249" s="19"/>
      <c r="AB249" s="19"/>
      <c r="AC249" s="19"/>
      <c r="AD249" s="19"/>
      <c r="AE249" s="19"/>
      <c r="AR249" s="98" t="s">
        <v>198</v>
      </c>
      <c r="AT249" s="98" t="s">
        <v>66</v>
      </c>
      <c r="AU249" s="98" t="s">
        <v>42</v>
      </c>
      <c r="AY249" s="11" t="s">
        <v>65</v>
      </c>
      <c r="BE249" s="99">
        <f>IF(N249="základní",J249,0)</f>
        <v>0</v>
      </c>
      <c r="BF249" s="99">
        <f>IF(N249="snížená",J249,0)</f>
        <v>0</v>
      </c>
      <c r="BG249" s="99">
        <f>IF(N249="zákl. přenesená",J249,0)</f>
        <v>0</v>
      </c>
      <c r="BH249" s="99">
        <f>IF(N249="sníž. přenesená",J249,0)</f>
        <v>0</v>
      </c>
      <c r="BI249" s="99">
        <f>IF(N249="nulová",J249,0)</f>
        <v>0</v>
      </c>
      <c r="BJ249" s="11" t="s">
        <v>41</v>
      </c>
      <c r="BK249" s="99">
        <f>ROUND(I249*H249,2)</f>
        <v>0</v>
      </c>
      <c r="BL249" s="11" t="s">
        <v>198</v>
      </c>
      <c r="BM249" s="98" t="s">
        <v>275</v>
      </c>
    </row>
    <row r="250" spans="1:65" s="2" customFormat="1" ht="19.2" x14ac:dyDescent="0.2">
      <c r="A250" s="19"/>
      <c r="B250" s="20"/>
      <c r="C250" s="19"/>
      <c r="D250" s="100" t="s">
        <v>68</v>
      </c>
      <c r="E250" s="19"/>
      <c r="F250" s="101" t="s">
        <v>276</v>
      </c>
      <c r="G250" s="19"/>
      <c r="H250" s="19"/>
      <c r="I250" s="19"/>
      <c r="J250" s="19"/>
      <c r="K250" s="19"/>
      <c r="L250" s="20"/>
      <c r="M250" s="102"/>
      <c r="N250" s="103"/>
      <c r="O250" s="28"/>
      <c r="P250" s="28"/>
      <c r="Q250" s="28"/>
      <c r="R250" s="28"/>
      <c r="S250" s="28"/>
      <c r="T250" s="29"/>
      <c r="U250" s="19"/>
      <c r="V250" s="19"/>
      <c r="W250" s="19"/>
      <c r="X250" s="19"/>
      <c r="Y250" s="19"/>
      <c r="Z250" s="19"/>
      <c r="AA250" s="19"/>
      <c r="AB250" s="19"/>
      <c r="AC250" s="19"/>
      <c r="AD250" s="19"/>
      <c r="AE250" s="19"/>
      <c r="AT250" s="11" t="s">
        <v>68</v>
      </c>
      <c r="AU250" s="11" t="s">
        <v>42</v>
      </c>
    </row>
    <row r="251" spans="1:65" s="2" customFormat="1" ht="86.4" x14ac:dyDescent="0.2">
      <c r="A251" s="19"/>
      <c r="B251" s="20"/>
      <c r="C251" s="19"/>
      <c r="D251" s="100" t="s">
        <v>92</v>
      </c>
      <c r="E251" s="19"/>
      <c r="F251" s="127" t="s">
        <v>277</v>
      </c>
      <c r="G251" s="19"/>
      <c r="H251" s="19"/>
      <c r="I251" s="19"/>
      <c r="J251" s="19"/>
      <c r="K251" s="19"/>
      <c r="L251" s="20"/>
      <c r="M251" s="102"/>
      <c r="N251" s="103"/>
      <c r="O251" s="28"/>
      <c r="P251" s="28"/>
      <c r="Q251" s="28"/>
      <c r="R251" s="28"/>
      <c r="S251" s="28"/>
      <c r="T251" s="29"/>
      <c r="U251" s="19"/>
      <c r="V251" s="19"/>
      <c r="W251" s="19"/>
      <c r="X251" s="19"/>
      <c r="Y251" s="19"/>
      <c r="Z251" s="19"/>
      <c r="AA251" s="19"/>
      <c r="AB251" s="19"/>
      <c r="AC251" s="19"/>
      <c r="AD251" s="19"/>
      <c r="AE251" s="19"/>
      <c r="AT251" s="11" t="s">
        <v>92</v>
      </c>
      <c r="AU251" s="11" t="s">
        <v>42</v>
      </c>
    </row>
    <row r="252" spans="1:65" s="2" customFormat="1" ht="14.4" customHeight="1" x14ac:dyDescent="0.2">
      <c r="A252" s="19"/>
      <c r="B252" s="87"/>
      <c r="C252" s="88" t="s">
        <v>278</v>
      </c>
      <c r="D252" s="88" t="s">
        <v>66</v>
      </c>
      <c r="E252" s="89" t="s">
        <v>279</v>
      </c>
      <c r="F252" s="90" t="s">
        <v>280</v>
      </c>
      <c r="G252" s="91" t="s">
        <v>100</v>
      </c>
      <c r="H252" s="92">
        <v>3.6179999999999999</v>
      </c>
      <c r="I252" s="93"/>
      <c r="J252" s="93">
        <f>ROUND(I252*H252,2)</f>
        <v>0</v>
      </c>
      <c r="K252" s="90" t="s">
        <v>67</v>
      </c>
      <c r="L252" s="20"/>
      <c r="M252" s="94" t="s">
        <v>0</v>
      </c>
      <c r="N252" s="95" t="s">
        <v>27</v>
      </c>
      <c r="O252" s="96">
        <v>1.57</v>
      </c>
      <c r="P252" s="96">
        <f>O252*H252</f>
        <v>5.6802599999999996</v>
      </c>
      <c r="Q252" s="96">
        <v>0</v>
      </c>
      <c r="R252" s="96">
        <f>Q252*H252</f>
        <v>0</v>
      </c>
      <c r="S252" s="96">
        <v>0</v>
      </c>
      <c r="T252" s="97">
        <f>S252*H252</f>
        <v>0</v>
      </c>
      <c r="U252" s="19"/>
      <c r="V252" s="19"/>
      <c r="W252" s="19"/>
      <c r="X252" s="19"/>
      <c r="Y252" s="19"/>
      <c r="Z252" s="19"/>
      <c r="AA252" s="19"/>
      <c r="AB252" s="19"/>
      <c r="AC252" s="19"/>
      <c r="AD252" s="19"/>
      <c r="AE252" s="19"/>
      <c r="AR252" s="98" t="s">
        <v>198</v>
      </c>
      <c r="AT252" s="98" t="s">
        <v>66</v>
      </c>
      <c r="AU252" s="98" t="s">
        <v>42</v>
      </c>
      <c r="AY252" s="11" t="s">
        <v>65</v>
      </c>
      <c r="BE252" s="99">
        <f>IF(N252="základní",J252,0)</f>
        <v>0</v>
      </c>
      <c r="BF252" s="99">
        <f>IF(N252="snížená",J252,0)</f>
        <v>0</v>
      </c>
      <c r="BG252" s="99">
        <f>IF(N252="zákl. přenesená",J252,0)</f>
        <v>0</v>
      </c>
      <c r="BH252" s="99">
        <f>IF(N252="sníž. přenesená",J252,0)</f>
        <v>0</v>
      </c>
      <c r="BI252" s="99">
        <f>IF(N252="nulová",J252,0)</f>
        <v>0</v>
      </c>
      <c r="BJ252" s="11" t="s">
        <v>41</v>
      </c>
      <c r="BK252" s="99">
        <f>ROUND(I252*H252,2)</f>
        <v>0</v>
      </c>
      <c r="BL252" s="11" t="s">
        <v>198</v>
      </c>
      <c r="BM252" s="98" t="s">
        <v>281</v>
      </c>
    </row>
    <row r="253" spans="1:65" s="2" customFormat="1" ht="19.2" x14ac:dyDescent="0.2">
      <c r="A253" s="19"/>
      <c r="B253" s="20"/>
      <c r="C253" s="19"/>
      <c r="D253" s="100" t="s">
        <v>68</v>
      </c>
      <c r="E253" s="19"/>
      <c r="F253" s="101" t="s">
        <v>282</v>
      </c>
      <c r="G253" s="19"/>
      <c r="H253" s="19"/>
      <c r="I253" s="19"/>
      <c r="J253" s="19"/>
      <c r="K253" s="19"/>
      <c r="L253" s="20"/>
      <c r="M253" s="102"/>
      <c r="N253" s="103"/>
      <c r="O253" s="28"/>
      <c r="P253" s="28"/>
      <c r="Q253" s="28"/>
      <c r="R253" s="28"/>
      <c r="S253" s="28"/>
      <c r="T253" s="29"/>
      <c r="U253" s="19"/>
      <c r="V253" s="19"/>
      <c r="W253" s="19"/>
      <c r="X253" s="19"/>
      <c r="Y253" s="19"/>
      <c r="Z253" s="19"/>
      <c r="AA253" s="19"/>
      <c r="AB253" s="19"/>
      <c r="AC253" s="19"/>
      <c r="AD253" s="19"/>
      <c r="AE253" s="19"/>
      <c r="AT253" s="11" t="s">
        <v>68</v>
      </c>
      <c r="AU253" s="11" t="s">
        <v>42</v>
      </c>
    </row>
    <row r="254" spans="1:65" s="2" customFormat="1" ht="86.4" x14ac:dyDescent="0.2">
      <c r="A254" s="19"/>
      <c r="B254" s="20"/>
      <c r="C254" s="19"/>
      <c r="D254" s="100" t="s">
        <v>92</v>
      </c>
      <c r="E254" s="19"/>
      <c r="F254" s="127" t="s">
        <v>277</v>
      </c>
      <c r="G254" s="19"/>
      <c r="H254" s="19"/>
      <c r="I254" s="19"/>
      <c r="J254" s="19"/>
      <c r="K254" s="19"/>
      <c r="L254" s="20"/>
      <c r="M254" s="102"/>
      <c r="N254" s="103"/>
      <c r="O254" s="28"/>
      <c r="P254" s="28"/>
      <c r="Q254" s="28"/>
      <c r="R254" s="28"/>
      <c r="S254" s="28"/>
      <c r="T254" s="29"/>
      <c r="U254" s="19"/>
      <c r="V254" s="19"/>
      <c r="W254" s="19"/>
      <c r="X254" s="19"/>
      <c r="Y254" s="19"/>
      <c r="Z254" s="19"/>
      <c r="AA254" s="19"/>
      <c r="AB254" s="19"/>
      <c r="AC254" s="19"/>
      <c r="AD254" s="19"/>
      <c r="AE254" s="19"/>
      <c r="AT254" s="11" t="s">
        <v>92</v>
      </c>
      <c r="AU254" s="11" t="s">
        <v>42</v>
      </c>
    </row>
    <row r="255" spans="1:65" s="7" customFormat="1" ht="22.95" customHeight="1" x14ac:dyDescent="0.25">
      <c r="B255" s="75"/>
      <c r="D255" s="76" t="s">
        <v>39</v>
      </c>
      <c r="E255" s="85" t="s">
        <v>283</v>
      </c>
      <c r="F255" s="85" t="s">
        <v>284</v>
      </c>
      <c r="J255" s="86">
        <f>BK255</f>
        <v>0</v>
      </c>
      <c r="L255" s="75"/>
      <c r="M255" s="79"/>
      <c r="N255" s="80"/>
      <c r="O255" s="80"/>
      <c r="P255" s="81">
        <f>SUM(P256:P273)</f>
        <v>11.252768</v>
      </c>
      <c r="Q255" s="80"/>
      <c r="R255" s="81">
        <f>SUM(R256:R273)</f>
        <v>6.3834000000000002E-2</v>
      </c>
      <c r="S255" s="80"/>
      <c r="T255" s="82">
        <f>SUM(T256:T273)</f>
        <v>0</v>
      </c>
      <c r="AR255" s="76" t="s">
        <v>42</v>
      </c>
      <c r="AT255" s="83" t="s">
        <v>39</v>
      </c>
      <c r="AU255" s="83" t="s">
        <v>41</v>
      </c>
      <c r="AY255" s="76" t="s">
        <v>65</v>
      </c>
      <c r="BK255" s="84">
        <f>SUM(BK256:BK273)</f>
        <v>0</v>
      </c>
    </row>
    <row r="256" spans="1:65" s="2" customFormat="1" ht="14.4" customHeight="1" x14ac:dyDescent="0.2">
      <c r="A256" s="19"/>
      <c r="B256" s="87"/>
      <c r="C256" s="88" t="s">
        <v>285</v>
      </c>
      <c r="D256" s="88" t="s">
        <v>66</v>
      </c>
      <c r="E256" s="89" t="s">
        <v>286</v>
      </c>
      <c r="F256" s="90" t="s">
        <v>287</v>
      </c>
      <c r="G256" s="91" t="s">
        <v>84</v>
      </c>
      <c r="H256" s="92">
        <v>25.7</v>
      </c>
      <c r="I256" s="93"/>
      <c r="J256" s="93">
        <f>ROUND(I256*H256,2)</f>
        <v>0</v>
      </c>
      <c r="K256" s="90" t="s">
        <v>67</v>
      </c>
      <c r="L256" s="20"/>
      <c r="M256" s="94" t="s">
        <v>0</v>
      </c>
      <c r="N256" s="95" t="s">
        <v>27</v>
      </c>
      <c r="O256" s="96">
        <v>0.248</v>
      </c>
      <c r="P256" s="96">
        <f>O256*H256</f>
        <v>6.3735999999999997</v>
      </c>
      <c r="Q256" s="96">
        <v>1.6199999999999999E-3</v>
      </c>
      <c r="R256" s="96">
        <f>Q256*H256</f>
        <v>4.1633999999999997E-2</v>
      </c>
      <c r="S256" s="96">
        <v>0</v>
      </c>
      <c r="T256" s="97">
        <f>S256*H256</f>
        <v>0</v>
      </c>
      <c r="U256" s="19"/>
      <c r="V256" s="19"/>
      <c r="W256" s="19"/>
      <c r="X256" s="19"/>
      <c r="Y256" s="19"/>
      <c r="Z256" s="19"/>
      <c r="AA256" s="19"/>
      <c r="AB256" s="19"/>
      <c r="AC256" s="19"/>
      <c r="AD256" s="19"/>
      <c r="AE256" s="19"/>
      <c r="AR256" s="98" t="s">
        <v>198</v>
      </c>
      <c r="AT256" s="98" t="s">
        <v>66</v>
      </c>
      <c r="AU256" s="98" t="s">
        <v>42</v>
      </c>
      <c r="AY256" s="11" t="s">
        <v>65</v>
      </c>
      <c r="BE256" s="99">
        <f>IF(N256="základní",J256,0)</f>
        <v>0</v>
      </c>
      <c r="BF256" s="99">
        <f>IF(N256="snížená",J256,0)</f>
        <v>0</v>
      </c>
      <c r="BG256" s="99">
        <f>IF(N256="zákl. přenesená",J256,0)</f>
        <v>0</v>
      </c>
      <c r="BH256" s="99">
        <f>IF(N256="sníž. přenesená",J256,0)</f>
        <v>0</v>
      </c>
      <c r="BI256" s="99">
        <f>IF(N256="nulová",J256,0)</f>
        <v>0</v>
      </c>
      <c r="BJ256" s="11" t="s">
        <v>41</v>
      </c>
      <c r="BK256" s="99">
        <f>ROUND(I256*H256,2)</f>
        <v>0</v>
      </c>
      <c r="BL256" s="11" t="s">
        <v>198</v>
      </c>
      <c r="BM256" s="98" t="s">
        <v>288</v>
      </c>
    </row>
    <row r="257" spans="1:65" s="2" customFormat="1" x14ac:dyDescent="0.2">
      <c r="A257" s="19"/>
      <c r="B257" s="20"/>
      <c r="C257" s="19"/>
      <c r="D257" s="100" t="s">
        <v>68</v>
      </c>
      <c r="E257" s="19"/>
      <c r="F257" s="101" t="s">
        <v>289</v>
      </c>
      <c r="G257" s="19"/>
      <c r="H257" s="19"/>
      <c r="I257" s="19"/>
      <c r="J257" s="19"/>
      <c r="K257" s="19"/>
      <c r="L257" s="20"/>
      <c r="M257" s="102"/>
      <c r="N257" s="103"/>
      <c r="O257" s="28"/>
      <c r="P257" s="28"/>
      <c r="Q257" s="28"/>
      <c r="R257" s="28"/>
      <c r="S257" s="28"/>
      <c r="T257" s="29"/>
      <c r="U257" s="19"/>
      <c r="V257" s="19"/>
      <c r="W257" s="19"/>
      <c r="X257" s="19"/>
      <c r="Y257" s="19"/>
      <c r="Z257" s="19"/>
      <c r="AA257" s="19"/>
      <c r="AB257" s="19"/>
      <c r="AC257" s="19"/>
      <c r="AD257" s="19"/>
      <c r="AE257" s="19"/>
      <c r="AT257" s="11" t="s">
        <v>68</v>
      </c>
      <c r="AU257" s="11" t="s">
        <v>42</v>
      </c>
    </row>
    <row r="258" spans="1:65" s="8" customFormat="1" x14ac:dyDescent="0.2">
      <c r="B258" s="104"/>
      <c r="D258" s="100" t="s">
        <v>69</v>
      </c>
      <c r="E258" s="105" t="s">
        <v>0</v>
      </c>
      <c r="F258" s="106" t="s">
        <v>290</v>
      </c>
      <c r="H258" s="105" t="s">
        <v>0</v>
      </c>
      <c r="L258" s="104"/>
      <c r="M258" s="107"/>
      <c r="N258" s="108"/>
      <c r="O258" s="108"/>
      <c r="P258" s="108"/>
      <c r="Q258" s="108"/>
      <c r="R258" s="108"/>
      <c r="S258" s="108"/>
      <c r="T258" s="109"/>
      <c r="AT258" s="105" t="s">
        <v>69</v>
      </c>
      <c r="AU258" s="105" t="s">
        <v>42</v>
      </c>
      <c r="AV258" s="8" t="s">
        <v>41</v>
      </c>
      <c r="AW258" s="8" t="s">
        <v>19</v>
      </c>
      <c r="AX258" s="8" t="s">
        <v>40</v>
      </c>
      <c r="AY258" s="105" t="s">
        <v>65</v>
      </c>
    </row>
    <row r="259" spans="1:65" s="9" customFormat="1" x14ac:dyDescent="0.2">
      <c r="B259" s="110"/>
      <c r="D259" s="100" t="s">
        <v>69</v>
      </c>
      <c r="E259" s="111" t="s">
        <v>0</v>
      </c>
      <c r="F259" s="112" t="s">
        <v>291</v>
      </c>
      <c r="H259" s="113">
        <v>25.7</v>
      </c>
      <c r="L259" s="110"/>
      <c r="M259" s="114"/>
      <c r="N259" s="115"/>
      <c r="O259" s="115"/>
      <c r="P259" s="115"/>
      <c r="Q259" s="115"/>
      <c r="R259" s="115"/>
      <c r="S259" s="115"/>
      <c r="T259" s="116"/>
      <c r="AT259" s="111" t="s">
        <v>69</v>
      </c>
      <c r="AU259" s="111" t="s">
        <v>42</v>
      </c>
      <c r="AV259" s="9" t="s">
        <v>42</v>
      </c>
      <c r="AW259" s="9" t="s">
        <v>19</v>
      </c>
      <c r="AX259" s="9" t="s">
        <v>40</v>
      </c>
      <c r="AY259" s="111" t="s">
        <v>65</v>
      </c>
    </row>
    <row r="260" spans="1:65" s="10" customFormat="1" x14ac:dyDescent="0.2">
      <c r="B260" s="117"/>
      <c r="D260" s="100" t="s">
        <v>69</v>
      </c>
      <c r="E260" s="118" t="s">
        <v>0</v>
      </c>
      <c r="F260" s="119" t="s">
        <v>70</v>
      </c>
      <c r="H260" s="120">
        <v>25.7</v>
      </c>
      <c r="L260" s="117"/>
      <c r="M260" s="121"/>
      <c r="N260" s="122"/>
      <c r="O260" s="122"/>
      <c r="P260" s="122"/>
      <c r="Q260" s="122"/>
      <c r="R260" s="122"/>
      <c r="S260" s="122"/>
      <c r="T260" s="123"/>
      <c r="AT260" s="118" t="s">
        <v>69</v>
      </c>
      <c r="AU260" s="118" t="s">
        <v>42</v>
      </c>
      <c r="AV260" s="10" t="s">
        <v>71</v>
      </c>
      <c r="AW260" s="10" t="s">
        <v>19</v>
      </c>
      <c r="AX260" s="10" t="s">
        <v>41</v>
      </c>
      <c r="AY260" s="118" t="s">
        <v>65</v>
      </c>
    </row>
    <row r="261" spans="1:65" s="2" customFormat="1" ht="14.4" customHeight="1" x14ac:dyDescent="0.2">
      <c r="A261" s="19"/>
      <c r="B261" s="87"/>
      <c r="C261" s="88" t="s">
        <v>292</v>
      </c>
      <c r="D261" s="88" t="s">
        <v>66</v>
      </c>
      <c r="E261" s="89" t="s">
        <v>293</v>
      </c>
      <c r="F261" s="90" t="s">
        <v>294</v>
      </c>
      <c r="G261" s="91" t="s">
        <v>108</v>
      </c>
      <c r="H261" s="92">
        <v>2</v>
      </c>
      <c r="I261" s="93"/>
      <c r="J261" s="93">
        <f>ROUND(I261*H261,2)</f>
        <v>0</v>
      </c>
      <c r="K261" s="90" t="s">
        <v>67</v>
      </c>
      <c r="L261" s="20"/>
      <c r="M261" s="94" t="s">
        <v>0</v>
      </c>
      <c r="N261" s="95" t="s">
        <v>27</v>
      </c>
      <c r="O261" s="96">
        <v>0.53</v>
      </c>
      <c r="P261" s="96">
        <f>O261*H261</f>
        <v>1.06</v>
      </c>
      <c r="Q261" s="96">
        <v>2.5000000000000001E-4</v>
      </c>
      <c r="R261" s="96">
        <f>Q261*H261</f>
        <v>5.0000000000000001E-4</v>
      </c>
      <c r="S261" s="96">
        <v>0</v>
      </c>
      <c r="T261" s="97">
        <f>S261*H261</f>
        <v>0</v>
      </c>
      <c r="U261" s="19"/>
      <c r="V261" s="19"/>
      <c r="W261" s="19"/>
      <c r="X261" s="19"/>
      <c r="Y261" s="19"/>
      <c r="Z261" s="19"/>
      <c r="AA261" s="19"/>
      <c r="AB261" s="19"/>
      <c r="AC261" s="19"/>
      <c r="AD261" s="19"/>
      <c r="AE261" s="19"/>
      <c r="AR261" s="98" t="s">
        <v>198</v>
      </c>
      <c r="AT261" s="98" t="s">
        <v>66</v>
      </c>
      <c r="AU261" s="98" t="s">
        <v>42</v>
      </c>
      <c r="AY261" s="11" t="s">
        <v>65</v>
      </c>
      <c r="BE261" s="99">
        <f>IF(N261="základní",J261,0)</f>
        <v>0</v>
      </c>
      <c r="BF261" s="99">
        <f>IF(N261="snížená",J261,0)</f>
        <v>0</v>
      </c>
      <c r="BG261" s="99">
        <f>IF(N261="zákl. přenesená",J261,0)</f>
        <v>0</v>
      </c>
      <c r="BH261" s="99">
        <f>IF(N261="sníž. přenesená",J261,0)</f>
        <v>0</v>
      </c>
      <c r="BI261" s="99">
        <f>IF(N261="nulová",J261,0)</f>
        <v>0</v>
      </c>
      <c r="BJ261" s="11" t="s">
        <v>41</v>
      </c>
      <c r="BK261" s="99">
        <f>ROUND(I261*H261,2)</f>
        <v>0</v>
      </c>
      <c r="BL261" s="11" t="s">
        <v>198</v>
      </c>
      <c r="BM261" s="98" t="s">
        <v>295</v>
      </c>
    </row>
    <row r="262" spans="1:65" s="2" customFormat="1" ht="19.2" x14ac:dyDescent="0.2">
      <c r="A262" s="19"/>
      <c r="B262" s="20"/>
      <c r="C262" s="19"/>
      <c r="D262" s="100" t="s">
        <v>68</v>
      </c>
      <c r="E262" s="19"/>
      <c r="F262" s="101" t="s">
        <v>296</v>
      </c>
      <c r="G262" s="19"/>
      <c r="H262" s="19"/>
      <c r="I262" s="19"/>
      <c r="J262" s="19"/>
      <c r="K262" s="19"/>
      <c r="L262" s="20"/>
      <c r="M262" s="102"/>
      <c r="N262" s="103"/>
      <c r="O262" s="28"/>
      <c r="P262" s="28"/>
      <c r="Q262" s="28"/>
      <c r="R262" s="28"/>
      <c r="S262" s="28"/>
      <c r="T262" s="29"/>
      <c r="U262" s="19"/>
      <c r="V262" s="19"/>
      <c r="W262" s="19"/>
      <c r="X262" s="19"/>
      <c r="Y262" s="19"/>
      <c r="Z262" s="19"/>
      <c r="AA262" s="19"/>
      <c r="AB262" s="19"/>
      <c r="AC262" s="19"/>
      <c r="AD262" s="19"/>
      <c r="AE262" s="19"/>
      <c r="AT262" s="11" t="s">
        <v>68</v>
      </c>
      <c r="AU262" s="11" t="s">
        <v>42</v>
      </c>
    </row>
    <row r="263" spans="1:65" s="2" customFormat="1" ht="14.4" customHeight="1" x14ac:dyDescent="0.2">
      <c r="A263" s="19"/>
      <c r="B263" s="87"/>
      <c r="C263" s="88" t="s">
        <v>297</v>
      </c>
      <c r="D263" s="88" t="s">
        <v>66</v>
      </c>
      <c r="E263" s="89" t="s">
        <v>298</v>
      </c>
      <c r="F263" s="90" t="s">
        <v>299</v>
      </c>
      <c r="G263" s="91" t="s">
        <v>84</v>
      </c>
      <c r="H263" s="92">
        <v>10</v>
      </c>
      <c r="I263" s="93"/>
      <c r="J263" s="93">
        <f>ROUND(I263*H263,2)</f>
        <v>0</v>
      </c>
      <c r="K263" s="90" t="s">
        <v>67</v>
      </c>
      <c r="L263" s="20"/>
      <c r="M263" s="94" t="s">
        <v>0</v>
      </c>
      <c r="N263" s="95" t="s">
        <v>27</v>
      </c>
      <c r="O263" s="96">
        <v>0.33400000000000002</v>
      </c>
      <c r="P263" s="96">
        <f>O263*H263</f>
        <v>3.3400000000000003</v>
      </c>
      <c r="Q263" s="96">
        <v>2.1700000000000001E-3</v>
      </c>
      <c r="R263" s="96">
        <f>Q263*H263</f>
        <v>2.1700000000000001E-2</v>
      </c>
      <c r="S263" s="96">
        <v>0</v>
      </c>
      <c r="T263" s="97">
        <f>S263*H263</f>
        <v>0</v>
      </c>
      <c r="U263" s="19"/>
      <c r="V263" s="19"/>
      <c r="W263" s="19"/>
      <c r="X263" s="19"/>
      <c r="Y263" s="19"/>
      <c r="Z263" s="19"/>
      <c r="AA263" s="19"/>
      <c r="AB263" s="19"/>
      <c r="AC263" s="19"/>
      <c r="AD263" s="19"/>
      <c r="AE263" s="19"/>
      <c r="AR263" s="98" t="s">
        <v>198</v>
      </c>
      <c r="AT263" s="98" t="s">
        <v>66</v>
      </c>
      <c r="AU263" s="98" t="s">
        <v>42</v>
      </c>
      <c r="AY263" s="11" t="s">
        <v>65</v>
      </c>
      <c r="BE263" s="99">
        <f>IF(N263="základní",J263,0)</f>
        <v>0</v>
      </c>
      <c r="BF263" s="99">
        <f>IF(N263="snížená",J263,0)</f>
        <v>0</v>
      </c>
      <c r="BG263" s="99">
        <f>IF(N263="zákl. přenesená",J263,0)</f>
        <v>0</v>
      </c>
      <c r="BH263" s="99">
        <f>IF(N263="sníž. přenesená",J263,0)</f>
        <v>0</v>
      </c>
      <c r="BI263" s="99">
        <f>IF(N263="nulová",J263,0)</f>
        <v>0</v>
      </c>
      <c r="BJ263" s="11" t="s">
        <v>41</v>
      </c>
      <c r="BK263" s="99">
        <f>ROUND(I263*H263,2)</f>
        <v>0</v>
      </c>
      <c r="BL263" s="11" t="s">
        <v>198</v>
      </c>
      <c r="BM263" s="98" t="s">
        <v>300</v>
      </c>
    </row>
    <row r="264" spans="1:65" s="2" customFormat="1" x14ac:dyDescent="0.2">
      <c r="A264" s="19"/>
      <c r="B264" s="20"/>
      <c r="C264" s="19"/>
      <c r="D264" s="100" t="s">
        <v>68</v>
      </c>
      <c r="E264" s="19"/>
      <c r="F264" s="101" t="s">
        <v>301</v>
      </c>
      <c r="G264" s="19"/>
      <c r="H264" s="19"/>
      <c r="I264" s="19"/>
      <c r="J264" s="19"/>
      <c r="K264" s="19"/>
      <c r="L264" s="20"/>
      <c r="M264" s="102"/>
      <c r="N264" s="103"/>
      <c r="O264" s="28"/>
      <c r="P264" s="28"/>
      <c r="Q264" s="28"/>
      <c r="R264" s="28"/>
      <c r="S264" s="28"/>
      <c r="T264" s="29"/>
      <c r="U264" s="19"/>
      <c r="V264" s="19"/>
      <c r="W264" s="19"/>
      <c r="X264" s="19"/>
      <c r="Y264" s="19"/>
      <c r="Z264" s="19"/>
      <c r="AA264" s="19"/>
      <c r="AB264" s="19"/>
      <c r="AC264" s="19"/>
      <c r="AD264" s="19"/>
      <c r="AE264" s="19"/>
      <c r="AT264" s="11" t="s">
        <v>68</v>
      </c>
      <c r="AU264" s="11" t="s">
        <v>42</v>
      </c>
    </row>
    <row r="265" spans="1:65" s="8" customFormat="1" x14ac:dyDescent="0.2">
      <c r="B265" s="104"/>
      <c r="D265" s="100" t="s">
        <v>69</v>
      </c>
      <c r="E265" s="105" t="s">
        <v>0</v>
      </c>
      <c r="F265" s="106" t="s">
        <v>290</v>
      </c>
      <c r="H265" s="105" t="s">
        <v>0</v>
      </c>
      <c r="L265" s="104"/>
      <c r="M265" s="107"/>
      <c r="N265" s="108"/>
      <c r="O265" s="108"/>
      <c r="P265" s="108"/>
      <c r="Q265" s="108"/>
      <c r="R265" s="108"/>
      <c r="S265" s="108"/>
      <c r="T265" s="109"/>
      <c r="AT265" s="105" t="s">
        <v>69</v>
      </c>
      <c r="AU265" s="105" t="s">
        <v>42</v>
      </c>
      <c r="AV265" s="8" t="s">
        <v>41</v>
      </c>
      <c r="AW265" s="8" t="s">
        <v>19</v>
      </c>
      <c r="AX265" s="8" t="s">
        <v>40</v>
      </c>
      <c r="AY265" s="105" t="s">
        <v>65</v>
      </c>
    </row>
    <row r="266" spans="1:65" s="9" customFormat="1" x14ac:dyDescent="0.2">
      <c r="B266" s="110"/>
      <c r="D266" s="100" t="s">
        <v>69</v>
      </c>
      <c r="E266" s="111" t="s">
        <v>0</v>
      </c>
      <c r="F266" s="112" t="s">
        <v>302</v>
      </c>
      <c r="H266" s="113">
        <v>10</v>
      </c>
      <c r="L266" s="110"/>
      <c r="M266" s="114"/>
      <c r="N266" s="115"/>
      <c r="O266" s="115"/>
      <c r="P266" s="115"/>
      <c r="Q266" s="115"/>
      <c r="R266" s="115"/>
      <c r="S266" s="115"/>
      <c r="T266" s="116"/>
      <c r="AT266" s="111" t="s">
        <v>69</v>
      </c>
      <c r="AU266" s="111" t="s">
        <v>42</v>
      </c>
      <c r="AV266" s="9" t="s">
        <v>42</v>
      </c>
      <c r="AW266" s="9" t="s">
        <v>19</v>
      </c>
      <c r="AX266" s="9" t="s">
        <v>40</v>
      </c>
      <c r="AY266" s="111" t="s">
        <v>65</v>
      </c>
    </row>
    <row r="267" spans="1:65" s="10" customFormat="1" x14ac:dyDescent="0.2">
      <c r="B267" s="117"/>
      <c r="D267" s="100" t="s">
        <v>69</v>
      </c>
      <c r="E267" s="118" t="s">
        <v>0</v>
      </c>
      <c r="F267" s="119" t="s">
        <v>70</v>
      </c>
      <c r="H267" s="120">
        <v>10</v>
      </c>
      <c r="L267" s="117"/>
      <c r="M267" s="121"/>
      <c r="N267" s="122"/>
      <c r="O267" s="122"/>
      <c r="P267" s="122"/>
      <c r="Q267" s="122"/>
      <c r="R267" s="122"/>
      <c r="S267" s="122"/>
      <c r="T267" s="123"/>
      <c r="AT267" s="118" t="s">
        <v>69</v>
      </c>
      <c r="AU267" s="118" t="s">
        <v>42</v>
      </c>
      <c r="AV267" s="10" t="s">
        <v>71</v>
      </c>
      <c r="AW267" s="10" t="s">
        <v>19</v>
      </c>
      <c r="AX267" s="10" t="s">
        <v>41</v>
      </c>
      <c r="AY267" s="118" t="s">
        <v>65</v>
      </c>
    </row>
    <row r="268" spans="1:65" s="2" customFormat="1" ht="14.4" customHeight="1" x14ac:dyDescent="0.2">
      <c r="A268" s="19"/>
      <c r="B268" s="87"/>
      <c r="C268" s="88" t="s">
        <v>236</v>
      </c>
      <c r="D268" s="88" t="s">
        <v>66</v>
      </c>
      <c r="E268" s="89" t="s">
        <v>303</v>
      </c>
      <c r="F268" s="90" t="s">
        <v>304</v>
      </c>
      <c r="G268" s="91" t="s">
        <v>100</v>
      </c>
      <c r="H268" s="92">
        <v>6.4000000000000001E-2</v>
      </c>
      <c r="I268" s="93"/>
      <c r="J268" s="93">
        <f>ROUND(I268*H268,2)</f>
        <v>0</v>
      </c>
      <c r="K268" s="90" t="s">
        <v>67</v>
      </c>
      <c r="L268" s="20"/>
      <c r="M268" s="94" t="s">
        <v>0</v>
      </c>
      <c r="N268" s="95" t="s">
        <v>27</v>
      </c>
      <c r="O268" s="96">
        <v>4.7370000000000001</v>
      </c>
      <c r="P268" s="96">
        <f>O268*H268</f>
        <v>0.30316799999999999</v>
      </c>
      <c r="Q268" s="96">
        <v>0</v>
      </c>
      <c r="R268" s="96">
        <f>Q268*H268</f>
        <v>0</v>
      </c>
      <c r="S268" s="96">
        <v>0</v>
      </c>
      <c r="T268" s="97">
        <f>S268*H268</f>
        <v>0</v>
      </c>
      <c r="U268" s="19"/>
      <c r="V268" s="19"/>
      <c r="W268" s="19"/>
      <c r="X268" s="19"/>
      <c r="Y268" s="19"/>
      <c r="Z268" s="19"/>
      <c r="AA268" s="19"/>
      <c r="AB268" s="19"/>
      <c r="AC268" s="19"/>
      <c r="AD268" s="19"/>
      <c r="AE268" s="19"/>
      <c r="AR268" s="98" t="s">
        <v>198</v>
      </c>
      <c r="AT268" s="98" t="s">
        <v>66</v>
      </c>
      <c r="AU268" s="98" t="s">
        <v>42</v>
      </c>
      <c r="AY268" s="11" t="s">
        <v>65</v>
      </c>
      <c r="BE268" s="99">
        <f>IF(N268="základní",J268,0)</f>
        <v>0</v>
      </c>
      <c r="BF268" s="99">
        <f>IF(N268="snížená",J268,0)</f>
        <v>0</v>
      </c>
      <c r="BG268" s="99">
        <f>IF(N268="zákl. přenesená",J268,0)</f>
        <v>0</v>
      </c>
      <c r="BH268" s="99">
        <f>IF(N268="sníž. přenesená",J268,0)</f>
        <v>0</v>
      </c>
      <c r="BI268" s="99">
        <f>IF(N268="nulová",J268,0)</f>
        <v>0</v>
      </c>
      <c r="BJ268" s="11" t="s">
        <v>41</v>
      </c>
      <c r="BK268" s="99">
        <f>ROUND(I268*H268,2)</f>
        <v>0</v>
      </c>
      <c r="BL268" s="11" t="s">
        <v>198</v>
      </c>
      <c r="BM268" s="98" t="s">
        <v>305</v>
      </c>
    </row>
    <row r="269" spans="1:65" s="2" customFormat="1" ht="19.2" x14ac:dyDescent="0.2">
      <c r="A269" s="19"/>
      <c r="B269" s="20"/>
      <c r="C269" s="19"/>
      <c r="D269" s="100" t="s">
        <v>68</v>
      </c>
      <c r="E269" s="19"/>
      <c r="F269" s="101" t="s">
        <v>306</v>
      </c>
      <c r="G269" s="19"/>
      <c r="H269" s="19"/>
      <c r="I269" s="19"/>
      <c r="J269" s="19"/>
      <c r="K269" s="19"/>
      <c r="L269" s="20"/>
      <c r="M269" s="102"/>
      <c r="N269" s="103"/>
      <c r="O269" s="28"/>
      <c r="P269" s="28"/>
      <c r="Q269" s="28"/>
      <c r="R269" s="28"/>
      <c r="S269" s="28"/>
      <c r="T269" s="29"/>
      <c r="U269" s="19"/>
      <c r="V269" s="19"/>
      <c r="W269" s="19"/>
      <c r="X269" s="19"/>
      <c r="Y269" s="19"/>
      <c r="Z269" s="19"/>
      <c r="AA269" s="19"/>
      <c r="AB269" s="19"/>
      <c r="AC269" s="19"/>
      <c r="AD269" s="19"/>
      <c r="AE269" s="19"/>
      <c r="AT269" s="11" t="s">
        <v>68</v>
      </c>
      <c r="AU269" s="11" t="s">
        <v>42</v>
      </c>
    </row>
    <row r="270" spans="1:65" s="2" customFormat="1" ht="86.4" x14ac:dyDescent="0.2">
      <c r="A270" s="19"/>
      <c r="B270" s="20"/>
      <c r="C270" s="19"/>
      <c r="D270" s="100" t="s">
        <v>92</v>
      </c>
      <c r="E270" s="19"/>
      <c r="F270" s="127" t="s">
        <v>307</v>
      </c>
      <c r="G270" s="19"/>
      <c r="H270" s="19"/>
      <c r="I270" s="19"/>
      <c r="J270" s="19"/>
      <c r="K270" s="19"/>
      <c r="L270" s="20"/>
      <c r="M270" s="102"/>
      <c r="N270" s="103"/>
      <c r="O270" s="28"/>
      <c r="P270" s="28"/>
      <c r="Q270" s="28"/>
      <c r="R270" s="28"/>
      <c r="S270" s="28"/>
      <c r="T270" s="29"/>
      <c r="U270" s="19"/>
      <c r="V270" s="19"/>
      <c r="W270" s="19"/>
      <c r="X270" s="19"/>
      <c r="Y270" s="19"/>
      <c r="Z270" s="19"/>
      <c r="AA270" s="19"/>
      <c r="AB270" s="19"/>
      <c r="AC270" s="19"/>
      <c r="AD270" s="19"/>
      <c r="AE270" s="19"/>
      <c r="AT270" s="11" t="s">
        <v>92</v>
      </c>
      <c r="AU270" s="11" t="s">
        <v>42</v>
      </c>
    </row>
    <row r="271" spans="1:65" s="2" customFormat="1" ht="14.4" customHeight="1" x14ac:dyDescent="0.2">
      <c r="A271" s="19"/>
      <c r="B271" s="87"/>
      <c r="C271" s="88" t="s">
        <v>308</v>
      </c>
      <c r="D271" s="88" t="s">
        <v>66</v>
      </c>
      <c r="E271" s="89" t="s">
        <v>309</v>
      </c>
      <c r="F271" s="90" t="s">
        <v>310</v>
      </c>
      <c r="G271" s="91" t="s">
        <v>100</v>
      </c>
      <c r="H271" s="92">
        <v>6.4000000000000001E-2</v>
      </c>
      <c r="I271" s="93"/>
      <c r="J271" s="93">
        <f>ROUND(I271*H271,2)</f>
        <v>0</v>
      </c>
      <c r="K271" s="90" t="s">
        <v>67</v>
      </c>
      <c r="L271" s="20"/>
      <c r="M271" s="94" t="s">
        <v>0</v>
      </c>
      <c r="N271" s="95" t="s">
        <v>27</v>
      </c>
      <c r="O271" s="96">
        <v>2.75</v>
      </c>
      <c r="P271" s="96">
        <f>O271*H271</f>
        <v>0.17599999999999999</v>
      </c>
      <c r="Q271" s="96">
        <v>0</v>
      </c>
      <c r="R271" s="96">
        <f>Q271*H271</f>
        <v>0</v>
      </c>
      <c r="S271" s="96">
        <v>0</v>
      </c>
      <c r="T271" s="97">
        <f>S271*H271</f>
        <v>0</v>
      </c>
      <c r="U271" s="19"/>
      <c r="V271" s="19"/>
      <c r="W271" s="19"/>
      <c r="X271" s="19"/>
      <c r="Y271" s="19"/>
      <c r="Z271" s="19"/>
      <c r="AA271" s="19"/>
      <c r="AB271" s="19"/>
      <c r="AC271" s="19"/>
      <c r="AD271" s="19"/>
      <c r="AE271" s="19"/>
      <c r="AR271" s="98" t="s">
        <v>198</v>
      </c>
      <c r="AT271" s="98" t="s">
        <v>66</v>
      </c>
      <c r="AU271" s="98" t="s">
        <v>42</v>
      </c>
      <c r="AY271" s="11" t="s">
        <v>65</v>
      </c>
      <c r="BE271" s="99">
        <f>IF(N271="základní",J271,0)</f>
        <v>0</v>
      </c>
      <c r="BF271" s="99">
        <f>IF(N271="snížená",J271,0)</f>
        <v>0</v>
      </c>
      <c r="BG271" s="99">
        <f>IF(N271="zákl. přenesená",J271,0)</f>
        <v>0</v>
      </c>
      <c r="BH271" s="99">
        <f>IF(N271="sníž. přenesená",J271,0)</f>
        <v>0</v>
      </c>
      <c r="BI271" s="99">
        <f>IF(N271="nulová",J271,0)</f>
        <v>0</v>
      </c>
      <c r="BJ271" s="11" t="s">
        <v>41</v>
      </c>
      <c r="BK271" s="99">
        <f>ROUND(I271*H271,2)</f>
        <v>0</v>
      </c>
      <c r="BL271" s="11" t="s">
        <v>198</v>
      </c>
      <c r="BM271" s="98" t="s">
        <v>311</v>
      </c>
    </row>
    <row r="272" spans="1:65" s="2" customFormat="1" ht="19.2" x14ac:dyDescent="0.2">
      <c r="A272" s="19"/>
      <c r="B272" s="20"/>
      <c r="C272" s="19"/>
      <c r="D272" s="100" t="s">
        <v>68</v>
      </c>
      <c r="E272" s="19"/>
      <c r="F272" s="101" t="s">
        <v>312</v>
      </c>
      <c r="G272" s="19"/>
      <c r="H272" s="19"/>
      <c r="I272" s="19"/>
      <c r="J272" s="19"/>
      <c r="K272" s="19"/>
      <c r="L272" s="20"/>
      <c r="M272" s="102"/>
      <c r="N272" s="103"/>
      <c r="O272" s="28"/>
      <c r="P272" s="28"/>
      <c r="Q272" s="28"/>
      <c r="R272" s="28"/>
      <c r="S272" s="28"/>
      <c r="T272" s="29"/>
      <c r="U272" s="19"/>
      <c r="V272" s="19"/>
      <c r="W272" s="19"/>
      <c r="X272" s="19"/>
      <c r="Y272" s="19"/>
      <c r="Z272" s="19"/>
      <c r="AA272" s="19"/>
      <c r="AB272" s="19"/>
      <c r="AC272" s="19"/>
      <c r="AD272" s="19"/>
      <c r="AE272" s="19"/>
      <c r="AT272" s="11" t="s">
        <v>68</v>
      </c>
      <c r="AU272" s="11" t="s">
        <v>42</v>
      </c>
    </row>
    <row r="273" spans="1:65" s="2" customFormat="1" ht="86.4" x14ac:dyDescent="0.2">
      <c r="A273" s="19"/>
      <c r="B273" s="20"/>
      <c r="C273" s="19"/>
      <c r="D273" s="100" t="s">
        <v>92</v>
      </c>
      <c r="E273" s="19"/>
      <c r="F273" s="127" t="s">
        <v>307</v>
      </c>
      <c r="G273" s="19"/>
      <c r="H273" s="19"/>
      <c r="I273" s="19"/>
      <c r="J273" s="19"/>
      <c r="K273" s="19"/>
      <c r="L273" s="20"/>
      <c r="M273" s="102"/>
      <c r="N273" s="103"/>
      <c r="O273" s="28"/>
      <c r="P273" s="28"/>
      <c r="Q273" s="28"/>
      <c r="R273" s="28"/>
      <c r="S273" s="28"/>
      <c r="T273" s="29"/>
      <c r="U273" s="19"/>
      <c r="V273" s="19"/>
      <c r="W273" s="19"/>
      <c r="X273" s="19"/>
      <c r="Y273" s="19"/>
      <c r="Z273" s="19"/>
      <c r="AA273" s="19"/>
      <c r="AB273" s="19"/>
      <c r="AC273" s="19"/>
      <c r="AD273" s="19"/>
      <c r="AE273" s="19"/>
      <c r="AT273" s="11" t="s">
        <v>92</v>
      </c>
      <c r="AU273" s="11" t="s">
        <v>42</v>
      </c>
    </row>
    <row r="274" spans="1:65" s="7" customFormat="1" ht="22.95" customHeight="1" x14ac:dyDescent="0.25">
      <c r="B274" s="75"/>
      <c r="D274" s="76" t="s">
        <v>39</v>
      </c>
      <c r="E274" s="85" t="s">
        <v>313</v>
      </c>
      <c r="F274" s="85" t="s">
        <v>314</v>
      </c>
      <c r="J274" s="86">
        <f>BK274</f>
        <v>0</v>
      </c>
      <c r="L274" s="75"/>
      <c r="M274" s="79"/>
      <c r="N274" s="80"/>
      <c r="O274" s="80"/>
      <c r="P274" s="81">
        <f>SUM(P275:P319)</f>
        <v>214.497274</v>
      </c>
      <c r="Q274" s="80"/>
      <c r="R274" s="81">
        <f>SUM(R275:R319)</f>
        <v>3.4218605000000002</v>
      </c>
      <c r="S274" s="80"/>
      <c r="T274" s="82">
        <f>SUM(T275:T319)</f>
        <v>0</v>
      </c>
      <c r="AR274" s="76" t="s">
        <v>42</v>
      </c>
      <c r="AT274" s="83" t="s">
        <v>39</v>
      </c>
      <c r="AU274" s="83" t="s">
        <v>41</v>
      </c>
      <c r="AY274" s="76" t="s">
        <v>65</v>
      </c>
      <c r="BK274" s="84">
        <f>SUM(BK275:BK319)</f>
        <v>0</v>
      </c>
    </row>
    <row r="275" spans="1:65" s="2" customFormat="1" ht="14.4" customHeight="1" x14ac:dyDescent="0.2">
      <c r="A275" s="19"/>
      <c r="B275" s="87"/>
      <c r="C275" s="88" t="s">
        <v>315</v>
      </c>
      <c r="D275" s="88" t="s">
        <v>66</v>
      </c>
      <c r="E275" s="89" t="s">
        <v>316</v>
      </c>
      <c r="F275" s="90" t="s">
        <v>317</v>
      </c>
      <c r="G275" s="91" t="s">
        <v>146</v>
      </c>
      <c r="H275" s="92">
        <v>282.7</v>
      </c>
      <c r="I275" s="93"/>
      <c r="J275" s="93">
        <f>ROUND(I275*H275,2)</f>
        <v>0</v>
      </c>
      <c r="K275" s="90" t="s">
        <v>67</v>
      </c>
      <c r="L275" s="20"/>
      <c r="M275" s="94" t="s">
        <v>0</v>
      </c>
      <c r="N275" s="95" t="s">
        <v>27</v>
      </c>
      <c r="O275" s="96">
        <v>0.55000000000000004</v>
      </c>
      <c r="P275" s="96">
        <f>O275*H275</f>
        <v>155.48500000000001</v>
      </c>
      <c r="Q275" s="96">
        <v>2.7999999999999998E-4</v>
      </c>
      <c r="R275" s="96">
        <f>Q275*H275</f>
        <v>7.915599999999999E-2</v>
      </c>
      <c r="S275" s="96">
        <v>0</v>
      </c>
      <c r="T275" s="97">
        <f>S275*H275</f>
        <v>0</v>
      </c>
      <c r="U275" s="19"/>
      <c r="V275" s="19"/>
      <c r="W275" s="19"/>
      <c r="X275" s="19"/>
      <c r="Y275" s="19"/>
      <c r="Z275" s="19"/>
      <c r="AA275" s="19"/>
      <c r="AB275" s="19"/>
      <c r="AC275" s="19"/>
      <c r="AD275" s="19"/>
      <c r="AE275" s="19"/>
      <c r="AR275" s="98" t="s">
        <v>198</v>
      </c>
      <c r="AT275" s="98" t="s">
        <v>66</v>
      </c>
      <c r="AU275" s="98" t="s">
        <v>42</v>
      </c>
      <c r="AY275" s="11" t="s">
        <v>65</v>
      </c>
      <c r="BE275" s="99">
        <f>IF(N275="základní",J275,0)</f>
        <v>0</v>
      </c>
      <c r="BF275" s="99">
        <f>IF(N275="snížená",J275,0)</f>
        <v>0</v>
      </c>
      <c r="BG275" s="99">
        <f>IF(N275="zákl. přenesená",J275,0)</f>
        <v>0</v>
      </c>
      <c r="BH275" s="99">
        <f>IF(N275="sníž. přenesená",J275,0)</f>
        <v>0</v>
      </c>
      <c r="BI275" s="99">
        <f>IF(N275="nulová",J275,0)</f>
        <v>0</v>
      </c>
      <c r="BJ275" s="11" t="s">
        <v>41</v>
      </c>
      <c r="BK275" s="99">
        <f>ROUND(I275*H275,2)</f>
        <v>0</v>
      </c>
      <c r="BL275" s="11" t="s">
        <v>198</v>
      </c>
      <c r="BM275" s="98" t="s">
        <v>318</v>
      </c>
    </row>
    <row r="276" spans="1:65" s="2" customFormat="1" x14ac:dyDescent="0.2">
      <c r="A276" s="19"/>
      <c r="B276" s="20"/>
      <c r="C276" s="19"/>
      <c r="D276" s="100" t="s">
        <v>68</v>
      </c>
      <c r="E276" s="19"/>
      <c r="F276" s="101" t="s">
        <v>319</v>
      </c>
      <c r="G276" s="19"/>
      <c r="H276" s="19"/>
      <c r="I276" s="19"/>
      <c r="J276" s="19"/>
      <c r="K276" s="19"/>
      <c r="L276" s="20"/>
      <c r="M276" s="102"/>
      <c r="N276" s="103"/>
      <c r="O276" s="28"/>
      <c r="P276" s="28"/>
      <c r="Q276" s="28"/>
      <c r="R276" s="28"/>
      <c r="S276" s="28"/>
      <c r="T276" s="29"/>
      <c r="U276" s="19"/>
      <c r="V276" s="19"/>
      <c r="W276" s="19"/>
      <c r="X276" s="19"/>
      <c r="Y276" s="19"/>
      <c r="Z276" s="19"/>
      <c r="AA276" s="19"/>
      <c r="AB276" s="19"/>
      <c r="AC276" s="19"/>
      <c r="AD276" s="19"/>
      <c r="AE276" s="19"/>
      <c r="AT276" s="11" t="s">
        <v>68</v>
      </c>
      <c r="AU276" s="11" t="s">
        <v>42</v>
      </c>
    </row>
    <row r="277" spans="1:65" s="2" customFormat="1" ht="57.6" x14ac:dyDescent="0.2">
      <c r="A277" s="19"/>
      <c r="B277" s="20"/>
      <c r="C277" s="19"/>
      <c r="D277" s="100" t="s">
        <v>92</v>
      </c>
      <c r="E277" s="19"/>
      <c r="F277" s="127" t="s">
        <v>320</v>
      </c>
      <c r="G277" s="19"/>
      <c r="H277" s="19"/>
      <c r="I277" s="19"/>
      <c r="J277" s="19"/>
      <c r="K277" s="19"/>
      <c r="L277" s="20"/>
      <c r="M277" s="102"/>
      <c r="N277" s="103"/>
      <c r="O277" s="28"/>
      <c r="P277" s="28"/>
      <c r="Q277" s="28"/>
      <c r="R277" s="28"/>
      <c r="S277" s="28"/>
      <c r="T277" s="29"/>
      <c r="U277" s="19"/>
      <c r="V277" s="19"/>
      <c r="W277" s="19"/>
      <c r="X277" s="19"/>
      <c r="Y277" s="19"/>
      <c r="Z277" s="19"/>
      <c r="AA277" s="19"/>
      <c r="AB277" s="19"/>
      <c r="AC277" s="19"/>
      <c r="AD277" s="19"/>
      <c r="AE277" s="19"/>
      <c r="AT277" s="11" t="s">
        <v>92</v>
      </c>
      <c r="AU277" s="11" t="s">
        <v>42</v>
      </c>
    </row>
    <row r="278" spans="1:65" s="8" customFormat="1" x14ac:dyDescent="0.2">
      <c r="B278" s="104"/>
      <c r="D278" s="100" t="s">
        <v>69</v>
      </c>
      <c r="E278" s="105" t="s">
        <v>0</v>
      </c>
      <c r="F278" s="106" t="s">
        <v>290</v>
      </c>
      <c r="H278" s="105" t="s">
        <v>0</v>
      </c>
      <c r="L278" s="104"/>
      <c r="M278" s="107"/>
      <c r="N278" s="108"/>
      <c r="O278" s="108"/>
      <c r="P278" s="108"/>
      <c r="Q278" s="108"/>
      <c r="R278" s="108"/>
      <c r="S278" s="108"/>
      <c r="T278" s="109"/>
      <c r="AT278" s="105" t="s">
        <v>69</v>
      </c>
      <c r="AU278" s="105" t="s">
        <v>42</v>
      </c>
      <c r="AV278" s="8" t="s">
        <v>41</v>
      </c>
      <c r="AW278" s="8" t="s">
        <v>19</v>
      </c>
      <c r="AX278" s="8" t="s">
        <v>40</v>
      </c>
      <c r="AY278" s="105" t="s">
        <v>65</v>
      </c>
    </row>
    <row r="279" spans="1:65" s="8" customFormat="1" x14ac:dyDescent="0.2">
      <c r="B279" s="104"/>
      <c r="D279" s="100" t="s">
        <v>69</v>
      </c>
      <c r="E279" s="105" t="s">
        <v>0</v>
      </c>
      <c r="F279" s="106" t="s">
        <v>321</v>
      </c>
      <c r="H279" s="105" t="s">
        <v>0</v>
      </c>
      <c r="L279" s="104"/>
      <c r="M279" s="107"/>
      <c r="N279" s="108"/>
      <c r="O279" s="108"/>
      <c r="P279" s="108"/>
      <c r="Q279" s="108"/>
      <c r="R279" s="108"/>
      <c r="S279" s="108"/>
      <c r="T279" s="109"/>
      <c r="AT279" s="105" t="s">
        <v>69</v>
      </c>
      <c r="AU279" s="105" t="s">
        <v>42</v>
      </c>
      <c r="AV279" s="8" t="s">
        <v>41</v>
      </c>
      <c r="AW279" s="8" t="s">
        <v>19</v>
      </c>
      <c r="AX279" s="8" t="s">
        <v>40</v>
      </c>
      <c r="AY279" s="105" t="s">
        <v>65</v>
      </c>
    </row>
    <row r="280" spans="1:65" s="9" customFormat="1" x14ac:dyDescent="0.2">
      <c r="B280" s="110"/>
      <c r="D280" s="100" t="s">
        <v>69</v>
      </c>
      <c r="E280" s="111" t="s">
        <v>0</v>
      </c>
      <c r="F280" s="112" t="s">
        <v>322</v>
      </c>
      <c r="H280" s="113">
        <v>282.7</v>
      </c>
      <c r="L280" s="110"/>
      <c r="M280" s="114"/>
      <c r="N280" s="115"/>
      <c r="O280" s="115"/>
      <c r="P280" s="115"/>
      <c r="Q280" s="115"/>
      <c r="R280" s="115"/>
      <c r="S280" s="115"/>
      <c r="T280" s="116"/>
      <c r="AT280" s="111" t="s">
        <v>69</v>
      </c>
      <c r="AU280" s="111" t="s">
        <v>42</v>
      </c>
      <c r="AV280" s="9" t="s">
        <v>42</v>
      </c>
      <c r="AW280" s="9" t="s">
        <v>19</v>
      </c>
      <c r="AX280" s="9" t="s">
        <v>40</v>
      </c>
      <c r="AY280" s="111" t="s">
        <v>65</v>
      </c>
    </row>
    <row r="281" spans="1:65" s="10" customFormat="1" x14ac:dyDescent="0.2">
      <c r="B281" s="117"/>
      <c r="D281" s="100" t="s">
        <v>69</v>
      </c>
      <c r="E281" s="118" t="s">
        <v>0</v>
      </c>
      <c r="F281" s="119" t="s">
        <v>70</v>
      </c>
      <c r="H281" s="120">
        <v>282.7</v>
      </c>
      <c r="L281" s="117"/>
      <c r="M281" s="121"/>
      <c r="N281" s="122"/>
      <c r="O281" s="122"/>
      <c r="P281" s="122"/>
      <c r="Q281" s="122"/>
      <c r="R281" s="122"/>
      <c r="S281" s="122"/>
      <c r="T281" s="123"/>
      <c r="AT281" s="118" t="s">
        <v>69</v>
      </c>
      <c r="AU281" s="118" t="s">
        <v>42</v>
      </c>
      <c r="AV281" s="10" t="s">
        <v>71</v>
      </c>
      <c r="AW281" s="10" t="s">
        <v>19</v>
      </c>
      <c r="AX281" s="10" t="s">
        <v>41</v>
      </c>
      <c r="AY281" s="118" t="s">
        <v>65</v>
      </c>
    </row>
    <row r="282" spans="1:65" s="2" customFormat="1" ht="14.4" customHeight="1" x14ac:dyDescent="0.2">
      <c r="A282" s="19"/>
      <c r="B282" s="87"/>
      <c r="C282" s="128" t="s">
        <v>323</v>
      </c>
      <c r="D282" s="128" t="s">
        <v>94</v>
      </c>
      <c r="E282" s="129" t="s">
        <v>324</v>
      </c>
      <c r="F282" s="130" t="s">
        <v>325</v>
      </c>
      <c r="G282" s="131" t="s">
        <v>146</v>
      </c>
      <c r="H282" s="132">
        <v>258.17</v>
      </c>
      <c r="I282" s="133"/>
      <c r="J282" s="133">
        <f>ROUND(I282*H282,2)</f>
        <v>0</v>
      </c>
      <c r="K282" s="130" t="s">
        <v>67</v>
      </c>
      <c r="L282" s="134"/>
      <c r="M282" s="135" t="s">
        <v>0</v>
      </c>
      <c r="N282" s="136" t="s">
        <v>27</v>
      </c>
      <c r="O282" s="96">
        <v>0</v>
      </c>
      <c r="P282" s="96">
        <f>O282*H282</f>
        <v>0</v>
      </c>
      <c r="Q282" s="96">
        <v>9.1000000000000004E-3</v>
      </c>
      <c r="R282" s="96">
        <f>Q282*H282</f>
        <v>2.3493470000000003</v>
      </c>
      <c r="S282" s="96">
        <v>0</v>
      </c>
      <c r="T282" s="97">
        <f>S282*H282</f>
        <v>0</v>
      </c>
      <c r="U282" s="19"/>
      <c r="V282" s="19"/>
      <c r="W282" s="19"/>
      <c r="X282" s="19"/>
      <c r="Y282" s="19"/>
      <c r="Z282" s="19"/>
      <c r="AA282" s="19"/>
      <c r="AB282" s="19"/>
      <c r="AC282" s="19"/>
      <c r="AD282" s="19"/>
      <c r="AE282" s="19"/>
      <c r="AR282" s="98" t="s">
        <v>236</v>
      </c>
      <c r="AT282" s="98" t="s">
        <v>94</v>
      </c>
      <c r="AU282" s="98" t="s">
        <v>42</v>
      </c>
      <c r="AY282" s="11" t="s">
        <v>65</v>
      </c>
      <c r="BE282" s="99">
        <f>IF(N282="základní",J282,0)</f>
        <v>0</v>
      </c>
      <c r="BF282" s="99">
        <f>IF(N282="snížená",J282,0)</f>
        <v>0</v>
      </c>
      <c r="BG282" s="99">
        <f>IF(N282="zákl. přenesená",J282,0)</f>
        <v>0</v>
      </c>
      <c r="BH282" s="99">
        <f>IF(N282="sníž. přenesená",J282,0)</f>
        <v>0</v>
      </c>
      <c r="BI282" s="99">
        <f>IF(N282="nulová",J282,0)</f>
        <v>0</v>
      </c>
      <c r="BJ282" s="11" t="s">
        <v>41</v>
      </c>
      <c r="BK282" s="99">
        <f>ROUND(I282*H282,2)</f>
        <v>0</v>
      </c>
      <c r="BL282" s="11" t="s">
        <v>198</v>
      </c>
      <c r="BM282" s="98" t="s">
        <v>326</v>
      </c>
    </row>
    <row r="283" spans="1:65" s="2" customFormat="1" x14ac:dyDescent="0.2">
      <c r="A283" s="19"/>
      <c r="B283" s="20"/>
      <c r="C283" s="19"/>
      <c r="D283" s="100" t="s">
        <v>68</v>
      </c>
      <c r="E283" s="19"/>
      <c r="F283" s="101" t="s">
        <v>325</v>
      </c>
      <c r="G283" s="19"/>
      <c r="H283" s="19"/>
      <c r="I283" s="19"/>
      <c r="J283" s="19"/>
      <c r="K283" s="19"/>
      <c r="L283" s="20"/>
      <c r="M283" s="102"/>
      <c r="N283" s="103"/>
      <c r="O283" s="28"/>
      <c r="P283" s="28"/>
      <c r="Q283" s="28"/>
      <c r="R283" s="28"/>
      <c r="S283" s="28"/>
      <c r="T283" s="29"/>
      <c r="U283" s="19"/>
      <c r="V283" s="19"/>
      <c r="W283" s="19"/>
      <c r="X283" s="19"/>
      <c r="Y283" s="19"/>
      <c r="Z283" s="19"/>
      <c r="AA283" s="19"/>
      <c r="AB283" s="19"/>
      <c r="AC283" s="19"/>
      <c r="AD283" s="19"/>
      <c r="AE283" s="19"/>
      <c r="AT283" s="11" t="s">
        <v>68</v>
      </c>
      <c r="AU283" s="11" t="s">
        <v>42</v>
      </c>
    </row>
    <row r="284" spans="1:65" s="9" customFormat="1" x14ac:dyDescent="0.2">
      <c r="B284" s="110"/>
      <c r="D284" s="100" t="s">
        <v>69</v>
      </c>
      <c r="E284" s="111" t="s">
        <v>0</v>
      </c>
      <c r="F284" s="112" t="s">
        <v>327</v>
      </c>
      <c r="H284" s="113">
        <v>258.17</v>
      </c>
      <c r="L284" s="110"/>
      <c r="M284" s="114"/>
      <c r="N284" s="115"/>
      <c r="O284" s="115"/>
      <c r="P284" s="115"/>
      <c r="Q284" s="115"/>
      <c r="R284" s="115"/>
      <c r="S284" s="115"/>
      <c r="T284" s="116"/>
      <c r="AT284" s="111" t="s">
        <v>69</v>
      </c>
      <c r="AU284" s="111" t="s">
        <v>42</v>
      </c>
      <c r="AV284" s="9" t="s">
        <v>42</v>
      </c>
      <c r="AW284" s="9" t="s">
        <v>19</v>
      </c>
      <c r="AX284" s="9" t="s">
        <v>40</v>
      </c>
      <c r="AY284" s="111" t="s">
        <v>65</v>
      </c>
    </row>
    <row r="285" spans="1:65" s="10" customFormat="1" x14ac:dyDescent="0.2">
      <c r="B285" s="117"/>
      <c r="D285" s="100" t="s">
        <v>69</v>
      </c>
      <c r="E285" s="118" t="s">
        <v>0</v>
      </c>
      <c r="F285" s="119" t="s">
        <v>70</v>
      </c>
      <c r="H285" s="120">
        <v>258.17</v>
      </c>
      <c r="L285" s="117"/>
      <c r="M285" s="121"/>
      <c r="N285" s="122"/>
      <c r="O285" s="122"/>
      <c r="P285" s="122"/>
      <c r="Q285" s="122"/>
      <c r="R285" s="122"/>
      <c r="S285" s="122"/>
      <c r="T285" s="123"/>
      <c r="AT285" s="118" t="s">
        <v>69</v>
      </c>
      <c r="AU285" s="118" t="s">
        <v>42</v>
      </c>
      <c r="AV285" s="10" t="s">
        <v>71</v>
      </c>
      <c r="AW285" s="10" t="s">
        <v>19</v>
      </c>
      <c r="AX285" s="10" t="s">
        <v>41</v>
      </c>
      <c r="AY285" s="118" t="s">
        <v>65</v>
      </c>
    </row>
    <row r="286" spans="1:65" s="2" customFormat="1" ht="14.4" customHeight="1" x14ac:dyDescent="0.2">
      <c r="A286" s="19"/>
      <c r="B286" s="87"/>
      <c r="C286" s="128" t="s">
        <v>328</v>
      </c>
      <c r="D286" s="128" t="s">
        <v>94</v>
      </c>
      <c r="E286" s="129" t="s">
        <v>329</v>
      </c>
      <c r="F286" s="130" t="s">
        <v>330</v>
      </c>
      <c r="G286" s="131" t="s">
        <v>146</v>
      </c>
      <c r="H286" s="132">
        <v>52.8</v>
      </c>
      <c r="I286" s="133"/>
      <c r="J286" s="133">
        <f>ROUND(I286*H286,2)</f>
        <v>0</v>
      </c>
      <c r="K286" s="130" t="s">
        <v>67</v>
      </c>
      <c r="L286" s="134"/>
      <c r="M286" s="135" t="s">
        <v>0</v>
      </c>
      <c r="N286" s="136" t="s">
        <v>27</v>
      </c>
      <c r="O286" s="96">
        <v>0</v>
      </c>
      <c r="P286" s="96">
        <f>O286*H286</f>
        <v>0</v>
      </c>
      <c r="Q286" s="96">
        <v>3.0000000000000001E-3</v>
      </c>
      <c r="R286" s="96">
        <f>Q286*H286</f>
        <v>0.15839999999999999</v>
      </c>
      <c r="S286" s="96">
        <v>0</v>
      </c>
      <c r="T286" s="97">
        <f>S286*H286</f>
        <v>0</v>
      </c>
      <c r="U286" s="19"/>
      <c r="V286" s="19"/>
      <c r="W286" s="19"/>
      <c r="X286" s="19"/>
      <c r="Y286" s="19"/>
      <c r="Z286" s="19"/>
      <c r="AA286" s="19"/>
      <c r="AB286" s="19"/>
      <c r="AC286" s="19"/>
      <c r="AD286" s="19"/>
      <c r="AE286" s="19"/>
      <c r="AR286" s="98" t="s">
        <v>236</v>
      </c>
      <c r="AT286" s="98" t="s">
        <v>94</v>
      </c>
      <c r="AU286" s="98" t="s">
        <v>42</v>
      </c>
      <c r="AY286" s="11" t="s">
        <v>65</v>
      </c>
      <c r="BE286" s="99">
        <f>IF(N286="základní",J286,0)</f>
        <v>0</v>
      </c>
      <c r="BF286" s="99">
        <f>IF(N286="snížená",J286,0)</f>
        <v>0</v>
      </c>
      <c r="BG286" s="99">
        <f>IF(N286="zákl. přenesená",J286,0)</f>
        <v>0</v>
      </c>
      <c r="BH286" s="99">
        <f>IF(N286="sníž. přenesená",J286,0)</f>
        <v>0</v>
      </c>
      <c r="BI286" s="99">
        <f>IF(N286="nulová",J286,0)</f>
        <v>0</v>
      </c>
      <c r="BJ286" s="11" t="s">
        <v>41</v>
      </c>
      <c r="BK286" s="99">
        <f>ROUND(I286*H286,2)</f>
        <v>0</v>
      </c>
      <c r="BL286" s="11" t="s">
        <v>198</v>
      </c>
      <c r="BM286" s="98" t="s">
        <v>331</v>
      </c>
    </row>
    <row r="287" spans="1:65" s="2" customFormat="1" x14ac:dyDescent="0.2">
      <c r="A287" s="19"/>
      <c r="B287" s="20"/>
      <c r="C287" s="19"/>
      <c r="D287" s="100" t="s">
        <v>68</v>
      </c>
      <c r="E287" s="19"/>
      <c r="F287" s="101" t="s">
        <v>330</v>
      </c>
      <c r="G287" s="19"/>
      <c r="H287" s="19"/>
      <c r="I287" s="19"/>
      <c r="J287" s="19"/>
      <c r="K287" s="19"/>
      <c r="L287" s="20"/>
      <c r="M287" s="102"/>
      <c r="N287" s="103"/>
      <c r="O287" s="28"/>
      <c r="P287" s="28"/>
      <c r="Q287" s="28"/>
      <c r="R287" s="28"/>
      <c r="S287" s="28"/>
      <c r="T287" s="29"/>
      <c r="U287" s="19"/>
      <c r="V287" s="19"/>
      <c r="W287" s="19"/>
      <c r="X287" s="19"/>
      <c r="Y287" s="19"/>
      <c r="Z287" s="19"/>
      <c r="AA287" s="19"/>
      <c r="AB287" s="19"/>
      <c r="AC287" s="19"/>
      <c r="AD287" s="19"/>
      <c r="AE287" s="19"/>
      <c r="AT287" s="11" t="s">
        <v>68</v>
      </c>
      <c r="AU287" s="11" t="s">
        <v>42</v>
      </c>
    </row>
    <row r="288" spans="1:65" s="9" customFormat="1" x14ac:dyDescent="0.2">
      <c r="B288" s="110"/>
      <c r="D288" s="100" t="s">
        <v>69</v>
      </c>
      <c r="E288" s="111" t="s">
        <v>0</v>
      </c>
      <c r="F288" s="112" t="s">
        <v>332</v>
      </c>
      <c r="H288" s="113">
        <v>52.8</v>
      </c>
      <c r="L288" s="110"/>
      <c r="M288" s="114"/>
      <c r="N288" s="115"/>
      <c r="O288" s="115"/>
      <c r="P288" s="115"/>
      <c r="Q288" s="115"/>
      <c r="R288" s="115"/>
      <c r="S288" s="115"/>
      <c r="T288" s="116"/>
      <c r="AT288" s="111" t="s">
        <v>69</v>
      </c>
      <c r="AU288" s="111" t="s">
        <v>42</v>
      </c>
      <c r="AV288" s="9" t="s">
        <v>42</v>
      </c>
      <c r="AW288" s="9" t="s">
        <v>19</v>
      </c>
      <c r="AX288" s="9" t="s">
        <v>40</v>
      </c>
      <c r="AY288" s="111" t="s">
        <v>65</v>
      </c>
    </row>
    <row r="289" spans="1:65" s="10" customFormat="1" x14ac:dyDescent="0.2">
      <c r="B289" s="117"/>
      <c r="D289" s="100" t="s">
        <v>69</v>
      </c>
      <c r="E289" s="118" t="s">
        <v>0</v>
      </c>
      <c r="F289" s="119" t="s">
        <v>70</v>
      </c>
      <c r="H289" s="120">
        <v>52.8</v>
      </c>
      <c r="L289" s="117"/>
      <c r="M289" s="121"/>
      <c r="N289" s="122"/>
      <c r="O289" s="122"/>
      <c r="P289" s="122"/>
      <c r="Q289" s="122"/>
      <c r="R289" s="122"/>
      <c r="S289" s="122"/>
      <c r="T289" s="123"/>
      <c r="AT289" s="118" t="s">
        <v>69</v>
      </c>
      <c r="AU289" s="118" t="s">
        <v>42</v>
      </c>
      <c r="AV289" s="10" t="s">
        <v>71</v>
      </c>
      <c r="AW289" s="10" t="s">
        <v>19</v>
      </c>
      <c r="AX289" s="10" t="s">
        <v>41</v>
      </c>
      <c r="AY289" s="118" t="s">
        <v>65</v>
      </c>
    </row>
    <row r="290" spans="1:65" s="2" customFormat="1" ht="14.4" customHeight="1" x14ac:dyDescent="0.2">
      <c r="A290" s="19"/>
      <c r="B290" s="87"/>
      <c r="C290" s="88" t="s">
        <v>333</v>
      </c>
      <c r="D290" s="88" t="s">
        <v>66</v>
      </c>
      <c r="E290" s="89" t="s">
        <v>334</v>
      </c>
      <c r="F290" s="90" t="s">
        <v>335</v>
      </c>
      <c r="G290" s="91" t="s">
        <v>336</v>
      </c>
      <c r="H290" s="92">
        <v>739.15</v>
      </c>
      <c r="I290" s="93"/>
      <c r="J290" s="93">
        <f>ROUND(I290*H290,2)</f>
        <v>0</v>
      </c>
      <c r="K290" s="90" t="s">
        <v>67</v>
      </c>
      <c r="L290" s="20"/>
      <c r="M290" s="94" t="s">
        <v>0</v>
      </c>
      <c r="N290" s="95" t="s">
        <v>27</v>
      </c>
      <c r="O290" s="96">
        <v>5.8000000000000003E-2</v>
      </c>
      <c r="P290" s="96">
        <f>O290*H290</f>
        <v>42.870699999999999</v>
      </c>
      <c r="Q290" s="96">
        <v>5.0000000000000002E-5</v>
      </c>
      <c r="R290" s="96">
        <f>Q290*H290</f>
        <v>3.6957499999999997E-2</v>
      </c>
      <c r="S290" s="96">
        <v>0</v>
      </c>
      <c r="T290" s="97">
        <f>S290*H290</f>
        <v>0</v>
      </c>
      <c r="U290" s="19"/>
      <c r="V290" s="19"/>
      <c r="W290" s="19"/>
      <c r="X290" s="19"/>
      <c r="Y290" s="19"/>
      <c r="Z290" s="19"/>
      <c r="AA290" s="19"/>
      <c r="AB290" s="19"/>
      <c r="AC290" s="19"/>
      <c r="AD290" s="19"/>
      <c r="AE290" s="19"/>
      <c r="AR290" s="98" t="s">
        <v>198</v>
      </c>
      <c r="AT290" s="98" t="s">
        <v>66</v>
      </c>
      <c r="AU290" s="98" t="s">
        <v>42</v>
      </c>
      <c r="AY290" s="11" t="s">
        <v>65</v>
      </c>
      <c r="BE290" s="99">
        <f>IF(N290="základní",J290,0)</f>
        <v>0</v>
      </c>
      <c r="BF290" s="99">
        <f>IF(N290="snížená",J290,0)</f>
        <v>0</v>
      </c>
      <c r="BG290" s="99">
        <f>IF(N290="zákl. přenesená",J290,0)</f>
        <v>0</v>
      </c>
      <c r="BH290" s="99">
        <f>IF(N290="sníž. přenesená",J290,0)</f>
        <v>0</v>
      </c>
      <c r="BI290" s="99">
        <f>IF(N290="nulová",J290,0)</f>
        <v>0</v>
      </c>
      <c r="BJ290" s="11" t="s">
        <v>41</v>
      </c>
      <c r="BK290" s="99">
        <f>ROUND(I290*H290,2)</f>
        <v>0</v>
      </c>
      <c r="BL290" s="11" t="s">
        <v>198</v>
      </c>
      <c r="BM290" s="98" t="s">
        <v>337</v>
      </c>
    </row>
    <row r="291" spans="1:65" s="2" customFormat="1" x14ac:dyDescent="0.2">
      <c r="A291" s="19"/>
      <c r="B291" s="20"/>
      <c r="C291" s="19"/>
      <c r="D291" s="100" t="s">
        <v>68</v>
      </c>
      <c r="E291" s="19"/>
      <c r="F291" s="101" t="s">
        <v>338</v>
      </c>
      <c r="G291" s="19"/>
      <c r="H291" s="19"/>
      <c r="I291" s="19"/>
      <c r="J291" s="19"/>
      <c r="K291" s="19"/>
      <c r="L291" s="20"/>
      <c r="M291" s="102"/>
      <c r="N291" s="103"/>
      <c r="O291" s="28"/>
      <c r="P291" s="28"/>
      <c r="Q291" s="28"/>
      <c r="R291" s="28"/>
      <c r="S291" s="28"/>
      <c r="T291" s="29"/>
      <c r="U291" s="19"/>
      <c r="V291" s="19"/>
      <c r="W291" s="19"/>
      <c r="X291" s="19"/>
      <c r="Y291" s="19"/>
      <c r="Z291" s="19"/>
      <c r="AA291" s="19"/>
      <c r="AB291" s="19"/>
      <c r="AC291" s="19"/>
      <c r="AD291" s="19"/>
      <c r="AE291" s="19"/>
      <c r="AT291" s="11" t="s">
        <v>68</v>
      </c>
      <c r="AU291" s="11" t="s">
        <v>42</v>
      </c>
    </row>
    <row r="292" spans="1:65" s="2" customFormat="1" ht="28.8" x14ac:dyDescent="0.2">
      <c r="A292" s="19"/>
      <c r="B292" s="20"/>
      <c r="C292" s="19"/>
      <c r="D292" s="100" t="s">
        <v>92</v>
      </c>
      <c r="E292" s="19"/>
      <c r="F292" s="127" t="s">
        <v>339</v>
      </c>
      <c r="G292" s="19"/>
      <c r="H292" s="19"/>
      <c r="I292" s="19"/>
      <c r="J292" s="19"/>
      <c r="K292" s="19"/>
      <c r="L292" s="20"/>
      <c r="M292" s="102"/>
      <c r="N292" s="103"/>
      <c r="O292" s="28"/>
      <c r="P292" s="28"/>
      <c r="Q292" s="28"/>
      <c r="R292" s="28"/>
      <c r="S292" s="28"/>
      <c r="T292" s="29"/>
      <c r="U292" s="19"/>
      <c r="V292" s="19"/>
      <c r="W292" s="19"/>
      <c r="X292" s="19"/>
      <c r="Y292" s="19"/>
      <c r="Z292" s="19"/>
      <c r="AA292" s="19"/>
      <c r="AB292" s="19"/>
      <c r="AC292" s="19"/>
      <c r="AD292" s="19"/>
      <c r="AE292" s="19"/>
      <c r="AT292" s="11" t="s">
        <v>92</v>
      </c>
      <c r="AU292" s="11" t="s">
        <v>42</v>
      </c>
    </row>
    <row r="293" spans="1:65" s="8" customFormat="1" x14ac:dyDescent="0.2">
      <c r="B293" s="104"/>
      <c r="D293" s="100" t="s">
        <v>69</v>
      </c>
      <c r="E293" s="105" t="s">
        <v>0</v>
      </c>
      <c r="F293" s="106" t="s">
        <v>258</v>
      </c>
      <c r="H293" s="105" t="s">
        <v>0</v>
      </c>
      <c r="L293" s="104"/>
      <c r="M293" s="107"/>
      <c r="N293" s="108"/>
      <c r="O293" s="108"/>
      <c r="P293" s="108"/>
      <c r="Q293" s="108"/>
      <c r="R293" s="108"/>
      <c r="S293" s="108"/>
      <c r="T293" s="109"/>
      <c r="AT293" s="105" t="s">
        <v>69</v>
      </c>
      <c r="AU293" s="105" t="s">
        <v>42</v>
      </c>
      <c r="AV293" s="8" t="s">
        <v>41</v>
      </c>
      <c r="AW293" s="8" t="s">
        <v>19</v>
      </c>
      <c r="AX293" s="8" t="s">
        <v>40</v>
      </c>
      <c r="AY293" s="105" t="s">
        <v>65</v>
      </c>
    </row>
    <row r="294" spans="1:65" s="8" customFormat="1" x14ac:dyDescent="0.2">
      <c r="B294" s="104"/>
      <c r="D294" s="100" t="s">
        <v>69</v>
      </c>
      <c r="E294" s="105" t="s">
        <v>0</v>
      </c>
      <c r="F294" s="106" t="s">
        <v>259</v>
      </c>
      <c r="H294" s="105" t="s">
        <v>0</v>
      </c>
      <c r="L294" s="104"/>
      <c r="M294" s="107"/>
      <c r="N294" s="108"/>
      <c r="O294" s="108"/>
      <c r="P294" s="108"/>
      <c r="Q294" s="108"/>
      <c r="R294" s="108"/>
      <c r="S294" s="108"/>
      <c r="T294" s="109"/>
      <c r="AT294" s="105" t="s">
        <v>69</v>
      </c>
      <c r="AU294" s="105" t="s">
        <v>42</v>
      </c>
      <c r="AV294" s="8" t="s">
        <v>41</v>
      </c>
      <c r="AW294" s="8" t="s">
        <v>19</v>
      </c>
      <c r="AX294" s="8" t="s">
        <v>40</v>
      </c>
      <c r="AY294" s="105" t="s">
        <v>65</v>
      </c>
    </row>
    <row r="295" spans="1:65" s="8" customFormat="1" x14ac:dyDescent="0.2">
      <c r="B295" s="104"/>
      <c r="D295" s="100" t="s">
        <v>69</v>
      </c>
      <c r="E295" s="105" t="s">
        <v>0</v>
      </c>
      <c r="F295" s="106" t="s">
        <v>340</v>
      </c>
      <c r="H295" s="105" t="s">
        <v>0</v>
      </c>
      <c r="L295" s="104"/>
      <c r="M295" s="107"/>
      <c r="N295" s="108"/>
      <c r="O295" s="108"/>
      <c r="P295" s="108"/>
      <c r="Q295" s="108"/>
      <c r="R295" s="108"/>
      <c r="S295" s="108"/>
      <c r="T295" s="109"/>
      <c r="AT295" s="105" t="s">
        <v>69</v>
      </c>
      <c r="AU295" s="105" t="s">
        <v>42</v>
      </c>
      <c r="AV295" s="8" t="s">
        <v>41</v>
      </c>
      <c r="AW295" s="8" t="s">
        <v>19</v>
      </c>
      <c r="AX295" s="8" t="s">
        <v>40</v>
      </c>
      <c r="AY295" s="105" t="s">
        <v>65</v>
      </c>
    </row>
    <row r="296" spans="1:65" s="9" customFormat="1" x14ac:dyDescent="0.2">
      <c r="B296" s="110"/>
      <c r="D296" s="100" t="s">
        <v>69</v>
      </c>
      <c r="E296" s="111" t="s">
        <v>0</v>
      </c>
      <c r="F296" s="112" t="s">
        <v>341</v>
      </c>
      <c r="H296" s="113">
        <v>196.4</v>
      </c>
      <c r="L296" s="110"/>
      <c r="M296" s="114"/>
      <c r="N296" s="115"/>
      <c r="O296" s="115"/>
      <c r="P296" s="115"/>
      <c r="Q296" s="115"/>
      <c r="R296" s="115"/>
      <c r="S296" s="115"/>
      <c r="T296" s="116"/>
      <c r="AT296" s="111" t="s">
        <v>69</v>
      </c>
      <c r="AU296" s="111" t="s">
        <v>42</v>
      </c>
      <c r="AV296" s="9" t="s">
        <v>42</v>
      </c>
      <c r="AW296" s="9" t="s">
        <v>19</v>
      </c>
      <c r="AX296" s="9" t="s">
        <v>40</v>
      </c>
      <c r="AY296" s="111" t="s">
        <v>65</v>
      </c>
    </row>
    <row r="297" spans="1:65" s="8" customFormat="1" x14ac:dyDescent="0.2">
      <c r="B297" s="104"/>
      <c r="D297" s="100" t="s">
        <v>69</v>
      </c>
      <c r="E297" s="105" t="s">
        <v>0</v>
      </c>
      <c r="F297" s="106" t="s">
        <v>342</v>
      </c>
      <c r="H297" s="105" t="s">
        <v>0</v>
      </c>
      <c r="L297" s="104"/>
      <c r="M297" s="107"/>
      <c r="N297" s="108"/>
      <c r="O297" s="108"/>
      <c r="P297" s="108"/>
      <c r="Q297" s="108"/>
      <c r="R297" s="108"/>
      <c r="S297" s="108"/>
      <c r="T297" s="109"/>
      <c r="AT297" s="105" t="s">
        <v>69</v>
      </c>
      <c r="AU297" s="105" t="s">
        <v>42</v>
      </c>
      <c r="AV297" s="8" t="s">
        <v>41</v>
      </c>
      <c r="AW297" s="8" t="s">
        <v>19</v>
      </c>
      <c r="AX297" s="8" t="s">
        <v>40</v>
      </c>
      <c r="AY297" s="105" t="s">
        <v>65</v>
      </c>
    </row>
    <row r="298" spans="1:65" s="9" customFormat="1" x14ac:dyDescent="0.2">
      <c r="B298" s="110"/>
      <c r="D298" s="100" t="s">
        <v>69</v>
      </c>
      <c r="E298" s="111" t="s">
        <v>0</v>
      </c>
      <c r="F298" s="112" t="s">
        <v>343</v>
      </c>
      <c r="H298" s="113">
        <v>542.75</v>
      </c>
      <c r="L298" s="110"/>
      <c r="M298" s="114"/>
      <c r="N298" s="115"/>
      <c r="O298" s="115"/>
      <c r="P298" s="115"/>
      <c r="Q298" s="115"/>
      <c r="R298" s="115"/>
      <c r="S298" s="115"/>
      <c r="T298" s="116"/>
      <c r="AT298" s="111" t="s">
        <v>69</v>
      </c>
      <c r="AU298" s="111" t="s">
        <v>42</v>
      </c>
      <c r="AV298" s="9" t="s">
        <v>42</v>
      </c>
      <c r="AW298" s="9" t="s">
        <v>19</v>
      </c>
      <c r="AX298" s="9" t="s">
        <v>40</v>
      </c>
      <c r="AY298" s="111" t="s">
        <v>65</v>
      </c>
    </row>
    <row r="299" spans="1:65" s="10" customFormat="1" x14ac:dyDescent="0.2">
      <c r="B299" s="117"/>
      <c r="D299" s="100" t="s">
        <v>69</v>
      </c>
      <c r="E299" s="118" t="s">
        <v>0</v>
      </c>
      <c r="F299" s="119" t="s">
        <v>70</v>
      </c>
      <c r="H299" s="120">
        <v>739.15</v>
      </c>
      <c r="L299" s="117"/>
      <c r="M299" s="121"/>
      <c r="N299" s="122"/>
      <c r="O299" s="122"/>
      <c r="P299" s="122"/>
      <c r="Q299" s="122"/>
      <c r="R299" s="122"/>
      <c r="S299" s="122"/>
      <c r="T299" s="123"/>
      <c r="AT299" s="118" t="s">
        <v>69</v>
      </c>
      <c r="AU299" s="118" t="s">
        <v>42</v>
      </c>
      <c r="AV299" s="10" t="s">
        <v>71</v>
      </c>
      <c r="AW299" s="10" t="s">
        <v>19</v>
      </c>
      <c r="AX299" s="10" t="s">
        <v>41</v>
      </c>
      <c r="AY299" s="118" t="s">
        <v>65</v>
      </c>
    </row>
    <row r="300" spans="1:65" s="2" customFormat="1" ht="14.4" customHeight="1" x14ac:dyDescent="0.2">
      <c r="A300" s="19"/>
      <c r="B300" s="87"/>
      <c r="C300" s="128" t="s">
        <v>344</v>
      </c>
      <c r="D300" s="128" t="s">
        <v>94</v>
      </c>
      <c r="E300" s="129" t="s">
        <v>345</v>
      </c>
      <c r="F300" s="130" t="s">
        <v>346</v>
      </c>
      <c r="G300" s="131" t="s">
        <v>100</v>
      </c>
      <c r="H300" s="132">
        <v>0.21199999999999999</v>
      </c>
      <c r="I300" s="133"/>
      <c r="J300" s="133">
        <f>ROUND(I300*H300,2)</f>
        <v>0</v>
      </c>
      <c r="K300" s="130" t="s">
        <v>67</v>
      </c>
      <c r="L300" s="134"/>
      <c r="M300" s="135" t="s">
        <v>0</v>
      </c>
      <c r="N300" s="136" t="s">
        <v>27</v>
      </c>
      <c r="O300" s="96">
        <v>0</v>
      </c>
      <c r="P300" s="96">
        <f>O300*H300</f>
        <v>0</v>
      </c>
      <c r="Q300" s="96">
        <v>1</v>
      </c>
      <c r="R300" s="96">
        <f>Q300*H300</f>
        <v>0.21199999999999999</v>
      </c>
      <c r="S300" s="96">
        <v>0</v>
      </c>
      <c r="T300" s="97">
        <f>S300*H300</f>
        <v>0</v>
      </c>
      <c r="U300" s="19"/>
      <c r="V300" s="19"/>
      <c r="W300" s="19"/>
      <c r="X300" s="19"/>
      <c r="Y300" s="19"/>
      <c r="Z300" s="19"/>
      <c r="AA300" s="19"/>
      <c r="AB300" s="19"/>
      <c r="AC300" s="19"/>
      <c r="AD300" s="19"/>
      <c r="AE300" s="19"/>
      <c r="AR300" s="98" t="s">
        <v>236</v>
      </c>
      <c r="AT300" s="98" t="s">
        <v>94</v>
      </c>
      <c r="AU300" s="98" t="s">
        <v>42</v>
      </c>
      <c r="AY300" s="11" t="s">
        <v>65</v>
      </c>
      <c r="BE300" s="99">
        <f>IF(N300="základní",J300,0)</f>
        <v>0</v>
      </c>
      <c r="BF300" s="99">
        <f>IF(N300="snížená",J300,0)</f>
        <v>0</v>
      </c>
      <c r="BG300" s="99">
        <f>IF(N300="zákl. přenesená",J300,0)</f>
        <v>0</v>
      </c>
      <c r="BH300" s="99">
        <f>IF(N300="sníž. přenesená",J300,0)</f>
        <v>0</v>
      </c>
      <c r="BI300" s="99">
        <f>IF(N300="nulová",J300,0)</f>
        <v>0</v>
      </c>
      <c r="BJ300" s="11" t="s">
        <v>41</v>
      </c>
      <c r="BK300" s="99">
        <f>ROUND(I300*H300,2)</f>
        <v>0</v>
      </c>
      <c r="BL300" s="11" t="s">
        <v>198</v>
      </c>
      <c r="BM300" s="98" t="s">
        <v>347</v>
      </c>
    </row>
    <row r="301" spans="1:65" s="2" customFormat="1" x14ac:dyDescent="0.2">
      <c r="A301" s="19"/>
      <c r="B301" s="20"/>
      <c r="C301" s="19"/>
      <c r="D301" s="100" t="s">
        <v>68</v>
      </c>
      <c r="E301" s="19"/>
      <c r="F301" s="101" t="s">
        <v>346</v>
      </c>
      <c r="G301" s="19"/>
      <c r="H301" s="19"/>
      <c r="I301" s="19"/>
      <c r="J301" s="19"/>
      <c r="K301" s="19"/>
      <c r="L301" s="20"/>
      <c r="M301" s="102"/>
      <c r="N301" s="103"/>
      <c r="O301" s="28"/>
      <c r="P301" s="28"/>
      <c r="Q301" s="28"/>
      <c r="R301" s="28"/>
      <c r="S301" s="28"/>
      <c r="T301" s="29"/>
      <c r="U301" s="19"/>
      <c r="V301" s="19"/>
      <c r="W301" s="19"/>
      <c r="X301" s="19"/>
      <c r="Y301" s="19"/>
      <c r="Z301" s="19"/>
      <c r="AA301" s="19"/>
      <c r="AB301" s="19"/>
      <c r="AC301" s="19"/>
      <c r="AD301" s="19"/>
      <c r="AE301" s="19"/>
      <c r="AT301" s="11" t="s">
        <v>68</v>
      </c>
      <c r="AU301" s="11" t="s">
        <v>42</v>
      </c>
    </row>
    <row r="302" spans="1:65" s="8" customFormat="1" x14ac:dyDescent="0.2">
      <c r="B302" s="104"/>
      <c r="D302" s="100" t="s">
        <v>69</v>
      </c>
      <c r="E302" s="105" t="s">
        <v>0</v>
      </c>
      <c r="F302" s="106" t="s">
        <v>258</v>
      </c>
      <c r="H302" s="105" t="s">
        <v>0</v>
      </c>
      <c r="L302" s="104"/>
      <c r="M302" s="107"/>
      <c r="N302" s="108"/>
      <c r="O302" s="108"/>
      <c r="P302" s="108"/>
      <c r="Q302" s="108"/>
      <c r="R302" s="108"/>
      <c r="S302" s="108"/>
      <c r="T302" s="109"/>
      <c r="AT302" s="105" t="s">
        <v>69</v>
      </c>
      <c r="AU302" s="105" t="s">
        <v>42</v>
      </c>
      <c r="AV302" s="8" t="s">
        <v>41</v>
      </c>
      <c r="AW302" s="8" t="s">
        <v>19</v>
      </c>
      <c r="AX302" s="8" t="s">
        <v>40</v>
      </c>
      <c r="AY302" s="105" t="s">
        <v>65</v>
      </c>
    </row>
    <row r="303" spans="1:65" s="8" customFormat="1" x14ac:dyDescent="0.2">
      <c r="B303" s="104"/>
      <c r="D303" s="100" t="s">
        <v>69</v>
      </c>
      <c r="E303" s="105" t="s">
        <v>0</v>
      </c>
      <c r="F303" s="106" t="s">
        <v>259</v>
      </c>
      <c r="H303" s="105" t="s">
        <v>0</v>
      </c>
      <c r="L303" s="104"/>
      <c r="M303" s="107"/>
      <c r="N303" s="108"/>
      <c r="O303" s="108"/>
      <c r="P303" s="108"/>
      <c r="Q303" s="108"/>
      <c r="R303" s="108"/>
      <c r="S303" s="108"/>
      <c r="T303" s="109"/>
      <c r="AT303" s="105" t="s">
        <v>69</v>
      </c>
      <c r="AU303" s="105" t="s">
        <v>42</v>
      </c>
      <c r="AV303" s="8" t="s">
        <v>41</v>
      </c>
      <c r="AW303" s="8" t="s">
        <v>19</v>
      </c>
      <c r="AX303" s="8" t="s">
        <v>40</v>
      </c>
      <c r="AY303" s="105" t="s">
        <v>65</v>
      </c>
    </row>
    <row r="304" spans="1:65" s="8" customFormat="1" x14ac:dyDescent="0.2">
      <c r="B304" s="104"/>
      <c r="D304" s="100" t="s">
        <v>69</v>
      </c>
      <c r="E304" s="105" t="s">
        <v>0</v>
      </c>
      <c r="F304" s="106" t="s">
        <v>340</v>
      </c>
      <c r="H304" s="105" t="s">
        <v>0</v>
      </c>
      <c r="L304" s="104"/>
      <c r="M304" s="107"/>
      <c r="N304" s="108"/>
      <c r="O304" s="108"/>
      <c r="P304" s="108"/>
      <c r="Q304" s="108"/>
      <c r="R304" s="108"/>
      <c r="S304" s="108"/>
      <c r="T304" s="109"/>
      <c r="AT304" s="105" t="s">
        <v>69</v>
      </c>
      <c r="AU304" s="105" t="s">
        <v>42</v>
      </c>
      <c r="AV304" s="8" t="s">
        <v>41</v>
      </c>
      <c r="AW304" s="8" t="s">
        <v>19</v>
      </c>
      <c r="AX304" s="8" t="s">
        <v>40</v>
      </c>
      <c r="AY304" s="105" t="s">
        <v>65</v>
      </c>
    </row>
    <row r="305" spans="1:65" s="9" customFormat="1" x14ac:dyDescent="0.2">
      <c r="B305" s="110"/>
      <c r="D305" s="100" t="s">
        <v>69</v>
      </c>
      <c r="E305" s="111" t="s">
        <v>0</v>
      </c>
      <c r="F305" s="112" t="s">
        <v>348</v>
      </c>
      <c r="H305" s="113">
        <v>0.21199999999999999</v>
      </c>
      <c r="L305" s="110"/>
      <c r="M305" s="114"/>
      <c r="N305" s="115"/>
      <c r="O305" s="115"/>
      <c r="P305" s="115"/>
      <c r="Q305" s="115"/>
      <c r="R305" s="115"/>
      <c r="S305" s="115"/>
      <c r="T305" s="116"/>
      <c r="AT305" s="111" t="s">
        <v>69</v>
      </c>
      <c r="AU305" s="111" t="s">
        <v>42</v>
      </c>
      <c r="AV305" s="9" t="s">
        <v>42</v>
      </c>
      <c r="AW305" s="9" t="s">
        <v>19</v>
      </c>
      <c r="AX305" s="9" t="s">
        <v>40</v>
      </c>
      <c r="AY305" s="111" t="s">
        <v>65</v>
      </c>
    </row>
    <row r="306" spans="1:65" s="10" customFormat="1" x14ac:dyDescent="0.2">
      <c r="B306" s="117"/>
      <c r="D306" s="100" t="s">
        <v>69</v>
      </c>
      <c r="E306" s="118" t="s">
        <v>0</v>
      </c>
      <c r="F306" s="119" t="s">
        <v>70</v>
      </c>
      <c r="H306" s="120">
        <v>0.21199999999999999</v>
      </c>
      <c r="L306" s="117"/>
      <c r="M306" s="121"/>
      <c r="N306" s="122"/>
      <c r="O306" s="122"/>
      <c r="P306" s="122"/>
      <c r="Q306" s="122"/>
      <c r="R306" s="122"/>
      <c r="S306" s="122"/>
      <c r="T306" s="123"/>
      <c r="AT306" s="118" t="s">
        <v>69</v>
      </c>
      <c r="AU306" s="118" t="s">
        <v>42</v>
      </c>
      <c r="AV306" s="10" t="s">
        <v>71</v>
      </c>
      <c r="AW306" s="10" t="s">
        <v>19</v>
      </c>
      <c r="AX306" s="10" t="s">
        <v>41</v>
      </c>
      <c r="AY306" s="118" t="s">
        <v>65</v>
      </c>
    </row>
    <row r="307" spans="1:65" s="2" customFormat="1" ht="14.4" customHeight="1" x14ac:dyDescent="0.2">
      <c r="A307" s="19"/>
      <c r="B307" s="87"/>
      <c r="C307" s="128" t="s">
        <v>349</v>
      </c>
      <c r="D307" s="128" t="s">
        <v>94</v>
      </c>
      <c r="E307" s="129" t="s">
        <v>350</v>
      </c>
      <c r="F307" s="130" t="s">
        <v>351</v>
      </c>
      <c r="G307" s="131" t="s">
        <v>100</v>
      </c>
      <c r="H307" s="132">
        <v>0.58599999999999997</v>
      </c>
      <c r="I307" s="133"/>
      <c r="J307" s="133">
        <f>ROUND(I307*H307,2)</f>
        <v>0</v>
      </c>
      <c r="K307" s="130" t="s">
        <v>67</v>
      </c>
      <c r="L307" s="134"/>
      <c r="M307" s="135" t="s">
        <v>0</v>
      </c>
      <c r="N307" s="136" t="s">
        <v>27</v>
      </c>
      <c r="O307" s="96">
        <v>0</v>
      </c>
      <c r="P307" s="96">
        <f>O307*H307</f>
        <v>0</v>
      </c>
      <c r="Q307" s="96">
        <v>1</v>
      </c>
      <c r="R307" s="96">
        <f>Q307*H307</f>
        <v>0.58599999999999997</v>
      </c>
      <c r="S307" s="96">
        <v>0</v>
      </c>
      <c r="T307" s="97">
        <f>S307*H307</f>
        <v>0</v>
      </c>
      <c r="U307" s="19"/>
      <c r="V307" s="19"/>
      <c r="W307" s="19"/>
      <c r="X307" s="19"/>
      <c r="Y307" s="19"/>
      <c r="Z307" s="19"/>
      <c r="AA307" s="19"/>
      <c r="AB307" s="19"/>
      <c r="AC307" s="19"/>
      <c r="AD307" s="19"/>
      <c r="AE307" s="19"/>
      <c r="AR307" s="98" t="s">
        <v>236</v>
      </c>
      <c r="AT307" s="98" t="s">
        <v>94</v>
      </c>
      <c r="AU307" s="98" t="s">
        <v>42</v>
      </c>
      <c r="AY307" s="11" t="s">
        <v>65</v>
      </c>
      <c r="BE307" s="99">
        <f>IF(N307="základní",J307,0)</f>
        <v>0</v>
      </c>
      <c r="BF307" s="99">
        <f>IF(N307="snížená",J307,0)</f>
        <v>0</v>
      </c>
      <c r="BG307" s="99">
        <f>IF(N307="zákl. přenesená",J307,0)</f>
        <v>0</v>
      </c>
      <c r="BH307" s="99">
        <f>IF(N307="sníž. přenesená",J307,0)</f>
        <v>0</v>
      </c>
      <c r="BI307" s="99">
        <f>IF(N307="nulová",J307,0)</f>
        <v>0</v>
      </c>
      <c r="BJ307" s="11" t="s">
        <v>41</v>
      </c>
      <c r="BK307" s="99">
        <f>ROUND(I307*H307,2)</f>
        <v>0</v>
      </c>
      <c r="BL307" s="11" t="s">
        <v>198</v>
      </c>
      <c r="BM307" s="98" t="s">
        <v>352</v>
      </c>
    </row>
    <row r="308" spans="1:65" s="2" customFormat="1" x14ac:dyDescent="0.2">
      <c r="A308" s="19"/>
      <c r="B308" s="20"/>
      <c r="C308" s="19"/>
      <c r="D308" s="100" t="s">
        <v>68</v>
      </c>
      <c r="E308" s="19"/>
      <c r="F308" s="101" t="s">
        <v>351</v>
      </c>
      <c r="G308" s="19"/>
      <c r="H308" s="19"/>
      <c r="I308" s="19"/>
      <c r="J308" s="19"/>
      <c r="K308" s="19"/>
      <c r="L308" s="20"/>
      <c r="M308" s="102"/>
      <c r="N308" s="103"/>
      <c r="O308" s="28"/>
      <c r="P308" s="28"/>
      <c r="Q308" s="28"/>
      <c r="R308" s="28"/>
      <c r="S308" s="28"/>
      <c r="T308" s="29"/>
      <c r="U308" s="19"/>
      <c r="V308" s="19"/>
      <c r="W308" s="19"/>
      <c r="X308" s="19"/>
      <c r="Y308" s="19"/>
      <c r="Z308" s="19"/>
      <c r="AA308" s="19"/>
      <c r="AB308" s="19"/>
      <c r="AC308" s="19"/>
      <c r="AD308" s="19"/>
      <c r="AE308" s="19"/>
      <c r="AT308" s="11" t="s">
        <v>68</v>
      </c>
      <c r="AU308" s="11" t="s">
        <v>42</v>
      </c>
    </row>
    <row r="309" spans="1:65" s="8" customFormat="1" x14ac:dyDescent="0.2">
      <c r="B309" s="104"/>
      <c r="D309" s="100" t="s">
        <v>69</v>
      </c>
      <c r="E309" s="105" t="s">
        <v>0</v>
      </c>
      <c r="F309" s="106" t="s">
        <v>258</v>
      </c>
      <c r="H309" s="105" t="s">
        <v>0</v>
      </c>
      <c r="L309" s="104"/>
      <c r="M309" s="107"/>
      <c r="N309" s="108"/>
      <c r="O309" s="108"/>
      <c r="P309" s="108"/>
      <c r="Q309" s="108"/>
      <c r="R309" s="108"/>
      <c r="S309" s="108"/>
      <c r="T309" s="109"/>
      <c r="AT309" s="105" t="s">
        <v>69</v>
      </c>
      <c r="AU309" s="105" t="s">
        <v>42</v>
      </c>
      <c r="AV309" s="8" t="s">
        <v>41</v>
      </c>
      <c r="AW309" s="8" t="s">
        <v>19</v>
      </c>
      <c r="AX309" s="8" t="s">
        <v>40</v>
      </c>
      <c r="AY309" s="105" t="s">
        <v>65</v>
      </c>
    </row>
    <row r="310" spans="1:65" s="8" customFormat="1" x14ac:dyDescent="0.2">
      <c r="B310" s="104"/>
      <c r="D310" s="100" t="s">
        <v>69</v>
      </c>
      <c r="E310" s="105" t="s">
        <v>0</v>
      </c>
      <c r="F310" s="106" t="s">
        <v>259</v>
      </c>
      <c r="H310" s="105" t="s">
        <v>0</v>
      </c>
      <c r="L310" s="104"/>
      <c r="M310" s="107"/>
      <c r="N310" s="108"/>
      <c r="O310" s="108"/>
      <c r="P310" s="108"/>
      <c r="Q310" s="108"/>
      <c r="R310" s="108"/>
      <c r="S310" s="108"/>
      <c r="T310" s="109"/>
      <c r="AT310" s="105" t="s">
        <v>69</v>
      </c>
      <c r="AU310" s="105" t="s">
        <v>42</v>
      </c>
      <c r="AV310" s="8" t="s">
        <v>41</v>
      </c>
      <c r="AW310" s="8" t="s">
        <v>19</v>
      </c>
      <c r="AX310" s="8" t="s">
        <v>40</v>
      </c>
      <c r="AY310" s="105" t="s">
        <v>65</v>
      </c>
    </row>
    <row r="311" spans="1:65" s="8" customFormat="1" x14ac:dyDescent="0.2">
      <c r="B311" s="104"/>
      <c r="D311" s="100" t="s">
        <v>69</v>
      </c>
      <c r="E311" s="105" t="s">
        <v>0</v>
      </c>
      <c r="F311" s="106" t="s">
        <v>342</v>
      </c>
      <c r="H311" s="105" t="s">
        <v>0</v>
      </c>
      <c r="L311" s="104"/>
      <c r="M311" s="107"/>
      <c r="N311" s="108"/>
      <c r="O311" s="108"/>
      <c r="P311" s="108"/>
      <c r="Q311" s="108"/>
      <c r="R311" s="108"/>
      <c r="S311" s="108"/>
      <c r="T311" s="109"/>
      <c r="AT311" s="105" t="s">
        <v>69</v>
      </c>
      <c r="AU311" s="105" t="s">
        <v>42</v>
      </c>
      <c r="AV311" s="8" t="s">
        <v>41</v>
      </c>
      <c r="AW311" s="8" t="s">
        <v>19</v>
      </c>
      <c r="AX311" s="8" t="s">
        <v>40</v>
      </c>
      <c r="AY311" s="105" t="s">
        <v>65</v>
      </c>
    </row>
    <row r="312" spans="1:65" s="9" customFormat="1" x14ac:dyDescent="0.2">
      <c r="B312" s="110"/>
      <c r="D312" s="100" t="s">
        <v>69</v>
      </c>
      <c r="E312" s="111" t="s">
        <v>0</v>
      </c>
      <c r="F312" s="112" t="s">
        <v>353</v>
      </c>
      <c r="H312" s="113">
        <v>0.58599999999999997</v>
      </c>
      <c r="L312" s="110"/>
      <c r="M312" s="114"/>
      <c r="N312" s="115"/>
      <c r="O312" s="115"/>
      <c r="P312" s="115"/>
      <c r="Q312" s="115"/>
      <c r="R312" s="115"/>
      <c r="S312" s="115"/>
      <c r="T312" s="116"/>
      <c r="AT312" s="111" t="s">
        <v>69</v>
      </c>
      <c r="AU312" s="111" t="s">
        <v>42</v>
      </c>
      <c r="AV312" s="9" t="s">
        <v>42</v>
      </c>
      <c r="AW312" s="9" t="s">
        <v>19</v>
      </c>
      <c r="AX312" s="9" t="s">
        <v>40</v>
      </c>
      <c r="AY312" s="111" t="s">
        <v>65</v>
      </c>
    </row>
    <row r="313" spans="1:65" s="10" customFormat="1" x14ac:dyDescent="0.2">
      <c r="B313" s="117"/>
      <c r="D313" s="100" t="s">
        <v>69</v>
      </c>
      <c r="E313" s="118" t="s">
        <v>0</v>
      </c>
      <c r="F313" s="119" t="s">
        <v>70</v>
      </c>
      <c r="H313" s="120">
        <v>0.58599999999999997</v>
      </c>
      <c r="L313" s="117"/>
      <c r="M313" s="121"/>
      <c r="N313" s="122"/>
      <c r="O313" s="122"/>
      <c r="P313" s="122"/>
      <c r="Q313" s="122"/>
      <c r="R313" s="122"/>
      <c r="S313" s="122"/>
      <c r="T313" s="123"/>
      <c r="AT313" s="118" t="s">
        <v>69</v>
      </c>
      <c r="AU313" s="118" t="s">
        <v>42</v>
      </c>
      <c r="AV313" s="10" t="s">
        <v>71</v>
      </c>
      <c r="AW313" s="10" t="s">
        <v>19</v>
      </c>
      <c r="AX313" s="10" t="s">
        <v>41</v>
      </c>
      <c r="AY313" s="118" t="s">
        <v>65</v>
      </c>
    </row>
    <row r="314" spans="1:65" s="2" customFormat="1" ht="14.4" customHeight="1" x14ac:dyDescent="0.2">
      <c r="A314" s="19"/>
      <c r="B314" s="87"/>
      <c r="C314" s="88" t="s">
        <v>354</v>
      </c>
      <c r="D314" s="88" t="s">
        <v>66</v>
      </c>
      <c r="E314" s="89" t="s">
        <v>355</v>
      </c>
      <c r="F314" s="90" t="s">
        <v>356</v>
      </c>
      <c r="G314" s="91" t="s">
        <v>100</v>
      </c>
      <c r="H314" s="92">
        <v>3.4220000000000002</v>
      </c>
      <c r="I314" s="93"/>
      <c r="J314" s="93">
        <f>ROUND(I314*H314,2)</f>
        <v>0</v>
      </c>
      <c r="K314" s="90" t="s">
        <v>67</v>
      </c>
      <c r="L314" s="20"/>
      <c r="M314" s="94" t="s">
        <v>0</v>
      </c>
      <c r="N314" s="95" t="s">
        <v>27</v>
      </c>
      <c r="O314" s="96">
        <v>3.327</v>
      </c>
      <c r="P314" s="96">
        <f>O314*H314</f>
        <v>11.384994000000001</v>
      </c>
      <c r="Q314" s="96">
        <v>0</v>
      </c>
      <c r="R314" s="96">
        <f>Q314*H314</f>
        <v>0</v>
      </c>
      <c r="S314" s="96">
        <v>0</v>
      </c>
      <c r="T314" s="97">
        <f>S314*H314</f>
        <v>0</v>
      </c>
      <c r="U314" s="19"/>
      <c r="V314" s="19"/>
      <c r="W314" s="19"/>
      <c r="X314" s="19"/>
      <c r="Y314" s="19"/>
      <c r="Z314" s="19"/>
      <c r="AA314" s="19"/>
      <c r="AB314" s="19"/>
      <c r="AC314" s="19"/>
      <c r="AD314" s="19"/>
      <c r="AE314" s="19"/>
      <c r="AR314" s="98" t="s">
        <v>198</v>
      </c>
      <c r="AT314" s="98" t="s">
        <v>66</v>
      </c>
      <c r="AU314" s="98" t="s">
        <v>42</v>
      </c>
      <c r="AY314" s="11" t="s">
        <v>65</v>
      </c>
      <c r="BE314" s="99">
        <f>IF(N314="základní",J314,0)</f>
        <v>0</v>
      </c>
      <c r="BF314" s="99">
        <f>IF(N314="snížená",J314,0)</f>
        <v>0</v>
      </c>
      <c r="BG314" s="99">
        <f>IF(N314="zákl. přenesená",J314,0)</f>
        <v>0</v>
      </c>
      <c r="BH314" s="99">
        <f>IF(N314="sníž. přenesená",J314,0)</f>
        <v>0</v>
      </c>
      <c r="BI314" s="99">
        <f>IF(N314="nulová",J314,0)</f>
        <v>0</v>
      </c>
      <c r="BJ314" s="11" t="s">
        <v>41</v>
      </c>
      <c r="BK314" s="99">
        <f>ROUND(I314*H314,2)</f>
        <v>0</v>
      </c>
      <c r="BL314" s="11" t="s">
        <v>198</v>
      </c>
      <c r="BM314" s="98" t="s">
        <v>357</v>
      </c>
    </row>
    <row r="315" spans="1:65" s="2" customFormat="1" ht="19.2" x14ac:dyDescent="0.2">
      <c r="A315" s="19"/>
      <c r="B315" s="20"/>
      <c r="C315" s="19"/>
      <c r="D315" s="100" t="s">
        <v>68</v>
      </c>
      <c r="E315" s="19"/>
      <c r="F315" s="101" t="s">
        <v>358</v>
      </c>
      <c r="G315" s="19"/>
      <c r="H315" s="19"/>
      <c r="I315" s="19"/>
      <c r="J315" s="19"/>
      <c r="K315" s="19"/>
      <c r="L315" s="20"/>
      <c r="M315" s="102"/>
      <c r="N315" s="103"/>
      <c r="O315" s="28"/>
      <c r="P315" s="28"/>
      <c r="Q315" s="28"/>
      <c r="R315" s="28"/>
      <c r="S315" s="28"/>
      <c r="T315" s="29"/>
      <c r="U315" s="19"/>
      <c r="V315" s="19"/>
      <c r="W315" s="19"/>
      <c r="X315" s="19"/>
      <c r="Y315" s="19"/>
      <c r="Z315" s="19"/>
      <c r="AA315" s="19"/>
      <c r="AB315" s="19"/>
      <c r="AC315" s="19"/>
      <c r="AD315" s="19"/>
      <c r="AE315" s="19"/>
      <c r="AT315" s="11" t="s">
        <v>68</v>
      </c>
      <c r="AU315" s="11" t="s">
        <v>42</v>
      </c>
    </row>
    <row r="316" spans="1:65" s="2" customFormat="1" ht="86.4" x14ac:dyDescent="0.2">
      <c r="A316" s="19"/>
      <c r="B316" s="20"/>
      <c r="C316" s="19"/>
      <c r="D316" s="100" t="s">
        <v>92</v>
      </c>
      <c r="E316" s="19"/>
      <c r="F316" s="127" t="s">
        <v>359</v>
      </c>
      <c r="G316" s="19"/>
      <c r="H316" s="19"/>
      <c r="I316" s="19"/>
      <c r="J316" s="19"/>
      <c r="K316" s="19"/>
      <c r="L316" s="20"/>
      <c r="M316" s="102"/>
      <c r="N316" s="103"/>
      <c r="O316" s="28"/>
      <c r="P316" s="28"/>
      <c r="Q316" s="28"/>
      <c r="R316" s="28"/>
      <c r="S316" s="28"/>
      <c r="T316" s="29"/>
      <c r="U316" s="19"/>
      <c r="V316" s="19"/>
      <c r="W316" s="19"/>
      <c r="X316" s="19"/>
      <c r="Y316" s="19"/>
      <c r="Z316" s="19"/>
      <c r="AA316" s="19"/>
      <c r="AB316" s="19"/>
      <c r="AC316" s="19"/>
      <c r="AD316" s="19"/>
      <c r="AE316" s="19"/>
      <c r="AT316" s="11" t="s">
        <v>92</v>
      </c>
      <c r="AU316" s="11" t="s">
        <v>42</v>
      </c>
    </row>
    <row r="317" spans="1:65" s="2" customFormat="1" ht="14.4" customHeight="1" x14ac:dyDescent="0.2">
      <c r="A317" s="19"/>
      <c r="B317" s="87"/>
      <c r="C317" s="88" t="s">
        <v>360</v>
      </c>
      <c r="D317" s="88" t="s">
        <v>66</v>
      </c>
      <c r="E317" s="89" t="s">
        <v>361</v>
      </c>
      <c r="F317" s="90" t="s">
        <v>362</v>
      </c>
      <c r="G317" s="91" t="s">
        <v>100</v>
      </c>
      <c r="H317" s="92">
        <v>3.4220000000000002</v>
      </c>
      <c r="I317" s="93"/>
      <c r="J317" s="93">
        <f>ROUND(I317*H317,2)</f>
        <v>0</v>
      </c>
      <c r="K317" s="90" t="s">
        <v>67</v>
      </c>
      <c r="L317" s="20"/>
      <c r="M317" s="94" t="s">
        <v>0</v>
      </c>
      <c r="N317" s="95" t="s">
        <v>27</v>
      </c>
      <c r="O317" s="96">
        <v>1.39</v>
      </c>
      <c r="P317" s="96">
        <f>O317*H317</f>
        <v>4.7565799999999996</v>
      </c>
      <c r="Q317" s="96">
        <v>0</v>
      </c>
      <c r="R317" s="96">
        <f>Q317*H317</f>
        <v>0</v>
      </c>
      <c r="S317" s="96">
        <v>0</v>
      </c>
      <c r="T317" s="97">
        <f>S317*H317</f>
        <v>0</v>
      </c>
      <c r="U317" s="19"/>
      <c r="V317" s="19"/>
      <c r="W317" s="19"/>
      <c r="X317" s="19"/>
      <c r="Y317" s="19"/>
      <c r="Z317" s="19"/>
      <c r="AA317" s="19"/>
      <c r="AB317" s="19"/>
      <c r="AC317" s="19"/>
      <c r="AD317" s="19"/>
      <c r="AE317" s="19"/>
      <c r="AR317" s="98" t="s">
        <v>198</v>
      </c>
      <c r="AT317" s="98" t="s">
        <v>66</v>
      </c>
      <c r="AU317" s="98" t="s">
        <v>42</v>
      </c>
      <c r="AY317" s="11" t="s">
        <v>65</v>
      </c>
      <c r="BE317" s="99">
        <f>IF(N317="základní",J317,0)</f>
        <v>0</v>
      </c>
      <c r="BF317" s="99">
        <f>IF(N317="snížená",J317,0)</f>
        <v>0</v>
      </c>
      <c r="BG317" s="99">
        <f>IF(N317="zákl. přenesená",J317,0)</f>
        <v>0</v>
      </c>
      <c r="BH317" s="99">
        <f>IF(N317="sníž. přenesená",J317,0)</f>
        <v>0</v>
      </c>
      <c r="BI317" s="99">
        <f>IF(N317="nulová",J317,0)</f>
        <v>0</v>
      </c>
      <c r="BJ317" s="11" t="s">
        <v>41</v>
      </c>
      <c r="BK317" s="99">
        <f>ROUND(I317*H317,2)</f>
        <v>0</v>
      </c>
      <c r="BL317" s="11" t="s">
        <v>198</v>
      </c>
      <c r="BM317" s="98" t="s">
        <v>363</v>
      </c>
    </row>
    <row r="318" spans="1:65" s="2" customFormat="1" ht="19.2" x14ac:dyDescent="0.2">
      <c r="A318" s="19"/>
      <c r="B318" s="20"/>
      <c r="C318" s="19"/>
      <c r="D318" s="100" t="s">
        <v>68</v>
      </c>
      <c r="E318" s="19"/>
      <c r="F318" s="101" t="s">
        <v>364</v>
      </c>
      <c r="G318" s="19"/>
      <c r="H318" s="19"/>
      <c r="I318" s="19"/>
      <c r="J318" s="19"/>
      <c r="K318" s="19"/>
      <c r="L318" s="20"/>
      <c r="M318" s="102"/>
      <c r="N318" s="103"/>
      <c r="O318" s="28"/>
      <c r="P318" s="28"/>
      <c r="Q318" s="28"/>
      <c r="R318" s="28"/>
      <c r="S318" s="28"/>
      <c r="T318" s="29"/>
      <c r="U318" s="19"/>
      <c r="V318" s="19"/>
      <c r="W318" s="19"/>
      <c r="X318" s="19"/>
      <c r="Y318" s="19"/>
      <c r="Z318" s="19"/>
      <c r="AA318" s="19"/>
      <c r="AB318" s="19"/>
      <c r="AC318" s="19"/>
      <c r="AD318" s="19"/>
      <c r="AE318" s="19"/>
      <c r="AT318" s="11" t="s">
        <v>68</v>
      </c>
      <c r="AU318" s="11" t="s">
        <v>42</v>
      </c>
    </row>
    <row r="319" spans="1:65" s="2" customFormat="1" ht="86.4" x14ac:dyDescent="0.2">
      <c r="A319" s="19"/>
      <c r="B319" s="20"/>
      <c r="C319" s="19"/>
      <c r="D319" s="100" t="s">
        <v>92</v>
      </c>
      <c r="E319" s="19"/>
      <c r="F319" s="127" t="s">
        <v>359</v>
      </c>
      <c r="G319" s="19"/>
      <c r="H319" s="19"/>
      <c r="I319" s="19"/>
      <c r="J319" s="19"/>
      <c r="K319" s="19"/>
      <c r="L319" s="20"/>
      <c r="M319" s="102"/>
      <c r="N319" s="103"/>
      <c r="O319" s="28"/>
      <c r="P319" s="28"/>
      <c r="Q319" s="28"/>
      <c r="R319" s="28"/>
      <c r="S319" s="28"/>
      <c r="T319" s="29"/>
      <c r="U319" s="19"/>
      <c r="V319" s="19"/>
      <c r="W319" s="19"/>
      <c r="X319" s="19"/>
      <c r="Y319" s="19"/>
      <c r="Z319" s="19"/>
      <c r="AA319" s="19"/>
      <c r="AB319" s="19"/>
      <c r="AC319" s="19"/>
      <c r="AD319" s="19"/>
      <c r="AE319" s="19"/>
      <c r="AT319" s="11" t="s">
        <v>92</v>
      </c>
      <c r="AU319" s="11" t="s">
        <v>42</v>
      </c>
    </row>
    <row r="320" spans="1:65" s="7" customFormat="1" ht="22.95" customHeight="1" x14ac:dyDescent="0.25">
      <c r="B320" s="75"/>
      <c r="D320" s="76" t="s">
        <v>39</v>
      </c>
      <c r="E320" s="85" t="s">
        <v>365</v>
      </c>
      <c r="F320" s="85" t="s">
        <v>366</v>
      </c>
      <c r="J320" s="86">
        <f>BK320</f>
        <v>0</v>
      </c>
      <c r="L320" s="75"/>
      <c r="M320" s="79"/>
      <c r="N320" s="80"/>
      <c r="O320" s="80"/>
      <c r="P320" s="81">
        <f>SUM(P321:P348)</f>
        <v>151.72019999999998</v>
      </c>
      <c r="Q320" s="80"/>
      <c r="R320" s="81">
        <f>SUM(R321:R348)</f>
        <v>0.123192</v>
      </c>
      <c r="S320" s="80"/>
      <c r="T320" s="82">
        <f>SUM(T321:T348)</f>
        <v>0</v>
      </c>
      <c r="AR320" s="76" t="s">
        <v>42</v>
      </c>
      <c r="AT320" s="83" t="s">
        <v>39</v>
      </c>
      <c r="AU320" s="83" t="s">
        <v>41</v>
      </c>
      <c r="AY320" s="76" t="s">
        <v>65</v>
      </c>
      <c r="BK320" s="84">
        <f>SUM(BK321:BK348)</f>
        <v>0</v>
      </c>
    </row>
    <row r="321" spans="1:65" s="2" customFormat="1" ht="14.4" customHeight="1" x14ac:dyDescent="0.2">
      <c r="A321" s="19"/>
      <c r="B321" s="87"/>
      <c r="C321" s="88" t="s">
        <v>367</v>
      </c>
      <c r="D321" s="88" t="s">
        <v>66</v>
      </c>
      <c r="E321" s="89" t="s">
        <v>368</v>
      </c>
      <c r="F321" s="90" t="s">
        <v>369</v>
      </c>
      <c r="G321" s="91" t="s">
        <v>146</v>
      </c>
      <c r="H321" s="92">
        <v>207</v>
      </c>
      <c r="I321" s="93"/>
      <c r="J321" s="93">
        <f>ROUND(I321*H321,2)</f>
        <v>0</v>
      </c>
      <c r="K321" s="90" t="s">
        <v>67</v>
      </c>
      <c r="L321" s="20"/>
      <c r="M321" s="94" t="s">
        <v>0</v>
      </c>
      <c r="N321" s="95" t="s">
        <v>27</v>
      </c>
      <c r="O321" s="96">
        <v>0.29099999999999998</v>
      </c>
      <c r="P321" s="96">
        <f>O321*H321</f>
        <v>60.236999999999995</v>
      </c>
      <c r="Q321" s="96">
        <v>2.2000000000000001E-4</v>
      </c>
      <c r="R321" s="96">
        <f>Q321*H321</f>
        <v>4.5540000000000004E-2</v>
      </c>
      <c r="S321" s="96">
        <v>0</v>
      </c>
      <c r="T321" s="97">
        <f>S321*H321</f>
        <v>0</v>
      </c>
      <c r="U321" s="19"/>
      <c r="V321" s="19"/>
      <c r="W321" s="19"/>
      <c r="X321" s="19"/>
      <c r="Y321" s="19"/>
      <c r="Z321" s="19"/>
      <c r="AA321" s="19"/>
      <c r="AB321" s="19"/>
      <c r="AC321" s="19"/>
      <c r="AD321" s="19"/>
      <c r="AE321" s="19"/>
      <c r="AR321" s="98" t="s">
        <v>198</v>
      </c>
      <c r="AT321" s="98" t="s">
        <v>66</v>
      </c>
      <c r="AU321" s="98" t="s">
        <v>42</v>
      </c>
      <c r="AY321" s="11" t="s">
        <v>65</v>
      </c>
      <c r="BE321" s="99">
        <f>IF(N321="základní",J321,0)</f>
        <v>0</v>
      </c>
      <c r="BF321" s="99">
        <f>IF(N321="snížená",J321,0)</f>
        <v>0</v>
      </c>
      <c r="BG321" s="99">
        <f>IF(N321="zákl. přenesená",J321,0)</f>
        <v>0</v>
      </c>
      <c r="BH321" s="99">
        <f>IF(N321="sníž. přenesená",J321,0)</f>
        <v>0</v>
      </c>
      <c r="BI321" s="99">
        <f>IF(N321="nulová",J321,0)</f>
        <v>0</v>
      </c>
      <c r="BJ321" s="11" t="s">
        <v>41</v>
      </c>
      <c r="BK321" s="99">
        <f>ROUND(I321*H321,2)</f>
        <v>0</v>
      </c>
      <c r="BL321" s="11" t="s">
        <v>198</v>
      </c>
      <c r="BM321" s="98" t="s">
        <v>370</v>
      </c>
    </row>
    <row r="322" spans="1:65" s="2" customFormat="1" ht="19.2" x14ac:dyDescent="0.2">
      <c r="A322" s="19"/>
      <c r="B322" s="20"/>
      <c r="C322" s="19"/>
      <c r="D322" s="100" t="s">
        <v>68</v>
      </c>
      <c r="E322" s="19"/>
      <c r="F322" s="101" t="s">
        <v>371</v>
      </c>
      <c r="G322" s="19"/>
      <c r="H322" s="19"/>
      <c r="I322" s="19"/>
      <c r="J322" s="19"/>
      <c r="K322" s="19"/>
      <c r="L322" s="20"/>
      <c r="M322" s="102"/>
      <c r="N322" s="103"/>
      <c r="O322" s="28"/>
      <c r="P322" s="28"/>
      <c r="Q322" s="28"/>
      <c r="R322" s="28"/>
      <c r="S322" s="28"/>
      <c r="T322" s="29"/>
      <c r="U322" s="19"/>
      <c r="V322" s="19"/>
      <c r="W322" s="19"/>
      <c r="X322" s="19"/>
      <c r="Y322" s="19"/>
      <c r="Z322" s="19"/>
      <c r="AA322" s="19"/>
      <c r="AB322" s="19"/>
      <c r="AC322" s="19"/>
      <c r="AD322" s="19"/>
      <c r="AE322" s="19"/>
      <c r="AT322" s="11" t="s">
        <v>68</v>
      </c>
      <c r="AU322" s="11" t="s">
        <v>42</v>
      </c>
    </row>
    <row r="323" spans="1:65" s="2" customFormat="1" ht="57.6" x14ac:dyDescent="0.2">
      <c r="A323" s="19"/>
      <c r="B323" s="20"/>
      <c r="C323" s="19"/>
      <c r="D323" s="100" t="s">
        <v>92</v>
      </c>
      <c r="E323" s="19"/>
      <c r="F323" s="127" t="s">
        <v>372</v>
      </c>
      <c r="G323" s="19"/>
      <c r="H323" s="19"/>
      <c r="I323" s="19"/>
      <c r="J323" s="19"/>
      <c r="K323" s="19"/>
      <c r="L323" s="20"/>
      <c r="M323" s="102"/>
      <c r="N323" s="103"/>
      <c r="O323" s="28"/>
      <c r="P323" s="28"/>
      <c r="Q323" s="28"/>
      <c r="R323" s="28"/>
      <c r="S323" s="28"/>
      <c r="T323" s="29"/>
      <c r="U323" s="19"/>
      <c r="V323" s="19"/>
      <c r="W323" s="19"/>
      <c r="X323" s="19"/>
      <c r="Y323" s="19"/>
      <c r="Z323" s="19"/>
      <c r="AA323" s="19"/>
      <c r="AB323" s="19"/>
      <c r="AC323" s="19"/>
      <c r="AD323" s="19"/>
      <c r="AE323" s="19"/>
      <c r="AT323" s="11" t="s">
        <v>92</v>
      </c>
      <c r="AU323" s="11" t="s">
        <v>42</v>
      </c>
    </row>
    <row r="324" spans="1:65" s="8" customFormat="1" x14ac:dyDescent="0.2">
      <c r="B324" s="104"/>
      <c r="D324" s="100" t="s">
        <v>69</v>
      </c>
      <c r="E324" s="105" t="s">
        <v>0</v>
      </c>
      <c r="F324" s="106" t="s">
        <v>258</v>
      </c>
      <c r="H324" s="105" t="s">
        <v>0</v>
      </c>
      <c r="L324" s="104"/>
      <c r="M324" s="107"/>
      <c r="N324" s="108"/>
      <c r="O324" s="108"/>
      <c r="P324" s="108"/>
      <c r="Q324" s="108"/>
      <c r="R324" s="108"/>
      <c r="S324" s="108"/>
      <c r="T324" s="109"/>
      <c r="AT324" s="105" t="s">
        <v>69</v>
      </c>
      <c r="AU324" s="105" t="s">
        <v>42</v>
      </c>
      <c r="AV324" s="8" t="s">
        <v>41</v>
      </c>
      <c r="AW324" s="8" t="s">
        <v>19</v>
      </c>
      <c r="AX324" s="8" t="s">
        <v>40</v>
      </c>
      <c r="AY324" s="105" t="s">
        <v>65</v>
      </c>
    </row>
    <row r="325" spans="1:65" s="8" customFormat="1" x14ac:dyDescent="0.2">
      <c r="B325" s="104"/>
      <c r="D325" s="100" t="s">
        <v>69</v>
      </c>
      <c r="E325" s="105" t="s">
        <v>0</v>
      </c>
      <c r="F325" s="106" t="s">
        <v>259</v>
      </c>
      <c r="H325" s="105" t="s">
        <v>0</v>
      </c>
      <c r="L325" s="104"/>
      <c r="M325" s="107"/>
      <c r="N325" s="108"/>
      <c r="O325" s="108"/>
      <c r="P325" s="108"/>
      <c r="Q325" s="108"/>
      <c r="R325" s="108"/>
      <c r="S325" s="108"/>
      <c r="T325" s="109"/>
      <c r="AT325" s="105" t="s">
        <v>69</v>
      </c>
      <c r="AU325" s="105" t="s">
        <v>42</v>
      </c>
      <c r="AV325" s="8" t="s">
        <v>41</v>
      </c>
      <c r="AW325" s="8" t="s">
        <v>19</v>
      </c>
      <c r="AX325" s="8" t="s">
        <v>40</v>
      </c>
      <c r="AY325" s="105" t="s">
        <v>65</v>
      </c>
    </row>
    <row r="326" spans="1:65" s="9" customFormat="1" x14ac:dyDescent="0.2">
      <c r="B326" s="110"/>
      <c r="D326" s="100" t="s">
        <v>69</v>
      </c>
      <c r="E326" s="111" t="s">
        <v>0</v>
      </c>
      <c r="F326" s="112" t="s">
        <v>373</v>
      </c>
      <c r="H326" s="113">
        <v>207</v>
      </c>
      <c r="L326" s="110"/>
      <c r="M326" s="114"/>
      <c r="N326" s="115"/>
      <c r="O326" s="115"/>
      <c r="P326" s="115"/>
      <c r="Q326" s="115"/>
      <c r="R326" s="115"/>
      <c r="S326" s="115"/>
      <c r="T326" s="116"/>
      <c r="AT326" s="111" t="s">
        <v>69</v>
      </c>
      <c r="AU326" s="111" t="s">
        <v>42</v>
      </c>
      <c r="AV326" s="9" t="s">
        <v>42</v>
      </c>
      <c r="AW326" s="9" t="s">
        <v>19</v>
      </c>
      <c r="AX326" s="9" t="s">
        <v>40</v>
      </c>
      <c r="AY326" s="111" t="s">
        <v>65</v>
      </c>
    </row>
    <row r="327" spans="1:65" s="10" customFormat="1" x14ac:dyDescent="0.2">
      <c r="B327" s="117"/>
      <c r="D327" s="100" t="s">
        <v>69</v>
      </c>
      <c r="E327" s="118" t="s">
        <v>0</v>
      </c>
      <c r="F327" s="119" t="s">
        <v>70</v>
      </c>
      <c r="H327" s="120">
        <v>207</v>
      </c>
      <c r="L327" s="117"/>
      <c r="M327" s="121"/>
      <c r="N327" s="122"/>
      <c r="O327" s="122"/>
      <c r="P327" s="122"/>
      <c r="Q327" s="122"/>
      <c r="R327" s="122"/>
      <c r="S327" s="122"/>
      <c r="T327" s="123"/>
      <c r="AT327" s="118" t="s">
        <v>69</v>
      </c>
      <c r="AU327" s="118" t="s">
        <v>42</v>
      </c>
      <c r="AV327" s="10" t="s">
        <v>71</v>
      </c>
      <c r="AW327" s="10" t="s">
        <v>19</v>
      </c>
      <c r="AX327" s="10" t="s">
        <v>41</v>
      </c>
      <c r="AY327" s="118" t="s">
        <v>65</v>
      </c>
    </row>
    <row r="328" spans="1:65" s="2" customFormat="1" ht="14.4" customHeight="1" x14ac:dyDescent="0.2">
      <c r="A328" s="19"/>
      <c r="B328" s="87"/>
      <c r="C328" s="88" t="s">
        <v>374</v>
      </c>
      <c r="D328" s="88" t="s">
        <v>66</v>
      </c>
      <c r="E328" s="89" t="s">
        <v>375</v>
      </c>
      <c r="F328" s="90" t="s">
        <v>376</v>
      </c>
      <c r="G328" s="91" t="s">
        <v>146</v>
      </c>
      <c r="H328" s="92">
        <v>207</v>
      </c>
      <c r="I328" s="93"/>
      <c r="J328" s="93">
        <f>ROUND(I328*H328,2)</f>
        <v>0</v>
      </c>
      <c r="K328" s="90" t="s">
        <v>67</v>
      </c>
      <c r="L328" s="20"/>
      <c r="M328" s="94" t="s">
        <v>0</v>
      </c>
      <c r="N328" s="95" t="s">
        <v>27</v>
      </c>
      <c r="O328" s="96">
        <v>0.158</v>
      </c>
      <c r="P328" s="96">
        <f>O328*H328</f>
        <v>32.706000000000003</v>
      </c>
      <c r="Q328" s="96">
        <v>1.2999999999999999E-4</v>
      </c>
      <c r="R328" s="96">
        <f>Q328*H328</f>
        <v>2.6909999999999996E-2</v>
      </c>
      <c r="S328" s="96">
        <v>0</v>
      </c>
      <c r="T328" s="97">
        <f>S328*H328</f>
        <v>0</v>
      </c>
      <c r="U328" s="19"/>
      <c r="V328" s="19"/>
      <c r="W328" s="19"/>
      <c r="X328" s="19"/>
      <c r="Y328" s="19"/>
      <c r="Z328" s="19"/>
      <c r="AA328" s="19"/>
      <c r="AB328" s="19"/>
      <c r="AC328" s="19"/>
      <c r="AD328" s="19"/>
      <c r="AE328" s="19"/>
      <c r="AR328" s="98" t="s">
        <v>198</v>
      </c>
      <c r="AT328" s="98" t="s">
        <v>66</v>
      </c>
      <c r="AU328" s="98" t="s">
        <v>42</v>
      </c>
      <c r="AY328" s="11" t="s">
        <v>65</v>
      </c>
      <c r="BE328" s="99">
        <f>IF(N328="základní",J328,0)</f>
        <v>0</v>
      </c>
      <c r="BF328" s="99">
        <f>IF(N328="snížená",J328,0)</f>
        <v>0</v>
      </c>
      <c r="BG328" s="99">
        <f>IF(N328="zákl. přenesená",J328,0)</f>
        <v>0</v>
      </c>
      <c r="BH328" s="99">
        <f>IF(N328="sníž. přenesená",J328,0)</f>
        <v>0</v>
      </c>
      <c r="BI328" s="99">
        <f>IF(N328="nulová",J328,0)</f>
        <v>0</v>
      </c>
      <c r="BJ328" s="11" t="s">
        <v>41</v>
      </c>
      <c r="BK328" s="99">
        <f>ROUND(I328*H328,2)</f>
        <v>0</v>
      </c>
      <c r="BL328" s="11" t="s">
        <v>198</v>
      </c>
      <c r="BM328" s="98" t="s">
        <v>377</v>
      </c>
    </row>
    <row r="329" spans="1:65" s="2" customFormat="1" x14ac:dyDescent="0.2">
      <c r="A329" s="19"/>
      <c r="B329" s="20"/>
      <c r="C329" s="19"/>
      <c r="D329" s="100" t="s">
        <v>68</v>
      </c>
      <c r="E329" s="19"/>
      <c r="F329" s="101" t="s">
        <v>378</v>
      </c>
      <c r="G329" s="19"/>
      <c r="H329" s="19"/>
      <c r="I329" s="19"/>
      <c r="J329" s="19"/>
      <c r="K329" s="19"/>
      <c r="L329" s="20"/>
      <c r="M329" s="102"/>
      <c r="N329" s="103"/>
      <c r="O329" s="28"/>
      <c r="P329" s="28"/>
      <c r="Q329" s="28"/>
      <c r="R329" s="28"/>
      <c r="S329" s="28"/>
      <c r="T329" s="29"/>
      <c r="U329" s="19"/>
      <c r="V329" s="19"/>
      <c r="W329" s="19"/>
      <c r="X329" s="19"/>
      <c r="Y329" s="19"/>
      <c r="Z329" s="19"/>
      <c r="AA329" s="19"/>
      <c r="AB329" s="19"/>
      <c r="AC329" s="19"/>
      <c r="AD329" s="19"/>
      <c r="AE329" s="19"/>
      <c r="AT329" s="11" t="s">
        <v>68</v>
      </c>
      <c r="AU329" s="11" t="s">
        <v>42</v>
      </c>
    </row>
    <row r="330" spans="1:65" s="2" customFormat="1" ht="14.4" customHeight="1" x14ac:dyDescent="0.2">
      <c r="A330" s="19"/>
      <c r="B330" s="87"/>
      <c r="C330" s="88" t="s">
        <v>379</v>
      </c>
      <c r="D330" s="88" t="s">
        <v>66</v>
      </c>
      <c r="E330" s="89" t="s">
        <v>380</v>
      </c>
      <c r="F330" s="90" t="s">
        <v>381</v>
      </c>
      <c r="G330" s="91" t="s">
        <v>146</v>
      </c>
      <c r="H330" s="92">
        <v>207</v>
      </c>
      <c r="I330" s="93"/>
      <c r="J330" s="93">
        <f>ROUND(I330*H330,2)</f>
        <v>0</v>
      </c>
      <c r="K330" s="90" t="s">
        <v>67</v>
      </c>
      <c r="L330" s="20"/>
      <c r="M330" s="94" t="s">
        <v>0</v>
      </c>
      <c r="N330" s="95" t="s">
        <v>27</v>
      </c>
      <c r="O330" s="96">
        <v>0.14899999999999999</v>
      </c>
      <c r="P330" s="96">
        <f>O330*H330</f>
        <v>30.843</v>
      </c>
      <c r="Q330" s="96">
        <v>1.1E-4</v>
      </c>
      <c r="R330" s="96">
        <f>Q330*H330</f>
        <v>2.2770000000000002E-2</v>
      </c>
      <c r="S330" s="96">
        <v>0</v>
      </c>
      <c r="T330" s="97">
        <f>S330*H330</f>
        <v>0</v>
      </c>
      <c r="U330" s="19"/>
      <c r="V330" s="19"/>
      <c r="W330" s="19"/>
      <c r="X330" s="19"/>
      <c r="Y330" s="19"/>
      <c r="Z330" s="19"/>
      <c r="AA330" s="19"/>
      <c r="AB330" s="19"/>
      <c r="AC330" s="19"/>
      <c r="AD330" s="19"/>
      <c r="AE330" s="19"/>
      <c r="AR330" s="98" t="s">
        <v>198</v>
      </c>
      <c r="AT330" s="98" t="s">
        <v>66</v>
      </c>
      <c r="AU330" s="98" t="s">
        <v>42</v>
      </c>
      <c r="AY330" s="11" t="s">
        <v>65</v>
      </c>
      <c r="BE330" s="99">
        <f>IF(N330="základní",J330,0)</f>
        <v>0</v>
      </c>
      <c r="BF330" s="99">
        <f>IF(N330="snížená",J330,0)</f>
        <v>0</v>
      </c>
      <c r="BG330" s="99">
        <f>IF(N330="zákl. přenesená",J330,0)</f>
        <v>0</v>
      </c>
      <c r="BH330" s="99">
        <f>IF(N330="sníž. přenesená",J330,0)</f>
        <v>0</v>
      </c>
      <c r="BI330" s="99">
        <f>IF(N330="nulová",J330,0)</f>
        <v>0</v>
      </c>
      <c r="BJ330" s="11" t="s">
        <v>41</v>
      </c>
      <c r="BK330" s="99">
        <f>ROUND(I330*H330,2)</f>
        <v>0</v>
      </c>
      <c r="BL330" s="11" t="s">
        <v>198</v>
      </c>
      <c r="BM330" s="98" t="s">
        <v>382</v>
      </c>
    </row>
    <row r="331" spans="1:65" s="2" customFormat="1" x14ac:dyDescent="0.2">
      <c r="A331" s="19"/>
      <c r="B331" s="20"/>
      <c r="C331" s="19"/>
      <c r="D331" s="100" t="s">
        <v>68</v>
      </c>
      <c r="E331" s="19"/>
      <c r="F331" s="101" t="s">
        <v>383</v>
      </c>
      <c r="G331" s="19"/>
      <c r="H331" s="19"/>
      <c r="I331" s="19"/>
      <c r="J331" s="19"/>
      <c r="K331" s="19"/>
      <c r="L331" s="20"/>
      <c r="M331" s="102"/>
      <c r="N331" s="103"/>
      <c r="O331" s="28"/>
      <c r="P331" s="28"/>
      <c r="Q331" s="28"/>
      <c r="R331" s="28"/>
      <c r="S331" s="28"/>
      <c r="T331" s="29"/>
      <c r="U331" s="19"/>
      <c r="V331" s="19"/>
      <c r="W331" s="19"/>
      <c r="X331" s="19"/>
      <c r="Y331" s="19"/>
      <c r="Z331" s="19"/>
      <c r="AA331" s="19"/>
      <c r="AB331" s="19"/>
      <c r="AC331" s="19"/>
      <c r="AD331" s="19"/>
      <c r="AE331" s="19"/>
      <c r="AT331" s="11" t="s">
        <v>68</v>
      </c>
      <c r="AU331" s="11" t="s">
        <v>42</v>
      </c>
    </row>
    <row r="332" spans="1:65" s="2" customFormat="1" ht="14.4" customHeight="1" x14ac:dyDescent="0.2">
      <c r="A332" s="19"/>
      <c r="B332" s="87"/>
      <c r="C332" s="88" t="s">
        <v>384</v>
      </c>
      <c r="D332" s="88" t="s">
        <v>66</v>
      </c>
      <c r="E332" s="89" t="s">
        <v>385</v>
      </c>
      <c r="F332" s="90" t="s">
        <v>386</v>
      </c>
      <c r="G332" s="91" t="s">
        <v>146</v>
      </c>
      <c r="H332" s="92">
        <v>37.799999999999997</v>
      </c>
      <c r="I332" s="93"/>
      <c r="J332" s="93">
        <f>ROUND(I332*H332,2)</f>
        <v>0</v>
      </c>
      <c r="K332" s="90" t="s">
        <v>67</v>
      </c>
      <c r="L332" s="20"/>
      <c r="M332" s="94" t="s">
        <v>0</v>
      </c>
      <c r="N332" s="95" t="s">
        <v>27</v>
      </c>
      <c r="O332" s="96">
        <v>0.1</v>
      </c>
      <c r="P332" s="96">
        <f>O332*H332</f>
        <v>3.78</v>
      </c>
      <c r="Q332" s="96">
        <v>6.9999999999999994E-5</v>
      </c>
      <c r="R332" s="96">
        <f>Q332*H332</f>
        <v>2.6459999999999995E-3</v>
      </c>
      <c r="S332" s="96">
        <v>0</v>
      </c>
      <c r="T332" s="97">
        <f>S332*H332</f>
        <v>0</v>
      </c>
      <c r="U332" s="19"/>
      <c r="V332" s="19"/>
      <c r="W332" s="19"/>
      <c r="X332" s="19"/>
      <c r="Y332" s="19"/>
      <c r="Z332" s="19"/>
      <c r="AA332" s="19"/>
      <c r="AB332" s="19"/>
      <c r="AC332" s="19"/>
      <c r="AD332" s="19"/>
      <c r="AE332" s="19"/>
      <c r="AR332" s="98" t="s">
        <v>198</v>
      </c>
      <c r="AT332" s="98" t="s">
        <v>66</v>
      </c>
      <c r="AU332" s="98" t="s">
        <v>42</v>
      </c>
      <c r="AY332" s="11" t="s">
        <v>65</v>
      </c>
      <c r="BE332" s="99">
        <f>IF(N332="základní",J332,0)</f>
        <v>0</v>
      </c>
      <c r="BF332" s="99">
        <f>IF(N332="snížená",J332,0)</f>
        <v>0</v>
      </c>
      <c r="BG332" s="99">
        <f>IF(N332="zákl. přenesená",J332,0)</f>
        <v>0</v>
      </c>
      <c r="BH332" s="99">
        <f>IF(N332="sníž. přenesená",J332,0)</f>
        <v>0</v>
      </c>
      <c r="BI332" s="99">
        <f>IF(N332="nulová",J332,0)</f>
        <v>0</v>
      </c>
      <c r="BJ332" s="11" t="s">
        <v>41</v>
      </c>
      <c r="BK332" s="99">
        <f>ROUND(I332*H332,2)</f>
        <v>0</v>
      </c>
      <c r="BL332" s="11" t="s">
        <v>198</v>
      </c>
      <c r="BM332" s="98" t="s">
        <v>387</v>
      </c>
    </row>
    <row r="333" spans="1:65" s="2" customFormat="1" x14ac:dyDescent="0.2">
      <c r="A333" s="19"/>
      <c r="B333" s="20"/>
      <c r="C333" s="19"/>
      <c r="D333" s="100" t="s">
        <v>68</v>
      </c>
      <c r="E333" s="19"/>
      <c r="F333" s="101" t="s">
        <v>388</v>
      </c>
      <c r="G333" s="19"/>
      <c r="H333" s="19"/>
      <c r="I333" s="19"/>
      <c r="J333" s="19"/>
      <c r="K333" s="19"/>
      <c r="L333" s="20"/>
      <c r="M333" s="102"/>
      <c r="N333" s="103"/>
      <c r="O333" s="28"/>
      <c r="P333" s="28"/>
      <c r="Q333" s="28"/>
      <c r="R333" s="28"/>
      <c r="S333" s="28"/>
      <c r="T333" s="29"/>
      <c r="U333" s="19"/>
      <c r="V333" s="19"/>
      <c r="W333" s="19"/>
      <c r="X333" s="19"/>
      <c r="Y333" s="19"/>
      <c r="Z333" s="19"/>
      <c r="AA333" s="19"/>
      <c r="AB333" s="19"/>
      <c r="AC333" s="19"/>
      <c r="AD333" s="19"/>
      <c r="AE333" s="19"/>
      <c r="AT333" s="11" t="s">
        <v>68</v>
      </c>
      <c r="AU333" s="11" t="s">
        <v>42</v>
      </c>
    </row>
    <row r="334" spans="1:65" s="8" customFormat="1" x14ac:dyDescent="0.2">
      <c r="B334" s="104"/>
      <c r="D334" s="100" t="s">
        <v>69</v>
      </c>
      <c r="E334" s="105" t="s">
        <v>0</v>
      </c>
      <c r="F334" s="106" t="s">
        <v>258</v>
      </c>
      <c r="H334" s="105" t="s">
        <v>0</v>
      </c>
      <c r="L334" s="104"/>
      <c r="M334" s="107"/>
      <c r="N334" s="108"/>
      <c r="O334" s="108"/>
      <c r="P334" s="108"/>
      <c r="Q334" s="108"/>
      <c r="R334" s="108"/>
      <c r="S334" s="108"/>
      <c r="T334" s="109"/>
      <c r="AT334" s="105" t="s">
        <v>69</v>
      </c>
      <c r="AU334" s="105" t="s">
        <v>42</v>
      </c>
      <c r="AV334" s="8" t="s">
        <v>41</v>
      </c>
      <c r="AW334" s="8" t="s">
        <v>19</v>
      </c>
      <c r="AX334" s="8" t="s">
        <v>40</v>
      </c>
      <c r="AY334" s="105" t="s">
        <v>65</v>
      </c>
    </row>
    <row r="335" spans="1:65" s="8" customFormat="1" x14ac:dyDescent="0.2">
      <c r="B335" s="104"/>
      <c r="D335" s="100" t="s">
        <v>69</v>
      </c>
      <c r="E335" s="105" t="s">
        <v>0</v>
      </c>
      <c r="F335" s="106" t="s">
        <v>259</v>
      </c>
      <c r="H335" s="105" t="s">
        <v>0</v>
      </c>
      <c r="L335" s="104"/>
      <c r="M335" s="107"/>
      <c r="N335" s="108"/>
      <c r="O335" s="108"/>
      <c r="P335" s="108"/>
      <c r="Q335" s="108"/>
      <c r="R335" s="108"/>
      <c r="S335" s="108"/>
      <c r="T335" s="109"/>
      <c r="AT335" s="105" t="s">
        <v>69</v>
      </c>
      <c r="AU335" s="105" t="s">
        <v>42</v>
      </c>
      <c r="AV335" s="8" t="s">
        <v>41</v>
      </c>
      <c r="AW335" s="8" t="s">
        <v>19</v>
      </c>
      <c r="AX335" s="8" t="s">
        <v>40</v>
      </c>
      <c r="AY335" s="105" t="s">
        <v>65</v>
      </c>
    </row>
    <row r="336" spans="1:65" s="8" customFormat="1" x14ac:dyDescent="0.2">
      <c r="B336" s="104"/>
      <c r="D336" s="100" t="s">
        <v>69</v>
      </c>
      <c r="E336" s="105" t="s">
        <v>0</v>
      </c>
      <c r="F336" s="106" t="s">
        <v>340</v>
      </c>
      <c r="H336" s="105" t="s">
        <v>0</v>
      </c>
      <c r="L336" s="104"/>
      <c r="M336" s="107"/>
      <c r="N336" s="108"/>
      <c r="O336" s="108"/>
      <c r="P336" s="108"/>
      <c r="Q336" s="108"/>
      <c r="R336" s="108"/>
      <c r="S336" s="108"/>
      <c r="T336" s="109"/>
      <c r="AT336" s="105" t="s">
        <v>69</v>
      </c>
      <c r="AU336" s="105" t="s">
        <v>42</v>
      </c>
      <c r="AV336" s="8" t="s">
        <v>41</v>
      </c>
      <c r="AW336" s="8" t="s">
        <v>19</v>
      </c>
      <c r="AX336" s="8" t="s">
        <v>40</v>
      </c>
      <c r="AY336" s="105" t="s">
        <v>65</v>
      </c>
    </row>
    <row r="337" spans="1:65" s="9" customFormat="1" x14ac:dyDescent="0.2">
      <c r="B337" s="110"/>
      <c r="D337" s="100" t="s">
        <v>69</v>
      </c>
      <c r="E337" s="111" t="s">
        <v>0</v>
      </c>
      <c r="F337" s="112" t="s">
        <v>389</v>
      </c>
      <c r="H337" s="113">
        <v>14.4</v>
      </c>
      <c r="L337" s="110"/>
      <c r="M337" s="114"/>
      <c r="N337" s="115"/>
      <c r="O337" s="115"/>
      <c r="P337" s="115"/>
      <c r="Q337" s="115"/>
      <c r="R337" s="115"/>
      <c r="S337" s="115"/>
      <c r="T337" s="116"/>
      <c r="AT337" s="111" t="s">
        <v>69</v>
      </c>
      <c r="AU337" s="111" t="s">
        <v>42</v>
      </c>
      <c r="AV337" s="9" t="s">
        <v>42</v>
      </c>
      <c r="AW337" s="9" t="s">
        <v>19</v>
      </c>
      <c r="AX337" s="9" t="s">
        <v>40</v>
      </c>
      <c r="AY337" s="111" t="s">
        <v>65</v>
      </c>
    </row>
    <row r="338" spans="1:65" s="8" customFormat="1" x14ac:dyDescent="0.2">
      <c r="B338" s="104"/>
      <c r="D338" s="100" t="s">
        <v>69</v>
      </c>
      <c r="E338" s="105" t="s">
        <v>0</v>
      </c>
      <c r="F338" s="106" t="s">
        <v>342</v>
      </c>
      <c r="H338" s="105" t="s">
        <v>0</v>
      </c>
      <c r="L338" s="104"/>
      <c r="M338" s="107"/>
      <c r="N338" s="108"/>
      <c r="O338" s="108"/>
      <c r="P338" s="108"/>
      <c r="Q338" s="108"/>
      <c r="R338" s="108"/>
      <c r="S338" s="108"/>
      <c r="T338" s="109"/>
      <c r="AT338" s="105" t="s">
        <v>69</v>
      </c>
      <c r="AU338" s="105" t="s">
        <v>42</v>
      </c>
      <c r="AV338" s="8" t="s">
        <v>41</v>
      </c>
      <c r="AW338" s="8" t="s">
        <v>19</v>
      </c>
      <c r="AX338" s="8" t="s">
        <v>40</v>
      </c>
      <c r="AY338" s="105" t="s">
        <v>65</v>
      </c>
    </row>
    <row r="339" spans="1:65" s="9" customFormat="1" x14ac:dyDescent="0.2">
      <c r="B339" s="110"/>
      <c r="D339" s="100" t="s">
        <v>69</v>
      </c>
      <c r="E339" s="111" t="s">
        <v>0</v>
      </c>
      <c r="F339" s="112" t="s">
        <v>390</v>
      </c>
      <c r="H339" s="113">
        <v>23.4</v>
      </c>
      <c r="L339" s="110"/>
      <c r="M339" s="114"/>
      <c r="N339" s="115"/>
      <c r="O339" s="115"/>
      <c r="P339" s="115"/>
      <c r="Q339" s="115"/>
      <c r="R339" s="115"/>
      <c r="S339" s="115"/>
      <c r="T339" s="116"/>
      <c r="AT339" s="111" t="s">
        <v>69</v>
      </c>
      <c r="AU339" s="111" t="s">
        <v>42</v>
      </c>
      <c r="AV339" s="9" t="s">
        <v>42</v>
      </c>
      <c r="AW339" s="9" t="s">
        <v>19</v>
      </c>
      <c r="AX339" s="9" t="s">
        <v>40</v>
      </c>
      <c r="AY339" s="111" t="s">
        <v>65</v>
      </c>
    </row>
    <row r="340" spans="1:65" s="10" customFormat="1" x14ac:dyDescent="0.2">
      <c r="B340" s="117"/>
      <c r="D340" s="100" t="s">
        <v>69</v>
      </c>
      <c r="E340" s="118" t="s">
        <v>0</v>
      </c>
      <c r="F340" s="119" t="s">
        <v>70</v>
      </c>
      <c r="H340" s="120">
        <v>37.799999999999997</v>
      </c>
      <c r="L340" s="117"/>
      <c r="M340" s="121"/>
      <c r="N340" s="122"/>
      <c r="O340" s="122"/>
      <c r="P340" s="122"/>
      <c r="Q340" s="122"/>
      <c r="R340" s="122"/>
      <c r="S340" s="122"/>
      <c r="T340" s="123"/>
      <c r="AT340" s="118" t="s">
        <v>69</v>
      </c>
      <c r="AU340" s="118" t="s">
        <v>42</v>
      </c>
      <c r="AV340" s="10" t="s">
        <v>71</v>
      </c>
      <c r="AW340" s="10" t="s">
        <v>19</v>
      </c>
      <c r="AX340" s="10" t="s">
        <v>41</v>
      </c>
      <c r="AY340" s="118" t="s">
        <v>65</v>
      </c>
    </row>
    <row r="341" spans="1:65" s="2" customFormat="1" ht="14.4" customHeight="1" x14ac:dyDescent="0.2">
      <c r="A341" s="19"/>
      <c r="B341" s="87"/>
      <c r="C341" s="88" t="s">
        <v>391</v>
      </c>
      <c r="D341" s="88" t="s">
        <v>66</v>
      </c>
      <c r="E341" s="89" t="s">
        <v>392</v>
      </c>
      <c r="F341" s="90" t="s">
        <v>393</v>
      </c>
      <c r="G341" s="91" t="s">
        <v>146</v>
      </c>
      <c r="H341" s="92">
        <v>37.799999999999997</v>
      </c>
      <c r="I341" s="93"/>
      <c r="J341" s="93">
        <f>ROUND(I341*H341,2)</f>
        <v>0</v>
      </c>
      <c r="K341" s="90" t="s">
        <v>67</v>
      </c>
      <c r="L341" s="20"/>
      <c r="M341" s="94" t="s">
        <v>0</v>
      </c>
      <c r="N341" s="95" t="s">
        <v>27</v>
      </c>
      <c r="O341" s="96">
        <v>0.11700000000000001</v>
      </c>
      <c r="P341" s="96">
        <f>O341*H341</f>
        <v>4.4226000000000001</v>
      </c>
      <c r="Q341" s="96">
        <v>6.9999999999999994E-5</v>
      </c>
      <c r="R341" s="96">
        <f>Q341*H341</f>
        <v>2.6459999999999995E-3</v>
      </c>
      <c r="S341" s="96">
        <v>0</v>
      </c>
      <c r="T341" s="97">
        <f>S341*H341</f>
        <v>0</v>
      </c>
      <c r="U341" s="19"/>
      <c r="V341" s="19"/>
      <c r="W341" s="19"/>
      <c r="X341" s="19"/>
      <c r="Y341" s="19"/>
      <c r="Z341" s="19"/>
      <c r="AA341" s="19"/>
      <c r="AB341" s="19"/>
      <c r="AC341" s="19"/>
      <c r="AD341" s="19"/>
      <c r="AE341" s="19"/>
      <c r="AR341" s="98" t="s">
        <v>198</v>
      </c>
      <c r="AT341" s="98" t="s">
        <v>66</v>
      </c>
      <c r="AU341" s="98" t="s">
        <v>42</v>
      </c>
      <c r="AY341" s="11" t="s">
        <v>65</v>
      </c>
      <c r="BE341" s="99">
        <f>IF(N341="základní",J341,0)</f>
        <v>0</v>
      </c>
      <c r="BF341" s="99">
        <f>IF(N341="snížená",J341,0)</f>
        <v>0</v>
      </c>
      <c r="BG341" s="99">
        <f>IF(N341="zákl. přenesená",J341,0)</f>
        <v>0</v>
      </c>
      <c r="BH341" s="99">
        <f>IF(N341="sníž. přenesená",J341,0)</f>
        <v>0</v>
      </c>
      <c r="BI341" s="99">
        <f>IF(N341="nulová",J341,0)</f>
        <v>0</v>
      </c>
      <c r="BJ341" s="11" t="s">
        <v>41</v>
      </c>
      <c r="BK341" s="99">
        <f>ROUND(I341*H341,2)</f>
        <v>0</v>
      </c>
      <c r="BL341" s="11" t="s">
        <v>198</v>
      </c>
      <c r="BM341" s="98" t="s">
        <v>394</v>
      </c>
    </row>
    <row r="342" spans="1:65" s="2" customFormat="1" x14ac:dyDescent="0.2">
      <c r="A342" s="19"/>
      <c r="B342" s="20"/>
      <c r="C342" s="19"/>
      <c r="D342" s="100" t="s">
        <v>68</v>
      </c>
      <c r="E342" s="19"/>
      <c r="F342" s="101" t="s">
        <v>395</v>
      </c>
      <c r="G342" s="19"/>
      <c r="H342" s="19"/>
      <c r="I342" s="19"/>
      <c r="J342" s="19"/>
      <c r="K342" s="19"/>
      <c r="L342" s="20"/>
      <c r="M342" s="102"/>
      <c r="N342" s="103"/>
      <c r="O342" s="28"/>
      <c r="P342" s="28"/>
      <c r="Q342" s="28"/>
      <c r="R342" s="28"/>
      <c r="S342" s="28"/>
      <c r="T342" s="29"/>
      <c r="U342" s="19"/>
      <c r="V342" s="19"/>
      <c r="W342" s="19"/>
      <c r="X342" s="19"/>
      <c r="Y342" s="19"/>
      <c r="Z342" s="19"/>
      <c r="AA342" s="19"/>
      <c r="AB342" s="19"/>
      <c r="AC342" s="19"/>
      <c r="AD342" s="19"/>
      <c r="AE342" s="19"/>
      <c r="AT342" s="11" t="s">
        <v>68</v>
      </c>
      <c r="AU342" s="11" t="s">
        <v>42</v>
      </c>
    </row>
    <row r="343" spans="1:65" s="2" customFormat="1" ht="14.4" customHeight="1" x14ac:dyDescent="0.2">
      <c r="A343" s="19"/>
      <c r="B343" s="87"/>
      <c r="C343" s="88" t="s">
        <v>396</v>
      </c>
      <c r="D343" s="88" t="s">
        <v>66</v>
      </c>
      <c r="E343" s="89" t="s">
        <v>397</v>
      </c>
      <c r="F343" s="90" t="s">
        <v>398</v>
      </c>
      <c r="G343" s="91" t="s">
        <v>146</v>
      </c>
      <c r="H343" s="92">
        <v>37.799999999999997</v>
      </c>
      <c r="I343" s="93"/>
      <c r="J343" s="93">
        <f>ROUND(I343*H343,2)</f>
        <v>0</v>
      </c>
      <c r="K343" s="90" t="s">
        <v>67</v>
      </c>
      <c r="L343" s="20"/>
      <c r="M343" s="94" t="s">
        <v>0</v>
      </c>
      <c r="N343" s="95" t="s">
        <v>27</v>
      </c>
      <c r="O343" s="96">
        <v>0.184</v>
      </c>
      <c r="P343" s="96">
        <f>O343*H343</f>
        <v>6.9551999999999996</v>
      </c>
      <c r="Q343" s="96">
        <v>1.3999999999999999E-4</v>
      </c>
      <c r="R343" s="96">
        <f>Q343*H343</f>
        <v>5.291999999999999E-3</v>
      </c>
      <c r="S343" s="96">
        <v>0</v>
      </c>
      <c r="T343" s="97">
        <f>S343*H343</f>
        <v>0</v>
      </c>
      <c r="U343" s="19"/>
      <c r="V343" s="19"/>
      <c r="W343" s="19"/>
      <c r="X343" s="19"/>
      <c r="Y343" s="19"/>
      <c r="Z343" s="19"/>
      <c r="AA343" s="19"/>
      <c r="AB343" s="19"/>
      <c r="AC343" s="19"/>
      <c r="AD343" s="19"/>
      <c r="AE343" s="19"/>
      <c r="AR343" s="98" t="s">
        <v>198</v>
      </c>
      <c r="AT343" s="98" t="s">
        <v>66</v>
      </c>
      <c r="AU343" s="98" t="s">
        <v>42</v>
      </c>
      <c r="AY343" s="11" t="s">
        <v>65</v>
      </c>
      <c r="BE343" s="99">
        <f>IF(N343="základní",J343,0)</f>
        <v>0</v>
      </c>
      <c r="BF343" s="99">
        <f>IF(N343="snížená",J343,0)</f>
        <v>0</v>
      </c>
      <c r="BG343" s="99">
        <f>IF(N343="zákl. přenesená",J343,0)</f>
        <v>0</v>
      </c>
      <c r="BH343" s="99">
        <f>IF(N343="sníž. přenesená",J343,0)</f>
        <v>0</v>
      </c>
      <c r="BI343" s="99">
        <f>IF(N343="nulová",J343,0)</f>
        <v>0</v>
      </c>
      <c r="BJ343" s="11" t="s">
        <v>41</v>
      </c>
      <c r="BK343" s="99">
        <f>ROUND(I343*H343,2)</f>
        <v>0</v>
      </c>
      <c r="BL343" s="11" t="s">
        <v>198</v>
      </c>
      <c r="BM343" s="98" t="s">
        <v>399</v>
      </c>
    </row>
    <row r="344" spans="1:65" s="2" customFormat="1" x14ac:dyDescent="0.2">
      <c r="A344" s="19"/>
      <c r="B344" s="20"/>
      <c r="C344" s="19"/>
      <c r="D344" s="100" t="s">
        <v>68</v>
      </c>
      <c r="E344" s="19"/>
      <c r="F344" s="101" t="s">
        <v>400</v>
      </c>
      <c r="G344" s="19"/>
      <c r="H344" s="19"/>
      <c r="I344" s="19"/>
      <c r="J344" s="19"/>
      <c r="K344" s="19"/>
      <c r="L344" s="20"/>
      <c r="M344" s="102"/>
      <c r="N344" s="103"/>
      <c r="O344" s="28"/>
      <c r="P344" s="28"/>
      <c r="Q344" s="28"/>
      <c r="R344" s="28"/>
      <c r="S344" s="28"/>
      <c r="T344" s="29"/>
      <c r="U344" s="19"/>
      <c r="V344" s="19"/>
      <c r="W344" s="19"/>
      <c r="X344" s="19"/>
      <c r="Y344" s="19"/>
      <c r="Z344" s="19"/>
      <c r="AA344" s="19"/>
      <c r="AB344" s="19"/>
      <c r="AC344" s="19"/>
      <c r="AD344" s="19"/>
      <c r="AE344" s="19"/>
      <c r="AT344" s="11" t="s">
        <v>68</v>
      </c>
      <c r="AU344" s="11" t="s">
        <v>42</v>
      </c>
    </row>
    <row r="345" spans="1:65" s="2" customFormat="1" ht="14.4" customHeight="1" x14ac:dyDescent="0.2">
      <c r="A345" s="19"/>
      <c r="B345" s="87"/>
      <c r="C345" s="88" t="s">
        <v>401</v>
      </c>
      <c r="D345" s="88" t="s">
        <v>66</v>
      </c>
      <c r="E345" s="89" t="s">
        <v>402</v>
      </c>
      <c r="F345" s="90" t="s">
        <v>403</v>
      </c>
      <c r="G345" s="91" t="s">
        <v>146</v>
      </c>
      <c r="H345" s="92">
        <v>37.799999999999997</v>
      </c>
      <c r="I345" s="93"/>
      <c r="J345" s="93">
        <f>ROUND(I345*H345,2)</f>
        <v>0</v>
      </c>
      <c r="K345" s="90" t="s">
        <v>67</v>
      </c>
      <c r="L345" s="20"/>
      <c r="M345" s="94" t="s">
        <v>0</v>
      </c>
      <c r="N345" s="95" t="s">
        <v>27</v>
      </c>
      <c r="O345" s="96">
        <v>0.16600000000000001</v>
      </c>
      <c r="P345" s="96">
        <f>O345*H345</f>
        <v>6.2747999999999999</v>
      </c>
      <c r="Q345" s="96">
        <v>2.3000000000000001E-4</v>
      </c>
      <c r="R345" s="96">
        <f>Q345*H345</f>
        <v>8.6940000000000003E-3</v>
      </c>
      <c r="S345" s="96">
        <v>0</v>
      </c>
      <c r="T345" s="97">
        <f>S345*H345</f>
        <v>0</v>
      </c>
      <c r="U345" s="19"/>
      <c r="V345" s="19"/>
      <c r="W345" s="19"/>
      <c r="X345" s="19"/>
      <c r="Y345" s="19"/>
      <c r="Z345" s="19"/>
      <c r="AA345" s="19"/>
      <c r="AB345" s="19"/>
      <c r="AC345" s="19"/>
      <c r="AD345" s="19"/>
      <c r="AE345" s="19"/>
      <c r="AR345" s="98" t="s">
        <v>198</v>
      </c>
      <c r="AT345" s="98" t="s">
        <v>66</v>
      </c>
      <c r="AU345" s="98" t="s">
        <v>42</v>
      </c>
      <c r="AY345" s="11" t="s">
        <v>65</v>
      </c>
      <c r="BE345" s="99">
        <f>IF(N345="základní",J345,0)</f>
        <v>0</v>
      </c>
      <c r="BF345" s="99">
        <f>IF(N345="snížená",J345,0)</f>
        <v>0</v>
      </c>
      <c r="BG345" s="99">
        <f>IF(N345="zákl. přenesená",J345,0)</f>
        <v>0</v>
      </c>
      <c r="BH345" s="99">
        <f>IF(N345="sníž. přenesená",J345,0)</f>
        <v>0</v>
      </c>
      <c r="BI345" s="99">
        <f>IF(N345="nulová",J345,0)</f>
        <v>0</v>
      </c>
      <c r="BJ345" s="11" t="s">
        <v>41</v>
      </c>
      <c r="BK345" s="99">
        <f>ROUND(I345*H345,2)</f>
        <v>0</v>
      </c>
      <c r="BL345" s="11" t="s">
        <v>198</v>
      </c>
      <c r="BM345" s="98" t="s">
        <v>404</v>
      </c>
    </row>
    <row r="346" spans="1:65" s="2" customFormat="1" x14ac:dyDescent="0.2">
      <c r="A346" s="19"/>
      <c r="B346" s="20"/>
      <c r="C346" s="19"/>
      <c r="D346" s="100" t="s">
        <v>68</v>
      </c>
      <c r="E346" s="19"/>
      <c r="F346" s="101" t="s">
        <v>405</v>
      </c>
      <c r="G346" s="19"/>
      <c r="H346" s="19"/>
      <c r="I346" s="19"/>
      <c r="J346" s="19"/>
      <c r="K346" s="19"/>
      <c r="L346" s="20"/>
      <c r="M346" s="102"/>
      <c r="N346" s="103"/>
      <c r="O346" s="28"/>
      <c r="P346" s="28"/>
      <c r="Q346" s="28"/>
      <c r="R346" s="28"/>
      <c r="S346" s="28"/>
      <c r="T346" s="29"/>
      <c r="U346" s="19"/>
      <c r="V346" s="19"/>
      <c r="W346" s="19"/>
      <c r="X346" s="19"/>
      <c r="Y346" s="19"/>
      <c r="Z346" s="19"/>
      <c r="AA346" s="19"/>
      <c r="AB346" s="19"/>
      <c r="AC346" s="19"/>
      <c r="AD346" s="19"/>
      <c r="AE346" s="19"/>
      <c r="AT346" s="11" t="s">
        <v>68</v>
      </c>
      <c r="AU346" s="11" t="s">
        <v>42</v>
      </c>
    </row>
    <row r="347" spans="1:65" s="2" customFormat="1" ht="14.4" customHeight="1" x14ac:dyDescent="0.2">
      <c r="A347" s="19"/>
      <c r="B347" s="87"/>
      <c r="C347" s="88" t="s">
        <v>406</v>
      </c>
      <c r="D347" s="88" t="s">
        <v>66</v>
      </c>
      <c r="E347" s="89" t="s">
        <v>407</v>
      </c>
      <c r="F347" s="90" t="s">
        <v>408</v>
      </c>
      <c r="G347" s="91" t="s">
        <v>146</v>
      </c>
      <c r="H347" s="92">
        <v>37.799999999999997</v>
      </c>
      <c r="I347" s="93"/>
      <c r="J347" s="93">
        <f>ROUND(I347*H347,2)</f>
        <v>0</v>
      </c>
      <c r="K347" s="90" t="s">
        <v>67</v>
      </c>
      <c r="L347" s="20"/>
      <c r="M347" s="94" t="s">
        <v>0</v>
      </c>
      <c r="N347" s="95" t="s">
        <v>27</v>
      </c>
      <c r="O347" s="96">
        <v>0.17199999999999999</v>
      </c>
      <c r="P347" s="96">
        <f>O347*H347</f>
        <v>6.5015999999999989</v>
      </c>
      <c r="Q347" s="96">
        <v>2.3000000000000001E-4</v>
      </c>
      <c r="R347" s="96">
        <f>Q347*H347</f>
        <v>8.6940000000000003E-3</v>
      </c>
      <c r="S347" s="96">
        <v>0</v>
      </c>
      <c r="T347" s="97">
        <f>S347*H347</f>
        <v>0</v>
      </c>
      <c r="U347" s="19"/>
      <c r="V347" s="19"/>
      <c r="W347" s="19"/>
      <c r="X347" s="19"/>
      <c r="Y347" s="19"/>
      <c r="Z347" s="19"/>
      <c r="AA347" s="19"/>
      <c r="AB347" s="19"/>
      <c r="AC347" s="19"/>
      <c r="AD347" s="19"/>
      <c r="AE347" s="19"/>
      <c r="AR347" s="98" t="s">
        <v>198</v>
      </c>
      <c r="AT347" s="98" t="s">
        <v>66</v>
      </c>
      <c r="AU347" s="98" t="s">
        <v>42</v>
      </c>
      <c r="AY347" s="11" t="s">
        <v>65</v>
      </c>
      <c r="BE347" s="99">
        <f>IF(N347="základní",J347,0)</f>
        <v>0</v>
      </c>
      <c r="BF347" s="99">
        <f>IF(N347="snížená",J347,0)</f>
        <v>0</v>
      </c>
      <c r="BG347" s="99">
        <f>IF(N347="zákl. přenesená",J347,0)</f>
        <v>0</v>
      </c>
      <c r="BH347" s="99">
        <f>IF(N347="sníž. přenesená",J347,0)</f>
        <v>0</v>
      </c>
      <c r="BI347" s="99">
        <f>IF(N347="nulová",J347,0)</f>
        <v>0</v>
      </c>
      <c r="BJ347" s="11" t="s">
        <v>41</v>
      </c>
      <c r="BK347" s="99">
        <f>ROUND(I347*H347,2)</f>
        <v>0</v>
      </c>
      <c r="BL347" s="11" t="s">
        <v>198</v>
      </c>
      <c r="BM347" s="98" t="s">
        <v>409</v>
      </c>
    </row>
    <row r="348" spans="1:65" s="2" customFormat="1" x14ac:dyDescent="0.2">
      <c r="A348" s="19"/>
      <c r="B348" s="20"/>
      <c r="C348" s="19"/>
      <c r="D348" s="100" t="s">
        <v>68</v>
      </c>
      <c r="E348" s="19"/>
      <c r="F348" s="101" t="s">
        <v>410</v>
      </c>
      <c r="G348" s="19"/>
      <c r="H348" s="19"/>
      <c r="I348" s="19"/>
      <c r="J348" s="19"/>
      <c r="K348" s="19"/>
      <c r="L348" s="20"/>
      <c r="M348" s="102"/>
      <c r="N348" s="103"/>
      <c r="O348" s="28"/>
      <c r="P348" s="28"/>
      <c r="Q348" s="28"/>
      <c r="R348" s="28"/>
      <c r="S348" s="28"/>
      <c r="T348" s="29"/>
      <c r="U348" s="19"/>
      <c r="V348" s="19"/>
      <c r="W348" s="19"/>
      <c r="X348" s="19"/>
      <c r="Y348" s="19"/>
      <c r="Z348" s="19"/>
      <c r="AA348" s="19"/>
      <c r="AB348" s="19"/>
      <c r="AC348" s="19"/>
      <c r="AD348" s="19"/>
      <c r="AE348" s="19"/>
      <c r="AT348" s="11" t="s">
        <v>68</v>
      </c>
      <c r="AU348" s="11" t="s">
        <v>42</v>
      </c>
    </row>
    <row r="349" spans="1:65" s="7" customFormat="1" ht="25.95" customHeight="1" x14ac:dyDescent="0.25">
      <c r="B349" s="75"/>
      <c r="D349" s="76" t="s">
        <v>39</v>
      </c>
      <c r="E349" s="77" t="s">
        <v>94</v>
      </c>
      <c r="F349" s="77" t="s">
        <v>411</v>
      </c>
      <c r="J349" s="78">
        <f>BK349</f>
        <v>0</v>
      </c>
      <c r="L349" s="75"/>
      <c r="M349" s="79"/>
      <c r="N349" s="80"/>
      <c r="O349" s="80"/>
      <c r="P349" s="81">
        <f>P350</f>
        <v>0</v>
      </c>
      <c r="Q349" s="80"/>
      <c r="R349" s="81">
        <f>R350</f>
        <v>0</v>
      </c>
      <c r="S349" s="80"/>
      <c r="T349" s="82">
        <f>T350</f>
        <v>0</v>
      </c>
      <c r="AR349" s="76" t="s">
        <v>72</v>
      </c>
      <c r="AT349" s="83" t="s">
        <v>39</v>
      </c>
      <c r="AU349" s="83" t="s">
        <v>40</v>
      </c>
      <c r="AY349" s="76" t="s">
        <v>65</v>
      </c>
      <c r="BK349" s="84">
        <f>BK350</f>
        <v>0</v>
      </c>
    </row>
    <row r="350" spans="1:65" s="7" customFormat="1" ht="22.95" customHeight="1" x14ac:dyDescent="0.25">
      <c r="B350" s="75"/>
      <c r="D350" s="76" t="s">
        <v>39</v>
      </c>
      <c r="E350" s="85" t="s">
        <v>412</v>
      </c>
      <c r="F350" s="85" t="s">
        <v>413</v>
      </c>
      <c r="J350" s="86">
        <f>BK350</f>
        <v>0</v>
      </c>
      <c r="L350" s="75"/>
      <c r="M350" s="79"/>
      <c r="N350" s="80"/>
      <c r="O350" s="80"/>
      <c r="P350" s="81">
        <f>SUM(P351:P362)</f>
        <v>0</v>
      </c>
      <c r="Q350" s="80"/>
      <c r="R350" s="81">
        <f>SUM(R351:R362)</f>
        <v>0</v>
      </c>
      <c r="S350" s="80"/>
      <c r="T350" s="82">
        <f>SUM(T351:T362)</f>
        <v>0</v>
      </c>
      <c r="AR350" s="76" t="s">
        <v>72</v>
      </c>
      <c r="AT350" s="83" t="s">
        <v>39</v>
      </c>
      <c r="AU350" s="83" t="s">
        <v>41</v>
      </c>
      <c r="AY350" s="76" t="s">
        <v>65</v>
      </c>
      <c r="BK350" s="84">
        <f>SUM(BK351:BK362)</f>
        <v>0</v>
      </c>
    </row>
    <row r="351" spans="1:65" s="2" customFormat="1" ht="14.4" customHeight="1" x14ac:dyDescent="0.2">
      <c r="A351" s="19"/>
      <c r="B351" s="87"/>
      <c r="C351" s="88" t="s">
        <v>414</v>
      </c>
      <c r="D351" s="88" t="s">
        <v>66</v>
      </c>
      <c r="E351" s="89" t="s">
        <v>415</v>
      </c>
      <c r="F351" s="90" t="s">
        <v>416</v>
      </c>
      <c r="G351" s="91" t="s">
        <v>336</v>
      </c>
      <c r="H351" s="92">
        <v>16000</v>
      </c>
      <c r="I351" s="93"/>
      <c r="J351" s="93">
        <f>ROUND(I351*H351,2)</f>
        <v>0</v>
      </c>
      <c r="K351" s="90" t="s">
        <v>0</v>
      </c>
      <c r="L351" s="20"/>
      <c r="M351" s="94" t="s">
        <v>0</v>
      </c>
      <c r="N351" s="95" t="s">
        <v>27</v>
      </c>
      <c r="O351" s="96">
        <v>0</v>
      </c>
      <c r="P351" s="96">
        <f>O351*H351</f>
        <v>0</v>
      </c>
      <c r="Q351" s="96">
        <v>0</v>
      </c>
      <c r="R351" s="96">
        <f>Q351*H351</f>
        <v>0</v>
      </c>
      <c r="S351" s="96">
        <v>0</v>
      </c>
      <c r="T351" s="97">
        <f>S351*H351</f>
        <v>0</v>
      </c>
      <c r="U351" s="19"/>
      <c r="V351" s="19"/>
      <c r="W351" s="19"/>
      <c r="X351" s="19"/>
      <c r="Y351" s="19"/>
      <c r="Z351" s="19"/>
      <c r="AA351" s="19"/>
      <c r="AB351" s="19"/>
      <c r="AC351" s="19"/>
      <c r="AD351" s="19"/>
      <c r="AE351" s="19"/>
      <c r="AR351" s="98" t="s">
        <v>417</v>
      </c>
      <c r="AT351" s="98" t="s">
        <v>66</v>
      </c>
      <c r="AU351" s="98" t="s">
        <v>42</v>
      </c>
      <c r="AY351" s="11" t="s">
        <v>65</v>
      </c>
      <c r="BE351" s="99">
        <f>IF(N351="základní",J351,0)</f>
        <v>0</v>
      </c>
      <c r="BF351" s="99">
        <f>IF(N351="snížená",J351,0)</f>
        <v>0</v>
      </c>
      <c r="BG351" s="99">
        <f>IF(N351="zákl. přenesená",J351,0)</f>
        <v>0</v>
      </c>
      <c r="BH351" s="99">
        <f>IF(N351="sníž. přenesená",J351,0)</f>
        <v>0</v>
      </c>
      <c r="BI351" s="99">
        <f>IF(N351="nulová",J351,0)</f>
        <v>0</v>
      </c>
      <c r="BJ351" s="11" t="s">
        <v>41</v>
      </c>
      <c r="BK351" s="99">
        <f>ROUND(I351*H351,2)</f>
        <v>0</v>
      </c>
      <c r="BL351" s="11" t="s">
        <v>417</v>
      </c>
      <c r="BM351" s="98" t="s">
        <v>418</v>
      </c>
    </row>
    <row r="352" spans="1:65" s="2" customFormat="1" x14ac:dyDescent="0.2">
      <c r="A352" s="19"/>
      <c r="B352" s="20"/>
      <c r="C352" s="19"/>
      <c r="D352" s="100" t="s">
        <v>68</v>
      </c>
      <c r="E352" s="19"/>
      <c r="F352" s="101" t="s">
        <v>416</v>
      </c>
      <c r="G352" s="19"/>
      <c r="H352" s="19"/>
      <c r="I352" s="19"/>
      <c r="J352" s="19"/>
      <c r="K352" s="19"/>
      <c r="L352" s="20"/>
      <c r="M352" s="102"/>
      <c r="N352" s="103"/>
      <c r="O352" s="28"/>
      <c r="P352" s="28"/>
      <c r="Q352" s="28"/>
      <c r="R352" s="28"/>
      <c r="S352" s="28"/>
      <c r="T352" s="29"/>
      <c r="U352" s="19"/>
      <c r="V352" s="19"/>
      <c r="W352" s="19"/>
      <c r="X352" s="19"/>
      <c r="Y352" s="19"/>
      <c r="Z352" s="19"/>
      <c r="AA352" s="19"/>
      <c r="AB352" s="19"/>
      <c r="AC352" s="19"/>
      <c r="AD352" s="19"/>
      <c r="AE352" s="19"/>
      <c r="AT352" s="11" t="s">
        <v>68</v>
      </c>
      <c r="AU352" s="11" t="s">
        <v>42</v>
      </c>
    </row>
    <row r="353" spans="1:65" s="8" customFormat="1" x14ac:dyDescent="0.2">
      <c r="B353" s="104"/>
      <c r="D353" s="100" t="s">
        <v>69</v>
      </c>
      <c r="E353" s="105" t="s">
        <v>0</v>
      </c>
      <c r="F353" s="106" t="s">
        <v>290</v>
      </c>
      <c r="H353" s="105" t="s">
        <v>0</v>
      </c>
      <c r="L353" s="104"/>
      <c r="M353" s="107"/>
      <c r="N353" s="108"/>
      <c r="O353" s="108"/>
      <c r="P353" s="108"/>
      <c r="Q353" s="108"/>
      <c r="R353" s="108"/>
      <c r="S353" s="108"/>
      <c r="T353" s="109"/>
      <c r="AT353" s="105" t="s">
        <v>69</v>
      </c>
      <c r="AU353" s="105" t="s">
        <v>42</v>
      </c>
      <c r="AV353" s="8" t="s">
        <v>41</v>
      </c>
      <c r="AW353" s="8" t="s">
        <v>19</v>
      </c>
      <c r="AX353" s="8" t="s">
        <v>40</v>
      </c>
      <c r="AY353" s="105" t="s">
        <v>65</v>
      </c>
    </row>
    <row r="354" spans="1:65" s="8" customFormat="1" x14ac:dyDescent="0.2">
      <c r="B354" s="104"/>
      <c r="D354" s="100" t="s">
        <v>69</v>
      </c>
      <c r="E354" s="105" t="s">
        <v>0</v>
      </c>
      <c r="F354" s="106" t="s">
        <v>419</v>
      </c>
      <c r="H354" s="105" t="s">
        <v>0</v>
      </c>
      <c r="L354" s="104"/>
      <c r="M354" s="107"/>
      <c r="N354" s="108"/>
      <c r="O354" s="108"/>
      <c r="P354" s="108"/>
      <c r="Q354" s="108"/>
      <c r="R354" s="108"/>
      <c r="S354" s="108"/>
      <c r="T354" s="109"/>
      <c r="AT354" s="105" t="s">
        <v>69</v>
      </c>
      <c r="AU354" s="105" t="s">
        <v>42</v>
      </c>
      <c r="AV354" s="8" t="s">
        <v>41</v>
      </c>
      <c r="AW354" s="8" t="s">
        <v>19</v>
      </c>
      <c r="AX354" s="8" t="s">
        <v>40</v>
      </c>
      <c r="AY354" s="105" t="s">
        <v>65</v>
      </c>
    </row>
    <row r="355" spans="1:65" s="9" customFormat="1" x14ac:dyDescent="0.2">
      <c r="B355" s="110"/>
      <c r="D355" s="100" t="s">
        <v>69</v>
      </c>
      <c r="E355" s="111" t="s">
        <v>0</v>
      </c>
      <c r="F355" s="112" t="s">
        <v>420</v>
      </c>
      <c r="H355" s="113">
        <v>16000</v>
      </c>
      <c r="L355" s="110"/>
      <c r="M355" s="114"/>
      <c r="N355" s="115"/>
      <c r="O355" s="115"/>
      <c r="P355" s="115"/>
      <c r="Q355" s="115"/>
      <c r="R355" s="115"/>
      <c r="S355" s="115"/>
      <c r="T355" s="116"/>
      <c r="AT355" s="111" t="s">
        <v>69</v>
      </c>
      <c r="AU355" s="111" t="s">
        <v>42</v>
      </c>
      <c r="AV355" s="9" t="s">
        <v>42</v>
      </c>
      <c r="AW355" s="9" t="s">
        <v>19</v>
      </c>
      <c r="AX355" s="9" t="s">
        <v>40</v>
      </c>
      <c r="AY355" s="111" t="s">
        <v>65</v>
      </c>
    </row>
    <row r="356" spans="1:65" s="10" customFormat="1" x14ac:dyDescent="0.2">
      <c r="B356" s="117"/>
      <c r="D356" s="100" t="s">
        <v>69</v>
      </c>
      <c r="E356" s="118" t="s">
        <v>0</v>
      </c>
      <c r="F356" s="119" t="s">
        <v>70</v>
      </c>
      <c r="H356" s="120">
        <v>16000</v>
      </c>
      <c r="L356" s="117"/>
      <c r="M356" s="121"/>
      <c r="N356" s="122"/>
      <c r="O356" s="122"/>
      <c r="P356" s="122"/>
      <c r="Q356" s="122"/>
      <c r="R356" s="122"/>
      <c r="S356" s="122"/>
      <c r="T356" s="123"/>
      <c r="AT356" s="118" t="s">
        <v>69</v>
      </c>
      <c r="AU356" s="118" t="s">
        <v>42</v>
      </c>
      <c r="AV356" s="10" t="s">
        <v>71</v>
      </c>
      <c r="AW356" s="10" t="s">
        <v>19</v>
      </c>
      <c r="AX356" s="10" t="s">
        <v>41</v>
      </c>
      <c r="AY356" s="118" t="s">
        <v>65</v>
      </c>
    </row>
    <row r="357" spans="1:65" s="2" customFormat="1" ht="14.4" customHeight="1" x14ac:dyDescent="0.2">
      <c r="A357" s="19"/>
      <c r="B357" s="87"/>
      <c r="C357" s="128" t="s">
        <v>421</v>
      </c>
      <c r="D357" s="128" t="s">
        <v>94</v>
      </c>
      <c r="E357" s="129" t="s">
        <v>422</v>
      </c>
      <c r="F357" s="130" t="s">
        <v>423</v>
      </c>
      <c r="G357" s="131" t="s">
        <v>336</v>
      </c>
      <c r="H357" s="132">
        <v>16000</v>
      </c>
      <c r="I357" s="133"/>
      <c r="J357" s="133">
        <f>ROUND(I357*H357,2)</f>
        <v>0</v>
      </c>
      <c r="K357" s="130" t="s">
        <v>0</v>
      </c>
      <c r="L357" s="134"/>
      <c r="M357" s="135" t="s">
        <v>0</v>
      </c>
      <c r="N357" s="136" t="s">
        <v>27</v>
      </c>
      <c r="O357" s="96">
        <v>0</v>
      </c>
      <c r="P357" s="96">
        <f>O357*H357</f>
        <v>0</v>
      </c>
      <c r="Q357" s="96">
        <v>0</v>
      </c>
      <c r="R357" s="96">
        <f>Q357*H357</f>
        <v>0</v>
      </c>
      <c r="S357" s="96">
        <v>0</v>
      </c>
      <c r="T357" s="97">
        <f>S357*H357</f>
        <v>0</v>
      </c>
      <c r="U357" s="19"/>
      <c r="V357" s="19"/>
      <c r="W357" s="19"/>
      <c r="X357" s="19"/>
      <c r="Y357" s="19"/>
      <c r="Z357" s="19"/>
      <c r="AA357" s="19"/>
      <c r="AB357" s="19"/>
      <c r="AC357" s="19"/>
      <c r="AD357" s="19"/>
      <c r="AE357" s="19"/>
      <c r="AR357" s="98" t="s">
        <v>424</v>
      </c>
      <c r="AT357" s="98" t="s">
        <v>94</v>
      </c>
      <c r="AU357" s="98" t="s">
        <v>42</v>
      </c>
      <c r="AY357" s="11" t="s">
        <v>65</v>
      </c>
      <c r="BE357" s="99">
        <f>IF(N357="základní",J357,0)</f>
        <v>0</v>
      </c>
      <c r="BF357" s="99">
        <f>IF(N357="snížená",J357,0)</f>
        <v>0</v>
      </c>
      <c r="BG357" s="99">
        <f>IF(N357="zákl. přenesená",J357,0)</f>
        <v>0</v>
      </c>
      <c r="BH357" s="99">
        <f>IF(N357="sníž. přenesená",J357,0)</f>
        <v>0</v>
      </c>
      <c r="BI357" s="99">
        <f>IF(N357="nulová",J357,0)</f>
        <v>0</v>
      </c>
      <c r="BJ357" s="11" t="s">
        <v>41</v>
      </c>
      <c r="BK357" s="99">
        <f>ROUND(I357*H357,2)</f>
        <v>0</v>
      </c>
      <c r="BL357" s="11" t="s">
        <v>417</v>
      </c>
      <c r="BM357" s="98" t="s">
        <v>425</v>
      </c>
    </row>
    <row r="358" spans="1:65" s="2" customFormat="1" x14ac:dyDescent="0.2">
      <c r="A358" s="19"/>
      <c r="B358" s="20"/>
      <c r="C358" s="19"/>
      <c r="D358" s="100" t="s">
        <v>68</v>
      </c>
      <c r="E358" s="19"/>
      <c r="F358" s="101" t="s">
        <v>423</v>
      </c>
      <c r="G358" s="19"/>
      <c r="H358" s="19"/>
      <c r="I358" s="19"/>
      <c r="J358" s="19"/>
      <c r="K358" s="19"/>
      <c r="L358" s="20"/>
      <c r="M358" s="102"/>
      <c r="N358" s="103"/>
      <c r="O358" s="28"/>
      <c r="P358" s="28"/>
      <c r="Q358" s="28"/>
      <c r="R358" s="28"/>
      <c r="S358" s="28"/>
      <c r="T358" s="29"/>
      <c r="U358" s="19"/>
      <c r="V358" s="19"/>
      <c r="W358" s="19"/>
      <c r="X358" s="19"/>
      <c r="Y358" s="19"/>
      <c r="Z358" s="19"/>
      <c r="AA358" s="19"/>
      <c r="AB358" s="19"/>
      <c r="AC358" s="19"/>
      <c r="AD358" s="19"/>
      <c r="AE358" s="19"/>
      <c r="AT358" s="11" t="s">
        <v>68</v>
      </c>
      <c r="AU358" s="11" t="s">
        <v>42</v>
      </c>
    </row>
    <row r="359" spans="1:65" s="8" customFormat="1" x14ac:dyDescent="0.2">
      <c r="B359" s="104"/>
      <c r="D359" s="100" t="s">
        <v>69</v>
      </c>
      <c r="E359" s="105" t="s">
        <v>0</v>
      </c>
      <c r="F359" s="106" t="s">
        <v>290</v>
      </c>
      <c r="H359" s="105" t="s">
        <v>0</v>
      </c>
      <c r="L359" s="104"/>
      <c r="M359" s="107"/>
      <c r="N359" s="108"/>
      <c r="O359" s="108"/>
      <c r="P359" s="108"/>
      <c r="Q359" s="108"/>
      <c r="R359" s="108"/>
      <c r="S359" s="108"/>
      <c r="T359" s="109"/>
      <c r="AT359" s="105" t="s">
        <v>69</v>
      </c>
      <c r="AU359" s="105" t="s">
        <v>42</v>
      </c>
      <c r="AV359" s="8" t="s">
        <v>41</v>
      </c>
      <c r="AW359" s="8" t="s">
        <v>19</v>
      </c>
      <c r="AX359" s="8" t="s">
        <v>40</v>
      </c>
      <c r="AY359" s="105" t="s">
        <v>65</v>
      </c>
    </row>
    <row r="360" spans="1:65" s="8" customFormat="1" x14ac:dyDescent="0.2">
      <c r="B360" s="104"/>
      <c r="D360" s="100" t="s">
        <v>69</v>
      </c>
      <c r="E360" s="105" t="s">
        <v>0</v>
      </c>
      <c r="F360" s="106" t="s">
        <v>419</v>
      </c>
      <c r="H360" s="105" t="s">
        <v>0</v>
      </c>
      <c r="L360" s="104"/>
      <c r="M360" s="107"/>
      <c r="N360" s="108"/>
      <c r="O360" s="108"/>
      <c r="P360" s="108"/>
      <c r="Q360" s="108"/>
      <c r="R360" s="108"/>
      <c r="S360" s="108"/>
      <c r="T360" s="109"/>
      <c r="AT360" s="105" t="s">
        <v>69</v>
      </c>
      <c r="AU360" s="105" t="s">
        <v>42</v>
      </c>
      <c r="AV360" s="8" t="s">
        <v>41</v>
      </c>
      <c r="AW360" s="8" t="s">
        <v>19</v>
      </c>
      <c r="AX360" s="8" t="s">
        <v>40</v>
      </c>
      <c r="AY360" s="105" t="s">
        <v>65</v>
      </c>
    </row>
    <row r="361" spans="1:65" s="9" customFormat="1" x14ac:dyDescent="0.2">
      <c r="B361" s="110"/>
      <c r="D361" s="100" t="s">
        <v>69</v>
      </c>
      <c r="E361" s="111" t="s">
        <v>0</v>
      </c>
      <c r="F361" s="112" t="s">
        <v>420</v>
      </c>
      <c r="H361" s="113">
        <v>16000</v>
      </c>
      <c r="L361" s="110"/>
      <c r="M361" s="114"/>
      <c r="N361" s="115"/>
      <c r="O361" s="115"/>
      <c r="P361" s="115"/>
      <c r="Q361" s="115"/>
      <c r="R361" s="115"/>
      <c r="S361" s="115"/>
      <c r="T361" s="116"/>
      <c r="AT361" s="111" t="s">
        <v>69</v>
      </c>
      <c r="AU361" s="111" t="s">
        <v>42</v>
      </c>
      <c r="AV361" s="9" t="s">
        <v>42</v>
      </c>
      <c r="AW361" s="9" t="s">
        <v>19</v>
      </c>
      <c r="AX361" s="9" t="s">
        <v>40</v>
      </c>
      <c r="AY361" s="111" t="s">
        <v>65</v>
      </c>
    </row>
    <row r="362" spans="1:65" s="10" customFormat="1" x14ac:dyDescent="0.2">
      <c r="B362" s="117"/>
      <c r="D362" s="100" t="s">
        <v>69</v>
      </c>
      <c r="E362" s="118" t="s">
        <v>0</v>
      </c>
      <c r="F362" s="119" t="s">
        <v>70</v>
      </c>
      <c r="H362" s="120">
        <v>16000</v>
      </c>
      <c r="L362" s="117"/>
      <c r="M362" s="124"/>
      <c r="N362" s="125"/>
      <c r="O362" s="125"/>
      <c r="P362" s="125"/>
      <c r="Q362" s="125"/>
      <c r="R362" s="125"/>
      <c r="S362" s="125"/>
      <c r="T362" s="126"/>
      <c r="AT362" s="118" t="s">
        <v>69</v>
      </c>
      <c r="AU362" s="118" t="s">
        <v>42</v>
      </c>
      <c r="AV362" s="10" t="s">
        <v>71</v>
      </c>
      <c r="AW362" s="10" t="s">
        <v>19</v>
      </c>
      <c r="AX362" s="10" t="s">
        <v>41</v>
      </c>
      <c r="AY362" s="118" t="s">
        <v>65</v>
      </c>
    </row>
    <row r="363" spans="1:65" s="2" customFormat="1" ht="6.9" customHeight="1" x14ac:dyDescent="0.2">
      <c r="A363" s="19"/>
      <c r="B363" s="22"/>
      <c r="C363" s="23"/>
      <c r="D363" s="23"/>
      <c r="E363" s="23"/>
      <c r="F363" s="23"/>
      <c r="G363" s="23"/>
      <c r="H363" s="23"/>
      <c r="I363" s="23"/>
      <c r="J363" s="23"/>
      <c r="K363" s="23"/>
      <c r="L363" s="20"/>
      <c r="M363" s="19"/>
      <c r="O363" s="19"/>
      <c r="P363" s="19"/>
      <c r="Q363" s="19"/>
      <c r="R363" s="19"/>
      <c r="S363" s="19"/>
      <c r="T363" s="19"/>
      <c r="U363" s="19"/>
      <c r="V363" s="19"/>
      <c r="W363" s="19"/>
      <c r="X363" s="19"/>
      <c r="Y363" s="19"/>
      <c r="Z363" s="19"/>
      <c r="AA363" s="19"/>
      <c r="AB363" s="19"/>
      <c r="AC363" s="19"/>
      <c r="AD363" s="19"/>
      <c r="AE363" s="19"/>
    </row>
  </sheetData>
  <autoFilter ref="C91:K362" xr:uid="{00000000-0009-0000-0000-00000300000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12 - Přístřešek</vt:lpstr>
      <vt:lpstr>'12 - Přístřešek'!Názvy_tisku</vt:lpstr>
      <vt:lpstr>'12 - Přístřešek'!Oblast_tisku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JINDRA-NOTEBOOK\Jindra</dc:creator>
  <cp:lastModifiedBy>Zdenek Hruza</cp:lastModifiedBy>
  <dcterms:created xsi:type="dcterms:W3CDTF">2020-09-24T10:25:37Z</dcterms:created>
  <dcterms:modified xsi:type="dcterms:W3CDTF">2021-03-19T13:56:08Z</dcterms:modified>
</cp:coreProperties>
</file>