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017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Z017_Pol!$1:$7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Stavba!$A$1:$J$52</definedName>
    <definedName name="_xlnm.Print_Area" localSheetId="3">Z017_Pol!$A$1:$X$110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91" i="12" l="1"/>
  <c r="O8" i="12"/>
  <c r="G9" i="12"/>
  <c r="G8" i="12" s="1"/>
  <c r="I9" i="12"/>
  <c r="I8" i="12" s="1"/>
  <c r="K9" i="12"/>
  <c r="K8" i="12" s="1"/>
  <c r="O9" i="12"/>
  <c r="Q9" i="12"/>
  <c r="Q8" i="12" s="1"/>
  <c r="V9" i="12"/>
  <c r="V8" i="12" s="1"/>
  <c r="G23" i="12"/>
  <c r="M23" i="12" s="1"/>
  <c r="I23" i="12"/>
  <c r="K23" i="12"/>
  <c r="O23" i="12"/>
  <c r="Q23" i="12"/>
  <c r="V23" i="12"/>
  <c r="G27" i="12"/>
  <c r="M27" i="12" s="1"/>
  <c r="I27" i="12"/>
  <c r="I26" i="12" s="1"/>
  <c r="K27" i="12"/>
  <c r="K26" i="12" s="1"/>
  <c r="O27" i="12"/>
  <c r="O26" i="12" s="1"/>
  <c r="Q27" i="12"/>
  <c r="Q26" i="12" s="1"/>
  <c r="V27" i="12"/>
  <c r="V26" i="12" s="1"/>
  <c r="G29" i="12"/>
  <c r="I29" i="12"/>
  <c r="K29" i="12"/>
  <c r="M29" i="12"/>
  <c r="O29" i="12"/>
  <c r="Q29" i="12"/>
  <c r="V29" i="12"/>
  <c r="G33" i="12"/>
  <c r="K33" i="12"/>
  <c r="V33" i="12"/>
  <c r="G34" i="12"/>
  <c r="M34" i="12" s="1"/>
  <c r="M33" i="12" s="1"/>
  <c r="I34" i="12"/>
  <c r="I33" i="12" s="1"/>
  <c r="K34" i="12"/>
  <c r="O34" i="12"/>
  <c r="O33" i="12" s="1"/>
  <c r="Q34" i="12"/>
  <c r="Q33" i="12" s="1"/>
  <c r="V34" i="12"/>
  <c r="G58" i="12"/>
  <c r="K58" i="12"/>
  <c r="O58" i="12"/>
  <c r="Q58" i="12"/>
  <c r="G59" i="12"/>
  <c r="M59" i="12" s="1"/>
  <c r="M58" i="12" s="1"/>
  <c r="I59" i="12"/>
  <c r="I58" i="12" s="1"/>
  <c r="K59" i="12"/>
  <c r="O59" i="12"/>
  <c r="Q59" i="12"/>
  <c r="V59" i="12"/>
  <c r="V58" i="12" s="1"/>
  <c r="G63" i="12"/>
  <c r="I50" i="1" s="1"/>
  <c r="K63" i="12"/>
  <c r="G64" i="12"/>
  <c r="I64" i="12"/>
  <c r="I63" i="12" s="1"/>
  <c r="K64" i="12"/>
  <c r="M64" i="12"/>
  <c r="O64" i="12"/>
  <c r="Q64" i="12"/>
  <c r="Q63" i="12" s="1"/>
  <c r="V64" i="12"/>
  <c r="G68" i="12"/>
  <c r="M68" i="12" s="1"/>
  <c r="I68" i="12"/>
  <c r="K68" i="12"/>
  <c r="O68" i="12"/>
  <c r="O63" i="12" s="1"/>
  <c r="Q68" i="12"/>
  <c r="V68" i="12"/>
  <c r="G72" i="12"/>
  <c r="M72" i="12" s="1"/>
  <c r="I72" i="12"/>
  <c r="K72" i="12"/>
  <c r="O72" i="12"/>
  <c r="Q72" i="12"/>
  <c r="V72" i="12"/>
  <c r="G76" i="12"/>
  <c r="M76" i="12" s="1"/>
  <c r="I76" i="12"/>
  <c r="K76" i="12"/>
  <c r="O76" i="12"/>
  <c r="Q76" i="12"/>
  <c r="V76" i="12"/>
  <c r="V63" i="12" s="1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7" i="12"/>
  <c r="K97" i="12"/>
  <c r="O97" i="12"/>
  <c r="V97" i="12"/>
  <c r="G98" i="12"/>
  <c r="M98" i="12" s="1"/>
  <c r="M97" i="12" s="1"/>
  <c r="I98" i="12"/>
  <c r="I97" i="12" s="1"/>
  <c r="K98" i="12"/>
  <c r="O98" i="12"/>
  <c r="Q98" i="12"/>
  <c r="Q97" i="12" s="1"/>
  <c r="V98" i="12"/>
  <c r="F41" i="1"/>
  <c r="G41" i="1"/>
  <c r="H41" i="1"/>
  <c r="I41" i="1"/>
  <c r="J40" i="1" s="1"/>
  <c r="I51" i="1" l="1"/>
  <c r="I19" i="1"/>
  <c r="M26" i="12"/>
  <c r="G26" i="12"/>
  <c r="I16" i="1"/>
  <c r="I48" i="1"/>
  <c r="M9" i="12"/>
  <c r="M8" i="12" s="1"/>
  <c r="M63" i="12"/>
  <c r="J38" i="1"/>
  <c r="J41" i="1" s="1"/>
  <c r="J39" i="1"/>
  <c r="J27" i="1"/>
  <c r="J26" i="1"/>
  <c r="G37" i="1"/>
  <c r="F37" i="1"/>
  <c r="J23" i="1"/>
  <c r="J24" i="1"/>
  <c r="J25" i="1"/>
  <c r="E24" i="1"/>
  <c r="E26" i="1"/>
  <c r="I17" i="1" l="1"/>
  <c r="I21" i="1" s="1"/>
  <c r="G25" i="1" s="1"/>
  <c r="G27" i="1" s="1"/>
  <c r="I49" i="1"/>
  <c r="I52" i="1" s="1"/>
  <c r="J50" i="1" l="1"/>
  <c r="J49" i="1"/>
  <c r="J51" i="1"/>
  <c r="J48" i="1"/>
  <c r="J5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<sst xmlns="http://schemas.openxmlformats.org/spreadsheetml/2006/main" count="415" uniqueCount="211">
  <si>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</si>
  <si>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</si>
  <si>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</si>
  <si>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</si>
  <si>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</si>
  <si>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</si>
  <si>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</si>
  <si>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</si>
  <si>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</si>
  <si>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</si>
  <si>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</si>
  <si>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</si>
  <si>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</si>
  <si>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</si>
  <si>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</si>
  <si>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</si>
  <si>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</si>
  <si>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</si>
  <si>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</si>
  <si>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</si>
  <si>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</si>
  <si>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</si>
  <si>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</si>
  <si>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</si>
  <si>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</si>
  <si>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</si>
  <si>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</si>
  <si>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</si>
  <si>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</si>
  <si>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</si>
  <si>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</si>
  <si>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</si>
  <si>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</si>
  <si>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</si>
  <si>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</si>
  <si>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</si>
  <si>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</si>
  <si>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</si>
  <si>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</si>
  <si>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</si>
  <si>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</si>
  <si>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</si>
  <si>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Z017_R05</t>
  </si>
  <si>
    <t>Z008 oprava podlah - zbytek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</si>
  <si>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</si>
  <si>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</si>
  <si>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</si>
  <si>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</si>
  <si>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</si>
  <si>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</si>
  <si>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</si>
  <si>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</si>
  <si>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</si>
  <si>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</si>
  <si>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</si>
  <si>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</si>
  <si>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</si>
  <si>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</si>
  <si>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</si>
  <si>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9</t>
  </si>
  <si>
    <t>Ostatní konstrukce a práce, bourání</t>
  </si>
  <si>
    <t>713</t>
  </si>
  <si>
    <t>Izolace tepelné</t>
  </si>
  <si>
    <t>97</t>
  </si>
  <si>
    <t>Přesuny suti a vybouraných hmot</t>
  </si>
  <si>
    <t>PSU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</si>
  <si>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</si>
  <si>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</si>
  <si>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</si>
  <si>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</si>
  <si>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</si>
  <si>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</si>
  <si>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</si>
  <si>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</si>
  <si>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</si>
  <si>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</si>
  <si>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</si>
  <si>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</si>
  <si>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</si>
  <si>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</si>
  <si>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</si>
  <si>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</si>
  <si>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</si>
  <si>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</si>
  <si>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</si>
  <si>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</si>
  <si>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</si>
  <si>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</si>
  <si>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</si>
  <si>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</si>
  <si>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</si>
  <si>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</si>
  <si>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</si>
  <si>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</si>
  <si>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</si>
  <si>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</si>
  <si>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</si>
  <si>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965046111</t>
  </si>
  <si>
    <t>Broušení stávajících betonových podlah úběr do 3 mm (položka byla součástí VV pro Z/007 v plném rozsahu)</t>
  </si>
  <si>
    <t>m2</t>
  </si>
  <si>
    <t>URS</t>
  </si>
  <si>
    <t>Indiv</t>
  </si>
  <si>
    <t>Práce</t>
  </si>
  <si>
    <t>POL1_1</t>
  </si>
  <si>
    <t xml:space="preserve">"skladba_N2_odměřeno elektronicky_viz tab.místnost" : </t>
  </si>
  <si>
    <t>VV</t>
  </si>
  <si>
    <t>mč. 1.27 (N2+N4) : -150,75</t>
  </si>
  <si>
    <t>mč. 1.28 (N3) : -10,44*0</t>
  </si>
  <si>
    <t>mč. 1.33 (N3) : -1,34*0</t>
  </si>
  <si>
    <t>mč. 1.39 (N2+N4) : -150,75</t>
  </si>
  <si>
    <t>mč. 1.40 (N3) : -10,44*0</t>
  </si>
  <si>
    <t>mč. 1.45 (N3) : -1,34*0</t>
  </si>
  <si>
    <t>R02 doplněné : 0</t>
  </si>
  <si>
    <t>mč. 1.31 (N3) : 6,35</t>
  </si>
  <si>
    <t>mč. 1.43 (N3) : 6,35</t>
  </si>
  <si>
    <t>mč. 2.05 (N3) : 6,35</t>
  </si>
  <si>
    <t>mč. 2.15 (N3) : 6,35</t>
  </si>
  <si>
    <t>276,10*2</t>
  </si>
  <si>
    <t>965046119</t>
  </si>
  <si>
    <t>Příplatek k broušení stávajících betonových podlah za každý další 1 mm úběru (položka byla součástí VV pro Z/007 v plném rozsahu)</t>
  </si>
  <si>
    <t>X*2 'Přepočtené koeficientem množství : -276,10*2</t>
  </si>
  <si>
    <t>R05 : 552,20*2</t>
  </si>
  <si>
    <t>713121111</t>
  </si>
  <si>
    <t>Izolace tepelná podlah na sucho, jednovrstvá</t>
  </si>
  <si>
    <t>RTS 21/ I</t>
  </si>
  <si>
    <t>POL1_</t>
  </si>
  <si>
    <t>R05 : 61,34</t>
  </si>
  <si>
    <t>713191100</t>
  </si>
  <si>
    <t>Položení separační fólie včetně dodávky PE fólie</t>
  </si>
  <si>
    <t>423,36</t>
  </si>
  <si>
    <t>R05 : -61,34*0</t>
  </si>
  <si>
    <t>-362,02</t>
  </si>
  <si>
    <t>965042141</t>
  </si>
  <si>
    <t>Bourání mazanin betonových tl. 10 cm, nad 4 m2 pneumat. kladivo, tl. mazaniny 8 - 10 cm</t>
  </si>
  <si>
    <t>m3</t>
  </si>
  <si>
    <t>mč. 1.27 (N2+N4) : 150,75*0,08</t>
  </si>
  <si>
    <t>mč. 1.28 (N3) : 10,44*0,08</t>
  </si>
  <si>
    <t>mč. 1.32 (N3) : 2,60*0,08</t>
  </si>
  <si>
    <t>mč. 1.33 (N3) : 1,34*0,08</t>
  </si>
  <si>
    <t>mč. 1.39 (N2+N4) : 150,75*0,08</t>
  </si>
  <si>
    <t>mč. 1.40 (N3) : 10,44*0,08</t>
  </si>
  <si>
    <t>mč. 1.43 (N3) sprchový kout : 1,00*0,08</t>
  </si>
  <si>
    <t>mč. 1.44 (N3) : 2,60*0,08</t>
  </si>
  <si>
    <t>mč. 1.45 (N3) : 1,34*0,08</t>
  </si>
  <si>
    <t>mč. 2.02 (N3) : 10,44*0,08</t>
  </si>
  <si>
    <t>mč. 2.05 (N3) sprchový kout : 1,00*0,08</t>
  </si>
  <si>
    <t>mč. 2.06 (N3) : 2,60*0,08</t>
  </si>
  <si>
    <t>mč. 2.07 (N3) : 1,34*0,08</t>
  </si>
  <si>
    <t>mč. 2.09 (N3) : 23,80*0,08</t>
  </si>
  <si>
    <t>mč. 2.10 (N3) : 6,87*0,08</t>
  </si>
  <si>
    <t>mč. 2.12 (N3) : 10,44*0,08</t>
  </si>
  <si>
    <t>mč. 2.15 (N3) sprchový kout : 1,00*0,08</t>
  </si>
  <si>
    <t>mč. 2.16 (N3) : 2,60*0,08</t>
  </si>
  <si>
    <t>mč. 2.17 (N3) : 1,34*0,08</t>
  </si>
  <si>
    <t>mč. 2.19 (N3) : 23,80*0,08</t>
  </si>
  <si>
    <t>mč. 2.20 (N3) : 6,87*0,08</t>
  </si>
  <si>
    <t>R05 : -4,9072*0</t>
  </si>
  <si>
    <t>-28,9616</t>
  </si>
  <si>
    <t>998713202</t>
  </si>
  <si>
    <t>Přesun hmot procentní pro izolace tepelné v objektech v do 12 m</t>
  </si>
  <si>
    <t>657,9234</t>
  </si>
  <si>
    <t>R05 : -165,8327*0</t>
  </si>
  <si>
    <t>-492,0907</t>
  </si>
  <si>
    <t>997013153</t>
  </si>
  <si>
    <t>Vnitrostaveništní doprava suti a vybouraných hmot pro budovy v do 12 m s omezením mechanizace</t>
  </si>
  <si>
    <t>t</t>
  </si>
  <si>
    <t>82,61136</t>
  </si>
  <si>
    <t>R05 : -10,79584*0</t>
  </si>
  <si>
    <t>-71,81552</t>
  </si>
  <si>
    <t>997013213</t>
  </si>
  <si>
    <t>Vnitrostaveništní doprava suti a vybouraných hmot pro budovy v do 12 m ručně</t>
  </si>
  <si>
    <t>X*0,2 'Přepočtené koeficientem množství : 82,61136*1,00</t>
  </si>
  <si>
    <t>979013219</t>
  </si>
  <si>
    <t>Příplatek k vnitrost. dopravě suti za dalších 10 m</t>
  </si>
  <si>
    <t>Vlastní</t>
  </si>
  <si>
    <t>82,61136*(40/10)</t>
  </si>
  <si>
    <t>R05 : -10,79584*(40/10)*0</t>
  </si>
  <si>
    <t>-287,26208</t>
  </si>
  <si>
    <t>997321611</t>
  </si>
  <si>
    <t>Nakládání překlad suti a vyb hmot</t>
  </si>
  <si>
    <t>997321511</t>
  </si>
  <si>
    <t>Vodorovná doprava suti a vybouraných hmot po suchu do 1 km</t>
  </si>
  <si>
    <t>997321519</t>
  </si>
  <si>
    <t>Příplatek ZKD 1km vodorovné dopravy suti a vybouraných hmot po suchu</t>
  </si>
  <si>
    <t>X*20 'Přepočtené koeficientem množství : 82,61136*20,00</t>
  </si>
  <si>
    <t>R05 : -10,79584*20*0</t>
  </si>
  <si>
    <t>-1436,3104</t>
  </si>
  <si>
    <t>997013R31</t>
  </si>
  <si>
    <t>Poplatek za uložení na skládce (skládkovné) stavebního odpadu bez rozlišení</t>
  </si>
  <si>
    <t>Poznámka k položce:</t>
  </si>
  <si>
    <t>POP</t>
  </si>
  <si>
    <t>Jednotková cena stanovena pro stavební odpad BEZ ROZLIŠENÍ _včetně nebezpečných odpadů.</t>
  </si>
  <si>
    <t>----------------------------------------------------------------------------------------------------------------------</t>
  </si>
  <si>
    <t>-7,79850</t>
  </si>
  <si>
    <t>-0,3015</t>
  </si>
  <si>
    <t>-63,71552</t>
  </si>
  <si>
    <t>005121 R</t>
  </si>
  <si>
    <t>Kč</t>
  </si>
  <si>
    <t>Náklady na zřízení / nájem ZS:</t>
  </si>
  <si>
    <t>-kancelářské/skladovací/sociální objekty</t>
  </si>
  <si>
    <t>-oplocení stavby, ostraha staveniště</t>
  </si>
  <si>
    <t>-kompletní vnitrostaveništní rozvody všech potřebných energií a médií</t>
  </si>
  <si>
    <t>(zajištění podružných měření spotřeby energií a médií)</t>
  </si>
  <si>
    <t>CN*0,0056808705 (podíl VRN) na celkové ceně díla : 693972,09*0,0056808705</t>
  </si>
  <si>
    <t>R05 : -294,60653*0</t>
  </si>
  <si>
    <t>-3647,75904</t>
  </si>
  <si>
    <t>-poplatky spotřeby energií a médií</t>
  </si>
  <si>
    <t>END</t>
  </si>
  <si>
    <t>Z017</t>
  </si>
  <si>
    <t>MŠ U Stadionu - změny</t>
  </si>
  <si>
    <t>oprava podlah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</si>
</sst>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79" t="s">
        <v>40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view="pageBreakPreview" topLeftCell="B23" zoomScaleNormal="100" zoomScaleSheetLayoutView="100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208" t="s">
        <v>4</v>
      </c>
      <c r="C1" s="209"/>
      <c r="D1" s="209"/>
      <c r="E1" s="209"/>
      <c r="F1" s="209"/>
      <c r="G1" s="209"/>
      <c r="H1" s="209"/>
      <c r="I1" s="209"/>
      <c r="J1" s="210"/>
    </row>
    <row r="2" spans="1:15" ht="36" customHeight="1" x14ac:dyDescent="0.2">
      <c r="A2" s="2"/>
      <c r="B2" s="74" t="s">
        <v>23</v>
      </c>
      <c r="C2" s="75"/>
      <c r="D2" s="76"/>
      <c r="E2" s="213" t="s">
        <v>209</v>
      </c>
      <c r="F2" s="214"/>
      <c r="G2" s="214"/>
      <c r="H2" s="214"/>
      <c r="I2" s="214"/>
      <c r="J2" s="215"/>
      <c r="O2" s="1"/>
    </row>
    <row r="3" spans="1:15" ht="27" customHeight="1" x14ac:dyDescent="0.2">
      <c r="A3" s="2"/>
      <c r="B3" s="77" t="s">
        <v>46</v>
      </c>
      <c r="C3" s="75"/>
      <c r="D3" s="78"/>
      <c r="E3" s="216" t="s">
        <v>45</v>
      </c>
      <c r="F3" s="217"/>
      <c r="G3" s="217"/>
      <c r="H3" s="217"/>
      <c r="I3" s="217"/>
      <c r="J3" s="218"/>
    </row>
    <row r="4" spans="1:15" ht="23.25" customHeight="1" x14ac:dyDescent="0.2">
      <c r="A4" s="72">
        <v>844192</v>
      </c>
      <c r="B4" s="79" t="s">
        <v>47</v>
      </c>
      <c r="C4" s="80"/>
      <c r="D4" s="81" t="s">
        <v>208</v>
      </c>
      <c r="E4" s="223" t="s">
        <v>210</v>
      </c>
      <c r="F4" s="224"/>
      <c r="G4" s="224"/>
      <c r="H4" s="224"/>
      <c r="I4" s="224"/>
      <c r="J4" s="225"/>
    </row>
    <row r="5" spans="1:15" ht="24" customHeight="1" x14ac:dyDescent="0.2">
      <c r="A5" s="2"/>
      <c r="B5" s="30" t="s">
        <v>22</v>
      </c>
      <c r="D5" s="202" t="s">
        <v>48</v>
      </c>
      <c r="E5" s="203"/>
      <c r="F5" s="203"/>
      <c r="G5" s="203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04" t="s">
        <v>49</v>
      </c>
      <c r="E6" s="205"/>
      <c r="F6" s="205"/>
      <c r="G6" s="205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06" t="s">
        <v>50</v>
      </c>
      <c r="F7" s="207"/>
      <c r="G7" s="20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78"/>
      <c r="E11" s="178"/>
      <c r="F11" s="178"/>
      <c r="G11" s="178"/>
      <c r="H11" s="17" t="s">
        <v>41</v>
      </c>
      <c r="I11" s="175"/>
      <c r="J11" s="8"/>
    </row>
    <row r="12" spans="1:15" ht="15.75" customHeight="1" x14ac:dyDescent="0.2">
      <c r="A12" s="2"/>
      <c r="B12" s="27"/>
      <c r="C12" s="53"/>
      <c r="D12" s="175"/>
      <c r="E12" s="175"/>
      <c r="F12" s="175"/>
      <c r="G12" s="175"/>
      <c r="H12" s="17" t="s">
        <v>35</v>
      </c>
      <c r="I12" s="175"/>
      <c r="J12" s="8"/>
    </row>
    <row r="13" spans="1:15" ht="15.75" customHeight="1" x14ac:dyDescent="0.2">
      <c r="A13" s="2"/>
      <c r="B13" s="28"/>
      <c r="C13" s="54"/>
      <c r="D13" s="73"/>
      <c r="E13" s="176"/>
      <c r="F13" s="177"/>
      <c r="G13" s="177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219"/>
      <c r="F15" s="219"/>
      <c r="G15" s="220"/>
      <c r="H15" s="220"/>
      <c r="I15" s="220" t="s">
        <v>30</v>
      </c>
      <c r="J15" s="221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91"/>
      <c r="F16" s="192"/>
      <c r="G16" s="191"/>
      <c r="H16" s="192"/>
      <c r="I16" s="191">
        <f>Z017_Pol!G8+Z017_Pol!G33+Z017_Pol!G63</f>
        <v>0</v>
      </c>
      <c r="J16" s="193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91"/>
      <c r="F17" s="192"/>
      <c r="G17" s="191"/>
      <c r="H17" s="192"/>
      <c r="I17" s="191">
        <f>Z017_Pol!G26+Z017_Pol!G58</f>
        <v>0</v>
      </c>
      <c r="J17" s="193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39" t="s">
        <v>68</v>
      </c>
      <c r="B19" s="37" t="s">
        <v>28</v>
      </c>
      <c r="C19" s="60"/>
      <c r="D19" s="61"/>
      <c r="E19" s="191"/>
      <c r="F19" s="192"/>
      <c r="G19" s="191"/>
      <c r="H19" s="192"/>
      <c r="I19" s="191">
        <f>Z017_Pol!G97</f>
        <v>0</v>
      </c>
      <c r="J19" s="193"/>
    </row>
    <row r="20" spans="1:10" ht="23.25" customHeight="1" x14ac:dyDescent="0.2">
      <c r="A20" s="139" t="s">
        <v>69</v>
      </c>
      <c r="B20" s="37" t="s">
        <v>29</v>
      </c>
      <c r="C20" s="60"/>
      <c r="D20" s="61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2"/>
      <c r="B21" s="46" t="s">
        <v>30</v>
      </c>
      <c r="C21" s="62"/>
      <c r="D21" s="63"/>
      <c r="E21" s="194"/>
      <c r="F21" s="222"/>
      <c r="G21" s="194"/>
      <c r="H21" s="222"/>
      <c r="I21" s="194">
        <f>SUM(I16:J20)</f>
        <v>0</v>
      </c>
      <c r="J21" s="195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189">
        <v>0</v>
      </c>
      <c r="H23" s="190"/>
      <c r="I23" s="190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187">
        <v>0</v>
      </c>
      <c r="H24" s="188"/>
      <c r="I24" s="188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189">
        <f>I21</f>
        <v>0</v>
      </c>
      <c r="H25" s="190"/>
      <c r="I25" s="190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211">
        <v>24792</v>
      </c>
      <c r="H26" s="212"/>
      <c r="I26" s="212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196">
        <f>ZakladDPHZakl</f>
        <v>0</v>
      </c>
      <c r="H27" s="197"/>
      <c r="I27" s="197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196">
        <v>142850</v>
      </c>
      <c r="H28" s="196"/>
      <c r="I28" s="196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198"/>
      <c r="E33" s="199"/>
      <c r="G33" s="200"/>
      <c r="H33" s="201"/>
      <c r="I33" s="201"/>
      <c r="J33" s="24"/>
    </row>
    <row r="34" spans="1:10" ht="12.75" customHeight="1" x14ac:dyDescent="0.2">
      <c r="A34" s="2"/>
      <c r="B34" s="2"/>
      <c r="D34" s="186" t="s">
        <v>2</v>
      </c>
      <c r="E34" s="186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182"/>
      <c r="D38" s="182"/>
      <c r="E38" s="182"/>
      <c r="F38" s="97">
        <v>0</v>
      </c>
      <c r="G38" s="98">
        <v>118057.71</v>
      </c>
      <c r="H38" s="99"/>
      <c r="I38" s="100">
        <v>118057.71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183" t="s">
        <v>45</v>
      </c>
      <c r="D39" s="183"/>
      <c r="E39" s="183"/>
      <c r="F39" s="103">
        <v>0</v>
      </c>
      <c r="G39" s="104">
        <v>118057.71</v>
      </c>
      <c r="H39" s="104"/>
      <c r="I39" s="105">
        <v>118057.71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182" t="s">
        <v>43</v>
      </c>
      <c r="D40" s="182"/>
      <c r="E40" s="182"/>
      <c r="F40" s="108">
        <v>0</v>
      </c>
      <c r="G40" s="99">
        <v>118057.71</v>
      </c>
      <c r="H40" s="99"/>
      <c r="I40" s="100">
        <v>118057.71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184" t="s">
        <v>55</v>
      </c>
      <c r="C41" s="185"/>
      <c r="D41" s="185"/>
      <c r="E41" s="185"/>
      <c r="F41" s="109">
        <f>SUMIF(A38:A40,"=1",F38:F40)</f>
        <v>0</v>
      </c>
      <c r="G41" s="110">
        <f>SUMIF(A38:A40,"=1",G38:G40)</f>
        <v>118057.71</v>
      </c>
      <c r="H41" s="110">
        <f>SUMIF(A38:A40,"=1",H38:H40)</f>
        <v>0</v>
      </c>
      <c r="I41" s="111">
        <f>SUMIF(A38:A40,"=1",I38:I40)</f>
        <v>118057.71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180" t="s">
        <v>60</v>
      </c>
      <c r="D48" s="181"/>
      <c r="E48" s="181"/>
      <c r="F48" s="137" t="s">
        <v>25</v>
      </c>
      <c r="G48" s="130"/>
      <c r="H48" s="130"/>
      <c r="I48" s="130">
        <f>Z017_Pol!G8+Z017_Pol!G33</f>
        <v>0</v>
      </c>
      <c r="J48" s="135" t="str">
        <f>IF(I52=0,"",I48/I52*100)</f>
        <v/>
      </c>
    </row>
    <row r="49" spans="1:10" ht="36.75" customHeight="1" x14ac:dyDescent="0.2">
      <c r="A49" s="124"/>
      <c r="B49" s="129" t="s">
        <v>61</v>
      </c>
      <c r="C49" s="180" t="s">
        <v>62</v>
      </c>
      <c r="D49" s="181"/>
      <c r="E49" s="181"/>
      <c r="F49" s="137" t="s">
        <v>26</v>
      </c>
      <c r="G49" s="130"/>
      <c r="H49" s="130"/>
      <c r="I49" s="130">
        <f>Z017_Pol!G26+Z017_Pol!G58</f>
        <v>0</v>
      </c>
      <c r="J49" s="135" t="str">
        <f>IF(I52=0,"",I49/I52*100)</f>
        <v/>
      </c>
    </row>
    <row r="50" spans="1:10" ht="36.75" customHeight="1" x14ac:dyDescent="0.2">
      <c r="A50" s="124"/>
      <c r="B50" s="129" t="s">
        <v>63</v>
      </c>
      <c r="C50" s="180" t="s">
        <v>64</v>
      </c>
      <c r="D50" s="181"/>
      <c r="E50" s="181"/>
      <c r="F50" s="137" t="s">
        <v>65</v>
      </c>
      <c r="G50" s="130"/>
      <c r="H50" s="130"/>
      <c r="I50" s="130">
        <f>Z017_Pol!G63</f>
        <v>0</v>
      </c>
      <c r="J50" s="135" t="str">
        <f>IF(I52=0,"",I50/I52*100)</f>
        <v/>
      </c>
    </row>
    <row r="51" spans="1:10" ht="36.75" customHeight="1" x14ac:dyDescent="0.2">
      <c r="A51" s="124"/>
      <c r="B51" s="129" t="s">
        <v>66</v>
      </c>
      <c r="C51" s="180" t="s">
        <v>67</v>
      </c>
      <c r="D51" s="181"/>
      <c r="E51" s="181"/>
      <c r="F51" s="137" t="s">
        <v>68</v>
      </c>
      <c r="G51" s="130"/>
      <c r="H51" s="130"/>
      <c r="I51" s="130">
        <f>Z017_Pol!G97</f>
        <v>0</v>
      </c>
      <c r="J51" s="135" t="str">
        <f>IF(I52=0,"",I51/I52*100)</f>
        <v/>
      </c>
    </row>
    <row r="52" spans="1:10" ht="25.5" customHeight="1" x14ac:dyDescent="0.2">
      <c r="A52" s="125"/>
      <c r="B52" s="131" t="s">
        <v>1</v>
      </c>
      <c r="C52" s="132"/>
      <c r="D52" s="133"/>
      <c r="E52" s="133"/>
      <c r="F52" s="138"/>
      <c r="G52" s="134"/>
      <c r="H52" s="134"/>
      <c r="I52" s="134">
        <f>SUM(I48:I51)</f>
        <v>0</v>
      </c>
      <c r="J52" s="136">
        <f>SUM(J48:J51)</f>
        <v>0</v>
      </c>
    </row>
    <row r="53" spans="1:10" x14ac:dyDescent="0.2">
      <c r="F53" s="83"/>
      <c r="G53" s="83"/>
      <c r="H53" s="83"/>
      <c r="I53" s="83"/>
      <c r="J53" s="84"/>
    </row>
    <row r="54" spans="1:10" x14ac:dyDescent="0.2">
      <c r="F54" s="83"/>
      <c r="G54" s="83"/>
      <c r="H54" s="83"/>
      <c r="I54" s="83"/>
      <c r="J54" s="84"/>
    </row>
    <row r="55" spans="1:10" x14ac:dyDescent="0.2">
      <c r="F55" s="83"/>
      <c r="G55" s="83"/>
      <c r="H55" s="83"/>
      <c r="I55" s="83"/>
      <c r="J5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  <mergeCell ref="G16:H16"/>
    <mergeCell ref="G17:H17"/>
    <mergeCell ref="E16:F16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49:E49"/>
    <mergeCell ref="C50:E50"/>
    <mergeCell ref="C51:E51"/>
    <mergeCell ref="C38:E38"/>
    <mergeCell ref="C39:E39"/>
    <mergeCell ref="C40:E40"/>
    <mergeCell ref="B41:E41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6" t="s">
        <v>6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48" t="s">
        <v>7</v>
      </c>
      <c r="B2" s="47"/>
      <c r="C2" s="228"/>
      <c r="D2" s="228"/>
      <c r="E2" s="228"/>
      <c r="F2" s="228"/>
      <c r="G2" s="229"/>
    </row>
    <row r="3" spans="1:7" ht="24.95" customHeight="1" x14ac:dyDescent="0.2">
      <c r="A3" s="48" t="s">
        <v>8</v>
      </c>
      <c r="B3" s="47"/>
      <c r="C3" s="228"/>
      <c r="D3" s="228"/>
      <c r="E3" s="228"/>
      <c r="F3" s="228"/>
      <c r="G3" s="229"/>
    </row>
    <row r="4" spans="1:7" ht="24.95" customHeight="1" x14ac:dyDescent="0.2">
      <c r="A4" s="48" t="s">
        <v>9</v>
      </c>
      <c r="B4" s="47"/>
      <c r="C4" s="228"/>
      <c r="D4" s="228"/>
      <c r="E4" s="228"/>
      <c r="F4" s="228"/>
      <c r="G4" s="22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view="pageBreakPreview" zoomScaleNormal="100" zoomScaleSheetLayoutView="100" workbookViewId="0">
      <pane ySplit="7" topLeftCell="A8" activePane="bottomLeft" state="frozen"/>
      <selection pane="bottomLeft" activeCell="G35" sqref="G34:G3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4" t="s">
        <v>6</v>
      </c>
      <c r="B1" s="234"/>
      <c r="C1" s="234"/>
      <c r="D1" s="234"/>
      <c r="E1" s="234"/>
      <c r="F1" s="234"/>
      <c r="G1" s="234"/>
      <c r="AG1" t="s">
        <v>70</v>
      </c>
    </row>
    <row r="2" spans="1:60" ht="24.95" customHeight="1" x14ac:dyDescent="0.2">
      <c r="A2" s="140" t="s">
        <v>7</v>
      </c>
      <c r="B2" s="47"/>
      <c r="C2" s="235" t="s">
        <v>209</v>
      </c>
      <c r="D2" s="236"/>
      <c r="E2" s="236"/>
      <c r="F2" s="236"/>
      <c r="G2" s="237"/>
      <c r="AG2" t="s">
        <v>71</v>
      </c>
    </row>
    <row r="3" spans="1:60" ht="24.95" customHeight="1" x14ac:dyDescent="0.2">
      <c r="A3" s="140" t="s">
        <v>8</v>
      </c>
      <c r="B3" s="47"/>
      <c r="C3" s="235" t="s">
        <v>45</v>
      </c>
      <c r="D3" s="236"/>
      <c r="E3" s="236"/>
      <c r="F3" s="236"/>
      <c r="G3" s="237"/>
      <c r="AC3" s="122" t="s">
        <v>71</v>
      </c>
      <c r="AG3" t="s">
        <v>72</v>
      </c>
    </row>
    <row r="4" spans="1:60" ht="24.95" customHeight="1" x14ac:dyDescent="0.2">
      <c r="A4" s="141" t="s">
        <v>9</v>
      </c>
      <c r="B4" s="142" t="s">
        <v>208</v>
      </c>
      <c r="C4" s="238" t="s">
        <v>210</v>
      </c>
      <c r="D4" s="239"/>
      <c r="E4" s="239"/>
      <c r="F4" s="239"/>
      <c r="G4" s="240"/>
      <c r="AG4" t="s">
        <v>73</v>
      </c>
    </row>
    <row r="5" spans="1:60" x14ac:dyDescent="0.2">
      <c r="D5" s="10"/>
    </row>
    <row r="6" spans="1:60" ht="38.25" x14ac:dyDescent="0.2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30</v>
      </c>
      <c r="H6" s="147" t="s">
        <v>31</v>
      </c>
      <c r="I6" s="147" t="s">
        <v>80</v>
      </c>
      <c r="J6" s="147" t="s">
        <v>32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  <c r="X6" s="147" t="s">
        <v>94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95</v>
      </c>
      <c r="B8" s="158" t="s">
        <v>59</v>
      </c>
      <c r="C8" s="170" t="s">
        <v>60</v>
      </c>
      <c r="D8" s="159"/>
      <c r="E8" s="160"/>
      <c r="F8" s="161"/>
      <c r="G8" s="162">
        <f>SUMIF(AG9:AG25,"&lt;&gt;NOR",G9:G25)</f>
        <v>0</v>
      </c>
      <c r="H8" s="156"/>
      <c r="I8" s="156">
        <f>SUM(I9:I25)</f>
        <v>0</v>
      </c>
      <c r="J8" s="156"/>
      <c r="K8" s="156">
        <f>SUM(K9:K25)</f>
        <v>70863.83</v>
      </c>
      <c r="L8" s="156"/>
      <c r="M8" s="156">
        <f>SUM(M9:M25)</f>
        <v>0</v>
      </c>
      <c r="N8" s="156"/>
      <c r="O8" s="156">
        <f>SUM(O9:O25)</f>
        <v>0</v>
      </c>
      <c r="P8" s="156"/>
      <c r="Q8" s="156">
        <f>SUM(Q9:Q25)</f>
        <v>0</v>
      </c>
      <c r="R8" s="156"/>
      <c r="S8" s="156"/>
      <c r="T8" s="156"/>
      <c r="U8" s="156"/>
      <c r="V8" s="156">
        <f>SUM(V9:V25)</f>
        <v>0</v>
      </c>
      <c r="W8" s="156"/>
      <c r="X8" s="156"/>
      <c r="AG8" t="s">
        <v>96</v>
      </c>
    </row>
    <row r="9" spans="1:60" ht="33.75" outlineLevel="1" x14ac:dyDescent="0.2">
      <c r="A9" s="163">
        <v>1</v>
      </c>
      <c r="B9" s="164" t="s">
        <v>97</v>
      </c>
      <c r="C9" s="171" t="s">
        <v>98</v>
      </c>
      <c r="D9" s="165" t="s">
        <v>99</v>
      </c>
      <c r="E9" s="166">
        <v>276.10000000000002</v>
      </c>
      <c r="F9" s="167"/>
      <c r="G9" s="168">
        <f>ROUND(E9*F9,2)</f>
        <v>0</v>
      </c>
      <c r="H9" s="153">
        <v>0</v>
      </c>
      <c r="I9" s="153">
        <f>ROUND(E9*H9,2)</f>
        <v>0</v>
      </c>
      <c r="J9" s="153">
        <v>154</v>
      </c>
      <c r="K9" s="153">
        <f>ROUND(E9*J9,2)</f>
        <v>42519.4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100</v>
      </c>
      <c r="T9" s="153" t="s">
        <v>101</v>
      </c>
      <c r="U9" s="153">
        <v>0</v>
      </c>
      <c r="V9" s="153">
        <f>ROUND(E9*U9,2)</f>
        <v>0</v>
      </c>
      <c r="W9" s="153"/>
      <c r="X9" s="153" t="s">
        <v>102</v>
      </c>
      <c r="Y9" s="148"/>
      <c r="Z9" s="148"/>
      <c r="AA9" s="148"/>
      <c r="AB9" s="148"/>
      <c r="AC9" s="148"/>
      <c r="AD9" s="148"/>
      <c r="AE9" s="148"/>
      <c r="AF9" s="148"/>
      <c r="AG9" s="148" t="s">
        <v>103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1"/>
      <c r="B10" s="152"/>
      <c r="C10" s="172" t="s">
        <v>104</v>
      </c>
      <c r="D10" s="154"/>
      <c r="E10" s="155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2" t="s">
        <v>106</v>
      </c>
      <c r="D11" s="154"/>
      <c r="E11" s="155">
        <v>-150.75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1"/>
      <c r="B12" s="152"/>
      <c r="C12" s="172" t="s">
        <v>107</v>
      </c>
      <c r="D12" s="154"/>
      <c r="E12" s="155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1"/>
      <c r="B13" s="152"/>
      <c r="C13" s="172" t="s">
        <v>108</v>
      </c>
      <c r="D13" s="154"/>
      <c r="E13" s="155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8"/>
      <c r="Z13" s="148"/>
      <c r="AA13" s="148"/>
      <c r="AB13" s="148"/>
      <c r="AC13" s="148"/>
      <c r="AD13" s="148"/>
      <c r="AE13" s="148"/>
      <c r="AF13" s="148"/>
      <c r="AG13" s="148" t="s">
        <v>105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1"/>
      <c r="B14" s="152"/>
      <c r="C14" s="172" t="s">
        <v>109</v>
      </c>
      <c r="D14" s="154"/>
      <c r="E14" s="155">
        <v>-150.75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1"/>
      <c r="B15" s="152"/>
      <c r="C15" s="172" t="s">
        <v>110</v>
      </c>
      <c r="D15" s="154"/>
      <c r="E15" s="155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8"/>
      <c r="Z15" s="148"/>
      <c r="AA15" s="148"/>
      <c r="AB15" s="148"/>
      <c r="AC15" s="148"/>
      <c r="AD15" s="148"/>
      <c r="AE15" s="148"/>
      <c r="AF15" s="148"/>
      <c r="AG15" s="148" t="s">
        <v>105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1"/>
      <c r="B16" s="152"/>
      <c r="C16" s="172" t="s">
        <v>111</v>
      </c>
      <c r="D16" s="154"/>
      <c r="E16" s="155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1"/>
      <c r="B17" s="152"/>
      <c r="C17" s="172" t="s">
        <v>112</v>
      </c>
      <c r="D17" s="154"/>
      <c r="E17" s="155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8"/>
      <c r="Z17" s="148"/>
      <c r="AA17" s="148"/>
      <c r="AB17" s="148"/>
      <c r="AC17" s="148"/>
      <c r="AD17" s="148"/>
      <c r="AE17" s="148"/>
      <c r="AF17" s="148"/>
      <c r="AG17" s="148" t="s">
        <v>105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1"/>
      <c r="B18" s="152"/>
      <c r="C18" s="172" t="s">
        <v>113</v>
      </c>
      <c r="D18" s="154"/>
      <c r="E18" s="155">
        <v>6.35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8"/>
      <c r="Z18" s="148"/>
      <c r="AA18" s="148"/>
      <c r="AB18" s="148"/>
      <c r="AC18" s="148"/>
      <c r="AD18" s="148"/>
      <c r="AE18" s="148"/>
      <c r="AF18" s="148"/>
      <c r="AG18" s="148" t="s">
        <v>105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1"/>
      <c r="B19" s="152"/>
      <c r="C19" s="172" t="s">
        <v>114</v>
      </c>
      <c r="D19" s="154"/>
      <c r="E19" s="155">
        <v>6.35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48"/>
      <c r="Z19" s="148"/>
      <c r="AA19" s="148"/>
      <c r="AB19" s="148"/>
      <c r="AC19" s="148"/>
      <c r="AD19" s="148"/>
      <c r="AE19" s="148"/>
      <c r="AF19" s="148"/>
      <c r="AG19" s="148" t="s">
        <v>105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1"/>
      <c r="B20" s="152"/>
      <c r="C20" s="172" t="s">
        <v>115</v>
      </c>
      <c r="D20" s="154"/>
      <c r="E20" s="155">
        <v>6.35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8"/>
      <c r="Z20" s="148"/>
      <c r="AA20" s="148"/>
      <c r="AB20" s="148"/>
      <c r="AC20" s="148"/>
      <c r="AD20" s="148"/>
      <c r="AE20" s="148"/>
      <c r="AF20" s="148"/>
      <c r="AG20" s="148" t="s">
        <v>105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1"/>
      <c r="B21" s="152"/>
      <c r="C21" s="172" t="s">
        <v>116</v>
      </c>
      <c r="D21" s="154"/>
      <c r="E21" s="155">
        <v>6.35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48"/>
      <c r="Z21" s="148"/>
      <c r="AA21" s="148"/>
      <c r="AB21" s="148"/>
      <c r="AC21" s="148"/>
      <c r="AD21" s="148"/>
      <c r="AE21" s="148"/>
      <c r="AF21" s="148"/>
      <c r="AG21" s="148" t="s">
        <v>105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1"/>
      <c r="B22" s="152"/>
      <c r="C22" s="172" t="s">
        <v>117</v>
      </c>
      <c r="D22" s="154"/>
      <c r="E22" s="155">
        <v>552.20000000000005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33.75" outlineLevel="1" x14ac:dyDescent="0.2">
      <c r="A23" s="163">
        <v>2</v>
      </c>
      <c r="B23" s="164" t="s">
        <v>118</v>
      </c>
      <c r="C23" s="171" t="s">
        <v>119</v>
      </c>
      <c r="D23" s="165" t="s">
        <v>99</v>
      </c>
      <c r="E23" s="166">
        <v>552.20000000000005</v>
      </c>
      <c r="F23" s="167"/>
      <c r="G23" s="168">
        <f>ROUND(E23*F23,2)</f>
        <v>0</v>
      </c>
      <c r="H23" s="153">
        <v>0</v>
      </c>
      <c r="I23" s="153">
        <f>ROUND(E23*H23,2)</f>
        <v>0</v>
      </c>
      <c r="J23" s="153">
        <v>51.33</v>
      </c>
      <c r="K23" s="153">
        <f>ROUND(E23*J23,2)</f>
        <v>28344.43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100</v>
      </c>
      <c r="T23" s="153" t="s">
        <v>101</v>
      </c>
      <c r="U23" s="153">
        <v>0</v>
      </c>
      <c r="V23" s="153">
        <f>ROUND(E23*U23,2)</f>
        <v>0</v>
      </c>
      <c r="W23" s="153"/>
      <c r="X23" s="153" t="s">
        <v>102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1"/>
      <c r="B24" s="152"/>
      <c r="C24" s="172" t="s">
        <v>120</v>
      </c>
      <c r="D24" s="154"/>
      <c r="E24" s="155">
        <v>-552.20000000000005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48"/>
      <c r="Z24" s="148"/>
      <c r="AA24" s="148"/>
      <c r="AB24" s="148"/>
      <c r="AC24" s="148"/>
      <c r="AD24" s="148"/>
      <c r="AE24" s="148"/>
      <c r="AF24" s="148"/>
      <c r="AG24" s="148" t="s">
        <v>105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1"/>
      <c r="B25" s="152"/>
      <c r="C25" s="172" t="s">
        <v>121</v>
      </c>
      <c r="D25" s="154"/>
      <c r="E25" s="155">
        <v>1104.4000000000001</v>
      </c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8"/>
      <c r="Z25" s="148"/>
      <c r="AA25" s="148"/>
      <c r="AB25" s="148"/>
      <c r="AC25" s="148"/>
      <c r="AD25" s="148"/>
      <c r="AE25" s="148"/>
      <c r="AF25" s="148"/>
      <c r="AG25" s="148" t="s">
        <v>105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7" t="s">
        <v>95</v>
      </c>
      <c r="B26" s="158" t="s">
        <v>61</v>
      </c>
      <c r="C26" s="170" t="s">
        <v>62</v>
      </c>
      <c r="D26" s="159"/>
      <c r="E26" s="160"/>
      <c r="F26" s="161"/>
      <c r="G26" s="162">
        <f>SUMIF(AG27:AG32,"&lt;&gt;NOR",G27:G32)</f>
        <v>0</v>
      </c>
      <c r="H26" s="156"/>
      <c r="I26" s="156">
        <f>SUM(I27:I32)</f>
        <v>406.07</v>
      </c>
      <c r="J26" s="156"/>
      <c r="K26" s="156">
        <f>SUM(K27:K32)</f>
        <v>4519.53</v>
      </c>
      <c r="L26" s="156"/>
      <c r="M26" s="156">
        <f>SUM(M27:M32)</f>
        <v>0</v>
      </c>
      <c r="N26" s="156"/>
      <c r="O26" s="156">
        <f>SUM(O27:O32)</f>
        <v>0</v>
      </c>
      <c r="P26" s="156"/>
      <c r="Q26" s="156">
        <f>SUM(Q27:Q32)</f>
        <v>0</v>
      </c>
      <c r="R26" s="156"/>
      <c r="S26" s="156"/>
      <c r="T26" s="156"/>
      <c r="U26" s="156"/>
      <c r="V26" s="156">
        <f>SUM(V27:V32)</f>
        <v>9.1999999999999993</v>
      </c>
      <c r="W26" s="156"/>
      <c r="X26" s="156"/>
      <c r="AG26" t="s">
        <v>96</v>
      </c>
    </row>
    <row r="27" spans="1:60" outlineLevel="1" x14ac:dyDescent="0.2">
      <c r="A27" s="163">
        <v>3</v>
      </c>
      <c r="B27" s="164" t="s">
        <v>122</v>
      </c>
      <c r="C27" s="171" t="s">
        <v>123</v>
      </c>
      <c r="D27" s="165" t="s">
        <v>99</v>
      </c>
      <c r="E27" s="166">
        <v>61.34</v>
      </c>
      <c r="F27" s="167"/>
      <c r="G27" s="168">
        <f>ROUND(E27*F27,2)</f>
        <v>0</v>
      </c>
      <c r="H27" s="153">
        <v>0</v>
      </c>
      <c r="I27" s="153">
        <f>ROUND(E27*H27,2)</f>
        <v>0</v>
      </c>
      <c r="J27" s="153">
        <v>39.299999999999997</v>
      </c>
      <c r="K27" s="153">
        <f>ROUND(E27*J27,2)</f>
        <v>2410.66</v>
      </c>
      <c r="L27" s="153">
        <v>21</v>
      </c>
      <c r="M27" s="153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3"/>
      <c r="S27" s="153" t="s">
        <v>124</v>
      </c>
      <c r="T27" s="153" t="s">
        <v>124</v>
      </c>
      <c r="U27" s="153">
        <v>0.08</v>
      </c>
      <c r="V27" s="153">
        <f>ROUND(E27*U27,2)</f>
        <v>4.91</v>
      </c>
      <c r="W27" s="153"/>
      <c r="X27" s="153" t="s">
        <v>102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1"/>
      <c r="B28" s="152"/>
      <c r="C28" s="172" t="s">
        <v>126</v>
      </c>
      <c r="D28" s="154"/>
      <c r="E28" s="155">
        <v>61.34</v>
      </c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8"/>
      <c r="Z28" s="148"/>
      <c r="AA28" s="148"/>
      <c r="AB28" s="148"/>
      <c r="AC28" s="148"/>
      <c r="AD28" s="148"/>
      <c r="AE28" s="148"/>
      <c r="AF28" s="148"/>
      <c r="AG28" s="148" t="s">
        <v>105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3">
        <v>4</v>
      </c>
      <c r="B29" s="164" t="s">
        <v>127</v>
      </c>
      <c r="C29" s="171" t="s">
        <v>128</v>
      </c>
      <c r="D29" s="165" t="s">
        <v>99</v>
      </c>
      <c r="E29" s="166">
        <v>61.34</v>
      </c>
      <c r="F29" s="167"/>
      <c r="G29" s="168">
        <f>ROUND(E29*F29,2)</f>
        <v>0</v>
      </c>
      <c r="H29" s="153">
        <v>6.62</v>
      </c>
      <c r="I29" s="153">
        <f>ROUND(E29*H29,2)</f>
        <v>406.07</v>
      </c>
      <c r="J29" s="153">
        <v>34.380000000000003</v>
      </c>
      <c r="K29" s="153">
        <f>ROUND(E29*J29,2)</f>
        <v>2108.87</v>
      </c>
      <c r="L29" s="153">
        <v>21</v>
      </c>
      <c r="M29" s="153">
        <f>G29*(1+L29/100)</f>
        <v>0</v>
      </c>
      <c r="N29" s="153">
        <v>1.0000000000000001E-5</v>
      </c>
      <c r="O29" s="153">
        <f>ROUND(E29*N29,2)</f>
        <v>0</v>
      </c>
      <c r="P29" s="153">
        <v>0</v>
      </c>
      <c r="Q29" s="153">
        <f>ROUND(E29*P29,2)</f>
        <v>0</v>
      </c>
      <c r="R29" s="153"/>
      <c r="S29" s="153" t="s">
        <v>124</v>
      </c>
      <c r="T29" s="153" t="s">
        <v>124</v>
      </c>
      <c r="U29" s="153">
        <v>7.0000000000000007E-2</v>
      </c>
      <c r="V29" s="153">
        <f>ROUND(E29*U29,2)</f>
        <v>4.29</v>
      </c>
      <c r="W29" s="153"/>
      <c r="X29" s="153" t="s">
        <v>102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125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1"/>
      <c r="B30" s="152"/>
      <c r="C30" s="172" t="s">
        <v>129</v>
      </c>
      <c r="D30" s="154"/>
      <c r="E30" s="155">
        <v>423.36</v>
      </c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48"/>
      <c r="Z30" s="148"/>
      <c r="AA30" s="148"/>
      <c r="AB30" s="148"/>
      <c r="AC30" s="148"/>
      <c r="AD30" s="148"/>
      <c r="AE30" s="148"/>
      <c r="AF30" s="148"/>
      <c r="AG30" s="148" t="s">
        <v>105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1"/>
      <c r="B31" s="152"/>
      <c r="C31" s="172" t="s">
        <v>130</v>
      </c>
      <c r="D31" s="154"/>
      <c r="E31" s="155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48"/>
      <c r="Z31" s="148"/>
      <c r="AA31" s="148"/>
      <c r="AB31" s="148"/>
      <c r="AC31" s="148"/>
      <c r="AD31" s="148"/>
      <c r="AE31" s="148"/>
      <c r="AF31" s="148"/>
      <c r="AG31" s="148" t="s">
        <v>105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1"/>
      <c r="B32" s="152"/>
      <c r="C32" s="172" t="s">
        <v>131</v>
      </c>
      <c r="D32" s="154"/>
      <c r="E32" s="155">
        <v>-362.02</v>
      </c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48"/>
      <c r="Z32" s="148"/>
      <c r="AA32" s="148"/>
      <c r="AB32" s="148"/>
      <c r="AC32" s="148"/>
      <c r="AD32" s="148"/>
      <c r="AE32" s="148"/>
      <c r="AF32" s="148"/>
      <c r="AG32" s="148" t="s">
        <v>105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7" t="s">
        <v>95</v>
      </c>
      <c r="B33" s="158" t="s">
        <v>59</v>
      </c>
      <c r="C33" s="170" t="s">
        <v>60</v>
      </c>
      <c r="D33" s="159"/>
      <c r="E33" s="160"/>
      <c r="F33" s="161"/>
      <c r="G33" s="162">
        <f>SUMIF(AG34:AG57,"&lt;&gt;NOR",G34:G57)</f>
        <v>0</v>
      </c>
      <c r="H33" s="156"/>
      <c r="I33" s="156">
        <f>SUM(I34:I57)</f>
        <v>0</v>
      </c>
      <c r="J33" s="156"/>
      <c r="K33" s="156">
        <f>SUM(K34:K57)</f>
        <v>9937.08</v>
      </c>
      <c r="L33" s="156"/>
      <c r="M33" s="156">
        <f>SUM(M34:M57)</f>
        <v>0</v>
      </c>
      <c r="N33" s="156"/>
      <c r="O33" s="156">
        <f>SUM(O34:O57)</f>
        <v>0</v>
      </c>
      <c r="P33" s="156"/>
      <c r="Q33" s="156">
        <f>SUM(Q34:Q57)</f>
        <v>10.8</v>
      </c>
      <c r="R33" s="156"/>
      <c r="S33" s="156"/>
      <c r="T33" s="156"/>
      <c r="U33" s="156"/>
      <c r="V33" s="156">
        <f>SUM(V34:V57)</f>
        <v>22.84</v>
      </c>
      <c r="W33" s="156"/>
      <c r="X33" s="156"/>
      <c r="AG33" t="s">
        <v>96</v>
      </c>
    </row>
    <row r="34" spans="1:60" ht="22.5" outlineLevel="1" x14ac:dyDescent="0.2">
      <c r="A34" s="163">
        <v>5</v>
      </c>
      <c r="B34" s="164" t="s">
        <v>132</v>
      </c>
      <c r="C34" s="171" t="s">
        <v>133</v>
      </c>
      <c r="D34" s="165" t="s">
        <v>134</v>
      </c>
      <c r="E34" s="166">
        <v>4.9071999999999996</v>
      </c>
      <c r="F34" s="167"/>
      <c r="G34" s="168">
        <f>ROUND(E34*F34,2)</f>
        <v>0</v>
      </c>
      <c r="H34" s="153">
        <v>0</v>
      </c>
      <c r="I34" s="153">
        <f>ROUND(E34*H34,2)</f>
        <v>0</v>
      </c>
      <c r="J34" s="153">
        <v>2025</v>
      </c>
      <c r="K34" s="153">
        <f>ROUND(E34*J34,2)</f>
        <v>9937.08</v>
      </c>
      <c r="L34" s="153">
        <v>21</v>
      </c>
      <c r="M34" s="153">
        <f>G34*(1+L34/100)</f>
        <v>0</v>
      </c>
      <c r="N34" s="153">
        <v>0</v>
      </c>
      <c r="O34" s="153">
        <f>ROUND(E34*N34,2)</f>
        <v>0</v>
      </c>
      <c r="P34" s="153">
        <v>2.2000000000000002</v>
      </c>
      <c r="Q34" s="153">
        <f>ROUND(E34*P34,2)</f>
        <v>10.8</v>
      </c>
      <c r="R34" s="153"/>
      <c r="S34" s="153" t="s">
        <v>124</v>
      </c>
      <c r="T34" s="153" t="s">
        <v>124</v>
      </c>
      <c r="U34" s="153">
        <v>4.6550000000000002</v>
      </c>
      <c r="V34" s="153">
        <f>ROUND(E34*U34,2)</f>
        <v>22.84</v>
      </c>
      <c r="W34" s="153"/>
      <c r="X34" s="153" t="s">
        <v>102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125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1"/>
      <c r="B35" s="152"/>
      <c r="C35" s="172" t="s">
        <v>135</v>
      </c>
      <c r="D35" s="154"/>
      <c r="E35" s="155">
        <v>12.06</v>
      </c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48"/>
      <c r="Z35" s="148"/>
      <c r="AA35" s="148"/>
      <c r="AB35" s="148"/>
      <c r="AC35" s="148"/>
      <c r="AD35" s="148"/>
      <c r="AE35" s="148"/>
      <c r="AF35" s="148"/>
      <c r="AG35" s="148" t="s">
        <v>105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1"/>
      <c r="B36" s="152"/>
      <c r="C36" s="172" t="s">
        <v>136</v>
      </c>
      <c r="D36" s="154"/>
      <c r="E36" s="155">
        <v>0.83520000000000005</v>
      </c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48"/>
      <c r="Z36" s="148"/>
      <c r="AA36" s="148"/>
      <c r="AB36" s="148"/>
      <c r="AC36" s="148"/>
      <c r="AD36" s="148"/>
      <c r="AE36" s="148"/>
      <c r="AF36" s="148"/>
      <c r="AG36" s="148" t="s">
        <v>105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1"/>
      <c r="B37" s="152"/>
      <c r="C37" s="172" t="s">
        <v>137</v>
      </c>
      <c r="D37" s="154"/>
      <c r="E37" s="155">
        <v>0.20799999999999999</v>
      </c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48"/>
      <c r="Z37" s="148"/>
      <c r="AA37" s="148"/>
      <c r="AB37" s="148"/>
      <c r="AC37" s="148"/>
      <c r="AD37" s="148"/>
      <c r="AE37" s="148"/>
      <c r="AF37" s="148"/>
      <c r="AG37" s="148" t="s">
        <v>105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1"/>
      <c r="B38" s="152"/>
      <c r="C38" s="172" t="s">
        <v>138</v>
      </c>
      <c r="D38" s="154"/>
      <c r="E38" s="155">
        <v>0.1072</v>
      </c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48"/>
      <c r="Z38" s="148"/>
      <c r="AA38" s="148"/>
      <c r="AB38" s="148"/>
      <c r="AC38" s="148"/>
      <c r="AD38" s="148"/>
      <c r="AE38" s="148"/>
      <c r="AF38" s="148"/>
      <c r="AG38" s="148" t="s">
        <v>105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1"/>
      <c r="B39" s="152"/>
      <c r="C39" s="172" t="s">
        <v>139</v>
      </c>
      <c r="D39" s="154"/>
      <c r="E39" s="155">
        <v>12.06</v>
      </c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48"/>
      <c r="Z39" s="148"/>
      <c r="AA39" s="148"/>
      <c r="AB39" s="148"/>
      <c r="AC39" s="148"/>
      <c r="AD39" s="148"/>
      <c r="AE39" s="148"/>
      <c r="AF39" s="148"/>
      <c r="AG39" s="148" t="s">
        <v>105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1"/>
      <c r="B40" s="152"/>
      <c r="C40" s="172" t="s">
        <v>140</v>
      </c>
      <c r="D40" s="154"/>
      <c r="E40" s="155">
        <v>0.83520000000000005</v>
      </c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48"/>
      <c r="Z40" s="148"/>
      <c r="AA40" s="148"/>
      <c r="AB40" s="148"/>
      <c r="AC40" s="148"/>
      <c r="AD40" s="148"/>
      <c r="AE40" s="148"/>
      <c r="AF40" s="148"/>
      <c r="AG40" s="148" t="s">
        <v>105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1"/>
      <c r="B41" s="152"/>
      <c r="C41" s="172" t="s">
        <v>141</v>
      </c>
      <c r="D41" s="154"/>
      <c r="E41" s="155">
        <v>0.08</v>
      </c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48"/>
      <c r="Z41" s="148"/>
      <c r="AA41" s="148"/>
      <c r="AB41" s="148"/>
      <c r="AC41" s="148"/>
      <c r="AD41" s="148"/>
      <c r="AE41" s="148"/>
      <c r="AF41" s="148"/>
      <c r="AG41" s="148" t="s">
        <v>105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1"/>
      <c r="B42" s="152"/>
      <c r="C42" s="172" t="s">
        <v>142</v>
      </c>
      <c r="D42" s="154"/>
      <c r="E42" s="155">
        <v>0.20799999999999999</v>
      </c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48"/>
      <c r="Z42" s="148"/>
      <c r="AA42" s="148"/>
      <c r="AB42" s="148"/>
      <c r="AC42" s="148"/>
      <c r="AD42" s="148"/>
      <c r="AE42" s="148"/>
      <c r="AF42" s="148"/>
      <c r="AG42" s="148" t="s">
        <v>105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1"/>
      <c r="B43" s="152"/>
      <c r="C43" s="172" t="s">
        <v>143</v>
      </c>
      <c r="D43" s="154"/>
      <c r="E43" s="155">
        <v>0.1072</v>
      </c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48"/>
      <c r="Z43" s="148"/>
      <c r="AA43" s="148"/>
      <c r="AB43" s="148"/>
      <c r="AC43" s="148"/>
      <c r="AD43" s="148"/>
      <c r="AE43" s="148"/>
      <c r="AF43" s="148"/>
      <c r="AG43" s="148" t="s">
        <v>105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1"/>
      <c r="B44" s="152"/>
      <c r="C44" s="172" t="s">
        <v>144</v>
      </c>
      <c r="D44" s="154"/>
      <c r="E44" s="155">
        <v>0.83520000000000005</v>
      </c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48"/>
      <c r="Z44" s="148"/>
      <c r="AA44" s="148"/>
      <c r="AB44" s="148"/>
      <c r="AC44" s="148"/>
      <c r="AD44" s="148"/>
      <c r="AE44" s="148"/>
      <c r="AF44" s="148"/>
      <c r="AG44" s="148" t="s">
        <v>105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1"/>
      <c r="B45" s="152"/>
      <c r="C45" s="172" t="s">
        <v>145</v>
      </c>
      <c r="D45" s="154"/>
      <c r="E45" s="155">
        <v>0.08</v>
      </c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48"/>
      <c r="Z45" s="148"/>
      <c r="AA45" s="148"/>
      <c r="AB45" s="148"/>
      <c r="AC45" s="148"/>
      <c r="AD45" s="148"/>
      <c r="AE45" s="148"/>
      <c r="AF45" s="148"/>
      <c r="AG45" s="148" t="s">
        <v>105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1"/>
      <c r="B46" s="152"/>
      <c r="C46" s="172" t="s">
        <v>146</v>
      </c>
      <c r="D46" s="154"/>
      <c r="E46" s="155">
        <v>0.20799999999999999</v>
      </c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48"/>
      <c r="Z46" s="148"/>
      <c r="AA46" s="148"/>
      <c r="AB46" s="148"/>
      <c r="AC46" s="148"/>
      <c r="AD46" s="148"/>
      <c r="AE46" s="148"/>
      <c r="AF46" s="148"/>
      <c r="AG46" s="148" t="s">
        <v>105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1"/>
      <c r="B47" s="152"/>
      <c r="C47" s="172" t="s">
        <v>147</v>
      </c>
      <c r="D47" s="154"/>
      <c r="E47" s="155">
        <v>0.1072</v>
      </c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48"/>
      <c r="Z47" s="148"/>
      <c r="AA47" s="148"/>
      <c r="AB47" s="148"/>
      <c r="AC47" s="148"/>
      <c r="AD47" s="148"/>
      <c r="AE47" s="148"/>
      <c r="AF47" s="148"/>
      <c r="AG47" s="148" t="s">
        <v>105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1"/>
      <c r="B48" s="152"/>
      <c r="C48" s="172" t="s">
        <v>148</v>
      </c>
      <c r="D48" s="154"/>
      <c r="E48" s="155">
        <v>1.9039999999999999</v>
      </c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48"/>
      <c r="Z48" s="148"/>
      <c r="AA48" s="148"/>
      <c r="AB48" s="148"/>
      <c r="AC48" s="148"/>
      <c r="AD48" s="148"/>
      <c r="AE48" s="148"/>
      <c r="AF48" s="148"/>
      <c r="AG48" s="148" t="s">
        <v>105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1"/>
      <c r="B49" s="152"/>
      <c r="C49" s="172" t="s">
        <v>149</v>
      </c>
      <c r="D49" s="154"/>
      <c r="E49" s="155">
        <v>0.54959999999999998</v>
      </c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48"/>
      <c r="Z49" s="148"/>
      <c r="AA49" s="148"/>
      <c r="AB49" s="148"/>
      <c r="AC49" s="148"/>
      <c r="AD49" s="148"/>
      <c r="AE49" s="148"/>
      <c r="AF49" s="148"/>
      <c r="AG49" s="148" t="s">
        <v>105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1"/>
      <c r="B50" s="152"/>
      <c r="C50" s="172" t="s">
        <v>150</v>
      </c>
      <c r="D50" s="154"/>
      <c r="E50" s="155">
        <v>0.83520000000000005</v>
      </c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48"/>
      <c r="Z50" s="148"/>
      <c r="AA50" s="148"/>
      <c r="AB50" s="148"/>
      <c r="AC50" s="148"/>
      <c r="AD50" s="148"/>
      <c r="AE50" s="148"/>
      <c r="AF50" s="148"/>
      <c r="AG50" s="148" t="s">
        <v>105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1"/>
      <c r="B51" s="152"/>
      <c r="C51" s="172" t="s">
        <v>151</v>
      </c>
      <c r="D51" s="154"/>
      <c r="E51" s="155">
        <v>0.08</v>
      </c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48"/>
      <c r="Z51" s="148"/>
      <c r="AA51" s="148"/>
      <c r="AB51" s="148"/>
      <c r="AC51" s="148"/>
      <c r="AD51" s="148"/>
      <c r="AE51" s="148"/>
      <c r="AF51" s="148"/>
      <c r="AG51" s="148" t="s">
        <v>105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1"/>
      <c r="B52" s="152"/>
      <c r="C52" s="172" t="s">
        <v>152</v>
      </c>
      <c r="D52" s="154"/>
      <c r="E52" s="155">
        <v>0.20799999999999999</v>
      </c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48"/>
      <c r="Z52" s="148"/>
      <c r="AA52" s="148"/>
      <c r="AB52" s="148"/>
      <c r="AC52" s="148"/>
      <c r="AD52" s="148"/>
      <c r="AE52" s="148"/>
      <c r="AF52" s="148"/>
      <c r="AG52" s="148" t="s">
        <v>105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1"/>
      <c r="B53" s="152"/>
      <c r="C53" s="172" t="s">
        <v>153</v>
      </c>
      <c r="D53" s="154"/>
      <c r="E53" s="155">
        <v>0.1072</v>
      </c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48"/>
      <c r="Z53" s="148"/>
      <c r="AA53" s="148"/>
      <c r="AB53" s="148"/>
      <c r="AC53" s="148"/>
      <c r="AD53" s="148"/>
      <c r="AE53" s="148"/>
      <c r="AF53" s="148"/>
      <c r="AG53" s="148" t="s">
        <v>105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1"/>
      <c r="B54" s="152"/>
      <c r="C54" s="172" t="s">
        <v>154</v>
      </c>
      <c r="D54" s="154"/>
      <c r="E54" s="155">
        <v>1.9039999999999999</v>
      </c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48"/>
      <c r="Z54" s="148"/>
      <c r="AA54" s="148"/>
      <c r="AB54" s="148"/>
      <c r="AC54" s="148"/>
      <c r="AD54" s="148"/>
      <c r="AE54" s="148"/>
      <c r="AF54" s="148"/>
      <c r="AG54" s="148" t="s">
        <v>105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1"/>
      <c r="B55" s="152"/>
      <c r="C55" s="172" t="s">
        <v>155</v>
      </c>
      <c r="D55" s="154"/>
      <c r="E55" s="155">
        <v>0.54959999999999998</v>
      </c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48"/>
      <c r="Z55" s="148"/>
      <c r="AA55" s="148"/>
      <c r="AB55" s="148"/>
      <c r="AC55" s="148"/>
      <c r="AD55" s="148"/>
      <c r="AE55" s="148"/>
      <c r="AF55" s="148"/>
      <c r="AG55" s="148" t="s">
        <v>105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1"/>
      <c r="B56" s="152"/>
      <c r="C56" s="172" t="s">
        <v>156</v>
      </c>
      <c r="D56" s="154"/>
      <c r="E56" s="155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48"/>
      <c r="Z56" s="148"/>
      <c r="AA56" s="148"/>
      <c r="AB56" s="148"/>
      <c r="AC56" s="148"/>
      <c r="AD56" s="148"/>
      <c r="AE56" s="148"/>
      <c r="AF56" s="148"/>
      <c r="AG56" s="148" t="s">
        <v>105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1"/>
      <c r="B57" s="152"/>
      <c r="C57" s="172" t="s">
        <v>157</v>
      </c>
      <c r="D57" s="154"/>
      <c r="E57" s="155">
        <v>-28.961600000000001</v>
      </c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48"/>
      <c r="Z57" s="148"/>
      <c r="AA57" s="148"/>
      <c r="AB57" s="148"/>
      <c r="AC57" s="148"/>
      <c r="AD57" s="148"/>
      <c r="AE57" s="148"/>
      <c r="AF57" s="148"/>
      <c r="AG57" s="148" t="s">
        <v>105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57" t="s">
        <v>95</v>
      </c>
      <c r="B58" s="158" t="s">
        <v>61</v>
      </c>
      <c r="C58" s="170" t="s">
        <v>62</v>
      </c>
      <c r="D58" s="159"/>
      <c r="E58" s="160"/>
      <c r="F58" s="161"/>
      <c r="G58" s="162">
        <f>SUMIF(AG59:AG62,"&lt;&gt;NOR",G59:G62)</f>
        <v>0</v>
      </c>
      <c r="H58" s="156"/>
      <c r="I58" s="156">
        <f>SUM(I59:I62)</f>
        <v>0</v>
      </c>
      <c r="J58" s="156"/>
      <c r="K58" s="156">
        <f>SUM(K59:K62)</f>
        <v>567.15</v>
      </c>
      <c r="L58" s="156"/>
      <c r="M58" s="156">
        <f>SUM(M59:M62)</f>
        <v>0</v>
      </c>
      <c r="N58" s="156"/>
      <c r="O58" s="156">
        <f>SUM(O59:O62)</f>
        <v>0</v>
      </c>
      <c r="P58" s="156"/>
      <c r="Q58" s="156">
        <f>SUM(Q59:Q62)</f>
        <v>0</v>
      </c>
      <c r="R58" s="156"/>
      <c r="S58" s="156"/>
      <c r="T58" s="156"/>
      <c r="U58" s="156"/>
      <c r="V58" s="156">
        <f>SUM(V59:V62)</f>
        <v>0</v>
      </c>
      <c r="W58" s="156"/>
      <c r="X58" s="156"/>
      <c r="AG58" t="s">
        <v>96</v>
      </c>
    </row>
    <row r="59" spans="1:60" ht="22.5" outlineLevel="1" x14ac:dyDescent="0.2">
      <c r="A59" s="163">
        <v>6</v>
      </c>
      <c r="B59" s="164" t="s">
        <v>158</v>
      </c>
      <c r="C59" s="171" t="s">
        <v>159</v>
      </c>
      <c r="D59" s="165" t="s">
        <v>0</v>
      </c>
      <c r="E59" s="166">
        <v>165.83269999999999</v>
      </c>
      <c r="F59" s="167"/>
      <c r="G59" s="168">
        <f>ROUND(E59*F59,2)</f>
        <v>0</v>
      </c>
      <c r="H59" s="153">
        <v>0</v>
      </c>
      <c r="I59" s="153">
        <f>ROUND(E59*H59,2)</f>
        <v>0</v>
      </c>
      <c r="J59" s="153">
        <v>3.42</v>
      </c>
      <c r="K59" s="153">
        <f>ROUND(E59*J59,2)</f>
        <v>567.15</v>
      </c>
      <c r="L59" s="153">
        <v>21</v>
      </c>
      <c r="M59" s="153">
        <f>G59*(1+L59/100)</f>
        <v>0</v>
      </c>
      <c r="N59" s="153">
        <v>0</v>
      </c>
      <c r="O59" s="153">
        <f>ROUND(E59*N59,2)</f>
        <v>0</v>
      </c>
      <c r="P59" s="153">
        <v>0</v>
      </c>
      <c r="Q59" s="153">
        <f>ROUND(E59*P59,2)</f>
        <v>0</v>
      </c>
      <c r="R59" s="153"/>
      <c r="S59" s="153" t="s">
        <v>124</v>
      </c>
      <c r="T59" s="153" t="s">
        <v>101</v>
      </c>
      <c r="U59" s="153">
        <v>0</v>
      </c>
      <c r="V59" s="153">
        <f>ROUND(E59*U59,2)</f>
        <v>0</v>
      </c>
      <c r="W59" s="153"/>
      <c r="X59" s="153" t="s">
        <v>102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1"/>
      <c r="B60" s="152"/>
      <c r="C60" s="172" t="s">
        <v>160</v>
      </c>
      <c r="D60" s="154"/>
      <c r="E60" s="155">
        <v>657.92340000000002</v>
      </c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48"/>
      <c r="Z60" s="148"/>
      <c r="AA60" s="148"/>
      <c r="AB60" s="148"/>
      <c r="AC60" s="148"/>
      <c r="AD60" s="148"/>
      <c r="AE60" s="148"/>
      <c r="AF60" s="148"/>
      <c r="AG60" s="148" t="s">
        <v>105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1"/>
      <c r="B61" s="152"/>
      <c r="C61" s="172" t="s">
        <v>161</v>
      </c>
      <c r="D61" s="154"/>
      <c r="E61" s="155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48"/>
      <c r="Z61" s="148"/>
      <c r="AA61" s="148"/>
      <c r="AB61" s="148"/>
      <c r="AC61" s="148"/>
      <c r="AD61" s="148"/>
      <c r="AE61" s="148"/>
      <c r="AF61" s="148"/>
      <c r="AG61" s="148" t="s">
        <v>105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1"/>
      <c r="B62" s="152"/>
      <c r="C62" s="172" t="s">
        <v>162</v>
      </c>
      <c r="D62" s="154"/>
      <c r="E62" s="155">
        <v>-492.09070000000003</v>
      </c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48"/>
      <c r="Z62" s="148"/>
      <c r="AA62" s="148"/>
      <c r="AB62" s="148"/>
      <c r="AC62" s="148"/>
      <c r="AD62" s="148"/>
      <c r="AE62" s="148"/>
      <c r="AF62" s="148"/>
      <c r="AG62" s="148" t="s">
        <v>105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57" t="s">
        <v>95</v>
      </c>
      <c r="B63" s="158" t="s">
        <v>63</v>
      </c>
      <c r="C63" s="170" t="s">
        <v>64</v>
      </c>
      <c r="D63" s="159"/>
      <c r="E63" s="160"/>
      <c r="F63" s="161"/>
      <c r="G63" s="162">
        <f>SUMIF(AG64:AG96,"&lt;&gt;NOR",G64:G96)</f>
        <v>0</v>
      </c>
      <c r="H63" s="156"/>
      <c r="I63" s="156">
        <f>SUM(I64:I96)</f>
        <v>0</v>
      </c>
      <c r="J63" s="156"/>
      <c r="K63" s="156">
        <f>SUM(K64:K96)</f>
        <v>31469.439999999999</v>
      </c>
      <c r="L63" s="156"/>
      <c r="M63" s="156">
        <f>SUM(M64:M96)</f>
        <v>0</v>
      </c>
      <c r="N63" s="156"/>
      <c r="O63" s="156">
        <f>SUM(O64:O96)</f>
        <v>0</v>
      </c>
      <c r="P63" s="156"/>
      <c r="Q63" s="156">
        <f>SUM(Q64:Q96)</f>
        <v>0</v>
      </c>
      <c r="R63" s="156"/>
      <c r="S63" s="156"/>
      <c r="T63" s="156"/>
      <c r="U63" s="156"/>
      <c r="V63" s="156">
        <f>SUM(V64:V96)</f>
        <v>4.53</v>
      </c>
      <c r="W63" s="156"/>
      <c r="X63" s="156"/>
      <c r="AG63" t="s">
        <v>96</v>
      </c>
    </row>
    <row r="64" spans="1:60" ht="22.5" outlineLevel="1" x14ac:dyDescent="0.2">
      <c r="A64" s="163">
        <v>7</v>
      </c>
      <c r="B64" s="164" t="s">
        <v>163</v>
      </c>
      <c r="C64" s="171" t="s">
        <v>164</v>
      </c>
      <c r="D64" s="165" t="s">
        <v>165</v>
      </c>
      <c r="E64" s="166">
        <v>10.79584</v>
      </c>
      <c r="F64" s="167"/>
      <c r="G64" s="168">
        <f>ROUND(E64*F64,2)</f>
        <v>0</v>
      </c>
      <c r="H64" s="153">
        <v>0</v>
      </c>
      <c r="I64" s="153">
        <f>ROUND(E64*H64,2)</f>
        <v>0</v>
      </c>
      <c r="J64" s="153">
        <v>103</v>
      </c>
      <c r="K64" s="153">
        <f>ROUND(E64*J64,2)</f>
        <v>1111.97</v>
      </c>
      <c r="L64" s="153">
        <v>21</v>
      </c>
      <c r="M64" s="153">
        <f>G64*(1+L64/100)</f>
        <v>0</v>
      </c>
      <c r="N64" s="153">
        <v>0</v>
      </c>
      <c r="O64" s="153">
        <f>ROUND(E64*N64,2)</f>
        <v>0</v>
      </c>
      <c r="P64" s="153">
        <v>0</v>
      </c>
      <c r="Q64" s="153">
        <f>ROUND(E64*P64,2)</f>
        <v>0</v>
      </c>
      <c r="R64" s="153"/>
      <c r="S64" s="153" t="s">
        <v>100</v>
      </c>
      <c r="T64" s="153" t="s">
        <v>101</v>
      </c>
      <c r="U64" s="153">
        <v>0</v>
      </c>
      <c r="V64" s="153">
        <f>ROUND(E64*U64,2)</f>
        <v>0</v>
      </c>
      <c r="W64" s="153"/>
      <c r="X64" s="153" t="s">
        <v>102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125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1"/>
      <c r="B65" s="152"/>
      <c r="C65" s="172" t="s">
        <v>166</v>
      </c>
      <c r="D65" s="154"/>
      <c r="E65" s="155">
        <v>82.611360000000005</v>
      </c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48"/>
      <c r="Z65" s="148"/>
      <c r="AA65" s="148"/>
      <c r="AB65" s="148"/>
      <c r="AC65" s="148"/>
      <c r="AD65" s="148"/>
      <c r="AE65" s="148"/>
      <c r="AF65" s="148"/>
      <c r="AG65" s="148" t="s">
        <v>105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1"/>
      <c r="B66" s="152"/>
      <c r="C66" s="172" t="s">
        <v>167</v>
      </c>
      <c r="D66" s="154"/>
      <c r="E66" s="155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48"/>
      <c r="Z66" s="148"/>
      <c r="AA66" s="148"/>
      <c r="AB66" s="148"/>
      <c r="AC66" s="148"/>
      <c r="AD66" s="148"/>
      <c r="AE66" s="148"/>
      <c r="AF66" s="148"/>
      <c r="AG66" s="148" t="s">
        <v>105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1"/>
      <c r="B67" s="152"/>
      <c r="C67" s="172" t="s">
        <v>168</v>
      </c>
      <c r="D67" s="154"/>
      <c r="E67" s="155">
        <v>-71.815520000000006</v>
      </c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48"/>
      <c r="Z67" s="148"/>
      <c r="AA67" s="148"/>
      <c r="AB67" s="148"/>
      <c r="AC67" s="148"/>
      <c r="AD67" s="148"/>
      <c r="AE67" s="148"/>
      <c r="AF67" s="148"/>
      <c r="AG67" s="148" t="s">
        <v>105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63">
        <v>8</v>
      </c>
      <c r="B68" s="164" t="s">
        <v>169</v>
      </c>
      <c r="C68" s="171" t="s">
        <v>170</v>
      </c>
      <c r="D68" s="165" t="s">
        <v>165</v>
      </c>
      <c r="E68" s="166">
        <v>10.79584</v>
      </c>
      <c r="F68" s="167"/>
      <c r="G68" s="168">
        <f>ROUND(E68*F68,2)</f>
        <v>0</v>
      </c>
      <c r="H68" s="153">
        <v>0</v>
      </c>
      <c r="I68" s="153">
        <f>ROUND(E68*H68,2)</f>
        <v>0</v>
      </c>
      <c r="J68" s="153">
        <v>1700</v>
      </c>
      <c r="K68" s="153">
        <f>ROUND(E68*J68,2)</f>
        <v>18352.93</v>
      </c>
      <c r="L68" s="153">
        <v>21</v>
      </c>
      <c r="M68" s="153">
        <f>G68*(1+L68/100)</f>
        <v>0</v>
      </c>
      <c r="N68" s="153">
        <v>0</v>
      </c>
      <c r="O68" s="153">
        <f>ROUND(E68*N68,2)</f>
        <v>0</v>
      </c>
      <c r="P68" s="153">
        <v>0</v>
      </c>
      <c r="Q68" s="153">
        <f>ROUND(E68*P68,2)</f>
        <v>0</v>
      </c>
      <c r="R68" s="153"/>
      <c r="S68" s="153" t="s">
        <v>100</v>
      </c>
      <c r="T68" s="153" t="s">
        <v>101</v>
      </c>
      <c r="U68" s="153">
        <v>0</v>
      </c>
      <c r="V68" s="153">
        <f>ROUND(E68*U68,2)</f>
        <v>0</v>
      </c>
      <c r="W68" s="153"/>
      <c r="X68" s="153" t="s">
        <v>102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103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51"/>
      <c r="B69" s="152"/>
      <c r="C69" s="172" t="s">
        <v>171</v>
      </c>
      <c r="D69" s="154"/>
      <c r="E69" s="155">
        <v>82.611360000000005</v>
      </c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48"/>
      <c r="Z69" s="148"/>
      <c r="AA69" s="148"/>
      <c r="AB69" s="148"/>
      <c r="AC69" s="148"/>
      <c r="AD69" s="148"/>
      <c r="AE69" s="148"/>
      <c r="AF69" s="148"/>
      <c r="AG69" s="148" t="s">
        <v>105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1"/>
      <c r="B70" s="152"/>
      <c r="C70" s="172" t="s">
        <v>167</v>
      </c>
      <c r="D70" s="154"/>
      <c r="E70" s="155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48"/>
      <c r="Z70" s="148"/>
      <c r="AA70" s="148"/>
      <c r="AB70" s="148"/>
      <c r="AC70" s="148"/>
      <c r="AD70" s="148"/>
      <c r="AE70" s="148"/>
      <c r="AF70" s="148"/>
      <c r="AG70" s="148" t="s">
        <v>105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1"/>
      <c r="B71" s="152"/>
      <c r="C71" s="172" t="s">
        <v>168</v>
      </c>
      <c r="D71" s="154"/>
      <c r="E71" s="155">
        <v>-71.815520000000006</v>
      </c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48"/>
      <c r="Z71" s="148"/>
      <c r="AA71" s="148"/>
      <c r="AB71" s="148"/>
      <c r="AC71" s="148"/>
      <c r="AD71" s="148"/>
      <c r="AE71" s="148"/>
      <c r="AF71" s="148"/>
      <c r="AG71" s="148" t="s">
        <v>105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3">
        <v>9</v>
      </c>
      <c r="B72" s="164" t="s">
        <v>172</v>
      </c>
      <c r="C72" s="171" t="s">
        <v>173</v>
      </c>
      <c r="D72" s="165" t="s">
        <v>165</v>
      </c>
      <c r="E72" s="166">
        <v>43.18336</v>
      </c>
      <c r="F72" s="167"/>
      <c r="G72" s="168">
        <f>ROUND(E72*F72,2)</f>
        <v>0</v>
      </c>
      <c r="H72" s="153">
        <v>0</v>
      </c>
      <c r="I72" s="153">
        <f>ROUND(E72*H72,2)</f>
        <v>0</v>
      </c>
      <c r="J72" s="153">
        <v>86</v>
      </c>
      <c r="K72" s="153">
        <f>ROUND(E72*J72,2)</f>
        <v>3713.77</v>
      </c>
      <c r="L72" s="153">
        <v>21</v>
      </c>
      <c r="M72" s="153">
        <f>G72*(1+L72/100)</f>
        <v>0</v>
      </c>
      <c r="N72" s="153">
        <v>0</v>
      </c>
      <c r="O72" s="153">
        <f>ROUND(E72*N72,2)</f>
        <v>0</v>
      </c>
      <c r="P72" s="153">
        <v>0</v>
      </c>
      <c r="Q72" s="153">
        <f>ROUND(E72*P72,2)</f>
        <v>0</v>
      </c>
      <c r="R72" s="153"/>
      <c r="S72" s="153" t="s">
        <v>174</v>
      </c>
      <c r="T72" s="153" t="s">
        <v>101</v>
      </c>
      <c r="U72" s="153">
        <v>0.105</v>
      </c>
      <c r="V72" s="153">
        <f>ROUND(E72*U72,2)</f>
        <v>4.53</v>
      </c>
      <c r="W72" s="153"/>
      <c r="X72" s="153" t="s">
        <v>102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125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1"/>
      <c r="B73" s="152"/>
      <c r="C73" s="172" t="s">
        <v>175</v>
      </c>
      <c r="D73" s="154"/>
      <c r="E73" s="155">
        <v>330.44544000000002</v>
      </c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48"/>
      <c r="Z73" s="148"/>
      <c r="AA73" s="148"/>
      <c r="AB73" s="148"/>
      <c r="AC73" s="148"/>
      <c r="AD73" s="148"/>
      <c r="AE73" s="148"/>
      <c r="AF73" s="148"/>
      <c r="AG73" s="148" t="s">
        <v>105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1"/>
      <c r="B74" s="152"/>
      <c r="C74" s="172" t="s">
        <v>176</v>
      </c>
      <c r="D74" s="154"/>
      <c r="E74" s="155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48"/>
      <c r="Z74" s="148"/>
      <c r="AA74" s="148"/>
      <c r="AB74" s="148"/>
      <c r="AC74" s="148"/>
      <c r="AD74" s="148"/>
      <c r="AE74" s="148"/>
      <c r="AF74" s="148"/>
      <c r="AG74" s="148" t="s">
        <v>105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1"/>
      <c r="B75" s="152"/>
      <c r="C75" s="172" t="s">
        <v>177</v>
      </c>
      <c r="D75" s="154"/>
      <c r="E75" s="155">
        <v>-287.26208000000003</v>
      </c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48"/>
      <c r="Z75" s="148"/>
      <c r="AA75" s="148"/>
      <c r="AB75" s="148"/>
      <c r="AC75" s="148"/>
      <c r="AD75" s="148"/>
      <c r="AE75" s="148"/>
      <c r="AF75" s="148"/>
      <c r="AG75" s="148" t="s">
        <v>105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3">
        <v>10</v>
      </c>
      <c r="B76" s="164" t="s">
        <v>178</v>
      </c>
      <c r="C76" s="171" t="s">
        <v>179</v>
      </c>
      <c r="D76" s="165" t="s">
        <v>165</v>
      </c>
      <c r="E76" s="166">
        <v>10.79584</v>
      </c>
      <c r="F76" s="167"/>
      <c r="G76" s="168">
        <f>ROUND(E76*F76,2)</f>
        <v>0</v>
      </c>
      <c r="H76" s="153">
        <v>0</v>
      </c>
      <c r="I76" s="153">
        <f>ROUND(E76*H76,2)</f>
        <v>0</v>
      </c>
      <c r="J76" s="153">
        <v>130</v>
      </c>
      <c r="K76" s="153">
        <f>ROUND(E76*J76,2)</f>
        <v>1403.46</v>
      </c>
      <c r="L76" s="153">
        <v>21</v>
      </c>
      <c r="M76" s="153">
        <f>G76*(1+L76/100)</f>
        <v>0</v>
      </c>
      <c r="N76" s="153">
        <v>0</v>
      </c>
      <c r="O76" s="153">
        <f>ROUND(E76*N76,2)</f>
        <v>0</v>
      </c>
      <c r="P76" s="153">
        <v>0</v>
      </c>
      <c r="Q76" s="153">
        <f>ROUND(E76*P76,2)</f>
        <v>0</v>
      </c>
      <c r="R76" s="153"/>
      <c r="S76" s="153" t="s">
        <v>100</v>
      </c>
      <c r="T76" s="153" t="s">
        <v>101</v>
      </c>
      <c r="U76" s="153">
        <v>0</v>
      </c>
      <c r="V76" s="153">
        <f>ROUND(E76*U76,2)</f>
        <v>0</v>
      </c>
      <c r="W76" s="153"/>
      <c r="X76" s="153" t="s">
        <v>102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125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1"/>
      <c r="B77" s="152"/>
      <c r="C77" s="172" t="s">
        <v>166</v>
      </c>
      <c r="D77" s="154"/>
      <c r="E77" s="155">
        <v>82.611360000000005</v>
      </c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48"/>
      <c r="Z77" s="148"/>
      <c r="AA77" s="148"/>
      <c r="AB77" s="148"/>
      <c r="AC77" s="148"/>
      <c r="AD77" s="148"/>
      <c r="AE77" s="148"/>
      <c r="AF77" s="148"/>
      <c r="AG77" s="148" t="s">
        <v>105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1"/>
      <c r="B78" s="152"/>
      <c r="C78" s="172" t="s">
        <v>167</v>
      </c>
      <c r="D78" s="154"/>
      <c r="E78" s="155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48"/>
      <c r="Z78" s="148"/>
      <c r="AA78" s="148"/>
      <c r="AB78" s="148"/>
      <c r="AC78" s="148"/>
      <c r="AD78" s="148"/>
      <c r="AE78" s="148"/>
      <c r="AF78" s="148"/>
      <c r="AG78" s="148" t="s">
        <v>105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1"/>
      <c r="B79" s="152"/>
      <c r="C79" s="172" t="s">
        <v>168</v>
      </c>
      <c r="D79" s="154"/>
      <c r="E79" s="155">
        <v>-71.815520000000006</v>
      </c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  <c r="Y79" s="148"/>
      <c r="Z79" s="148"/>
      <c r="AA79" s="148"/>
      <c r="AB79" s="148"/>
      <c r="AC79" s="148"/>
      <c r="AD79" s="148"/>
      <c r="AE79" s="148"/>
      <c r="AF79" s="148"/>
      <c r="AG79" s="148" t="s">
        <v>105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63">
        <v>11</v>
      </c>
      <c r="B80" s="164" t="s">
        <v>180</v>
      </c>
      <c r="C80" s="171" t="s">
        <v>181</v>
      </c>
      <c r="D80" s="165" t="s">
        <v>165</v>
      </c>
      <c r="E80" s="166">
        <v>10.79584</v>
      </c>
      <c r="F80" s="167"/>
      <c r="G80" s="168">
        <f>ROUND(E80*F80,2)</f>
        <v>0</v>
      </c>
      <c r="H80" s="153">
        <v>0</v>
      </c>
      <c r="I80" s="153">
        <f>ROUND(E80*H80,2)</f>
        <v>0</v>
      </c>
      <c r="J80" s="153">
        <v>21.24</v>
      </c>
      <c r="K80" s="153">
        <f>ROUND(E80*J80,2)</f>
        <v>229.3</v>
      </c>
      <c r="L80" s="153">
        <v>21</v>
      </c>
      <c r="M80" s="153">
        <f>G80*(1+L80/100)</f>
        <v>0</v>
      </c>
      <c r="N80" s="153">
        <v>0</v>
      </c>
      <c r="O80" s="153">
        <f>ROUND(E80*N80,2)</f>
        <v>0</v>
      </c>
      <c r="P80" s="153">
        <v>0</v>
      </c>
      <c r="Q80" s="153">
        <f>ROUND(E80*P80,2)</f>
        <v>0</v>
      </c>
      <c r="R80" s="153"/>
      <c r="S80" s="153" t="s">
        <v>100</v>
      </c>
      <c r="T80" s="153" t="s">
        <v>101</v>
      </c>
      <c r="U80" s="153">
        <v>0</v>
      </c>
      <c r="V80" s="153">
        <f>ROUND(E80*U80,2)</f>
        <v>0</v>
      </c>
      <c r="W80" s="153"/>
      <c r="X80" s="153" t="s">
        <v>102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103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1"/>
      <c r="B81" s="152"/>
      <c r="C81" s="172" t="s">
        <v>166</v>
      </c>
      <c r="D81" s="154"/>
      <c r="E81" s="155">
        <v>82.611360000000005</v>
      </c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48"/>
      <c r="Z81" s="148"/>
      <c r="AA81" s="148"/>
      <c r="AB81" s="148"/>
      <c r="AC81" s="148"/>
      <c r="AD81" s="148"/>
      <c r="AE81" s="148"/>
      <c r="AF81" s="148"/>
      <c r="AG81" s="148" t="s">
        <v>105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1"/>
      <c r="B82" s="152"/>
      <c r="C82" s="172" t="s">
        <v>167</v>
      </c>
      <c r="D82" s="154"/>
      <c r="E82" s="155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48"/>
      <c r="Z82" s="148"/>
      <c r="AA82" s="148"/>
      <c r="AB82" s="148"/>
      <c r="AC82" s="148"/>
      <c r="AD82" s="148"/>
      <c r="AE82" s="148"/>
      <c r="AF82" s="148"/>
      <c r="AG82" s="148" t="s">
        <v>105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1"/>
      <c r="B83" s="152"/>
      <c r="C83" s="172" t="s">
        <v>168</v>
      </c>
      <c r="D83" s="154"/>
      <c r="E83" s="155">
        <v>-71.815520000000006</v>
      </c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48"/>
      <c r="Z83" s="148"/>
      <c r="AA83" s="148"/>
      <c r="AB83" s="148"/>
      <c r="AC83" s="148"/>
      <c r="AD83" s="148"/>
      <c r="AE83" s="148"/>
      <c r="AF83" s="148"/>
      <c r="AG83" s="148" t="s">
        <v>105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63">
        <v>12</v>
      </c>
      <c r="B84" s="164" t="s">
        <v>182</v>
      </c>
      <c r="C84" s="171" t="s">
        <v>183</v>
      </c>
      <c r="D84" s="165" t="s">
        <v>165</v>
      </c>
      <c r="E84" s="166">
        <v>215.91679999999999</v>
      </c>
      <c r="F84" s="167"/>
      <c r="G84" s="168">
        <f>ROUND(E84*F84,2)</f>
        <v>0</v>
      </c>
      <c r="H84" s="153">
        <v>0</v>
      </c>
      <c r="I84" s="153">
        <f>ROUND(E84*H84,2)</f>
        <v>0</v>
      </c>
      <c r="J84" s="153">
        <v>10.68</v>
      </c>
      <c r="K84" s="153">
        <f>ROUND(E84*J84,2)</f>
        <v>2305.9899999999998</v>
      </c>
      <c r="L84" s="153">
        <v>21</v>
      </c>
      <c r="M84" s="153">
        <f>G84*(1+L84/100)</f>
        <v>0</v>
      </c>
      <c r="N84" s="153">
        <v>0</v>
      </c>
      <c r="O84" s="153">
        <f>ROUND(E84*N84,2)</f>
        <v>0</v>
      </c>
      <c r="P84" s="153">
        <v>0</v>
      </c>
      <c r="Q84" s="153">
        <f>ROUND(E84*P84,2)</f>
        <v>0</v>
      </c>
      <c r="R84" s="153"/>
      <c r="S84" s="153" t="s">
        <v>100</v>
      </c>
      <c r="T84" s="153" t="s">
        <v>101</v>
      </c>
      <c r="U84" s="153">
        <v>0</v>
      </c>
      <c r="V84" s="153">
        <f>ROUND(E84*U84,2)</f>
        <v>0</v>
      </c>
      <c r="W84" s="153"/>
      <c r="X84" s="153" t="s">
        <v>102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103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51"/>
      <c r="B85" s="152"/>
      <c r="C85" s="172" t="s">
        <v>184</v>
      </c>
      <c r="D85" s="154"/>
      <c r="E85" s="155">
        <v>1652.2272</v>
      </c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48"/>
      <c r="Z85" s="148"/>
      <c r="AA85" s="148"/>
      <c r="AB85" s="148"/>
      <c r="AC85" s="148"/>
      <c r="AD85" s="148"/>
      <c r="AE85" s="148"/>
      <c r="AF85" s="148"/>
      <c r="AG85" s="148" t="s">
        <v>105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1"/>
      <c r="B86" s="152"/>
      <c r="C86" s="172" t="s">
        <v>185</v>
      </c>
      <c r="D86" s="154"/>
      <c r="E86" s="155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48"/>
      <c r="Z86" s="148"/>
      <c r="AA86" s="148"/>
      <c r="AB86" s="148"/>
      <c r="AC86" s="148"/>
      <c r="AD86" s="148"/>
      <c r="AE86" s="148"/>
      <c r="AF86" s="148"/>
      <c r="AG86" s="148" t="s">
        <v>105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1"/>
      <c r="B87" s="152"/>
      <c r="C87" s="172" t="s">
        <v>186</v>
      </c>
      <c r="D87" s="154"/>
      <c r="E87" s="155">
        <v>-1436.3104000000001</v>
      </c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48"/>
      <c r="Z87" s="148"/>
      <c r="AA87" s="148"/>
      <c r="AB87" s="148"/>
      <c r="AC87" s="148"/>
      <c r="AD87" s="148"/>
      <c r="AE87" s="148"/>
      <c r="AF87" s="148"/>
      <c r="AG87" s="148" t="s">
        <v>105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63">
        <v>13</v>
      </c>
      <c r="B88" s="164" t="s">
        <v>187</v>
      </c>
      <c r="C88" s="171" t="s">
        <v>188</v>
      </c>
      <c r="D88" s="165" t="s">
        <v>165</v>
      </c>
      <c r="E88" s="166">
        <v>10.79584</v>
      </c>
      <c r="F88" s="167"/>
      <c r="G88" s="168">
        <f>ROUND(E88*F88,2)</f>
        <v>0</v>
      </c>
      <c r="H88" s="153">
        <v>0</v>
      </c>
      <c r="I88" s="153">
        <f>ROUND(E88*H88,2)</f>
        <v>0</v>
      </c>
      <c r="J88" s="153">
        <v>403.12</v>
      </c>
      <c r="K88" s="153">
        <f>ROUND(E88*J88,2)</f>
        <v>4352.0200000000004</v>
      </c>
      <c r="L88" s="153">
        <v>21</v>
      </c>
      <c r="M88" s="153">
        <f>G88*(1+L88/100)</f>
        <v>0</v>
      </c>
      <c r="N88" s="153">
        <v>0</v>
      </c>
      <c r="O88" s="153">
        <f>ROUND(E88*N88,2)</f>
        <v>0</v>
      </c>
      <c r="P88" s="153">
        <v>0</v>
      </c>
      <c r="Q88" s="153">
        <f>ROUND(E88*P88,2)</f>
        <v>0</v>
      </c>
      <c r="R88" s="153"/>
      <c r="S88" s="153" t="s">
        <v>174</v>
      </c>
      <c r="T88" s="153" t="s">
        <v>101</v>
      </c>
      <c r="U88" s="153">
        <v>0</v>
      </c>
      <c r="V88" s="153">
        <f>ROUND(E88*U88,2)</f>
        <v>0</v>
      </c>
      <c r="W88" s="153"/>
      <c r="X88" s="153" t="s">
        <v>102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103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1"/>
      <c r="B89" s="152"/>
      <c r="C89" s="232" t="s">
        <v>189</v>
      </c>
      <c r="D89" s="233"/>
      <c r="E89" s="233"/>
      <c r="F89" s="233"/>
      <c r="G89" s="23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48"/>
      <c r="Z89" s="148"/>
      <c r="AA89" s="148"/>
      <c r="AB89" s="148"/>
      <c r="AC89" s="148"/>
      <c r="AD89" s="148"/>
      <c r="AE89" s="148"/>
      <c r="AF89" s="148"/>
      <c r="AG89" s="148" t="s">
        <v>190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1"/>
      <c r="B90" s="152"/>
      <c r="C90" s="230" t="s">
        <v>191</v>
      </c>
      <c r="D90" s="231"/>
      <c r="E90" s="231"/>
      <c r="F90" s="231"/>
      <c r="G90" s="231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48"/>
      <c r="Z90" s="148"/>
      <c r="AA90" s="148"/>
      <c r="AB90" s="148"/>
      <c r="AC90" s="148"/>
      <c r="AD90" s="148"/>
      <c r="AE90" s="148"/>
      <c r="AF90" s="148"/>
      <c r="AG90" s="148" t="s">
        <v>190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1"/>
      <c r="B91" s="152"/>
      <c r="C91" s="230" t="s">
        <v>192</v>
      </c>
      <c r="D91" s="231"/>
      <c r="E91" s="231"/>
      <c r="F91" s="231"/>
      <c r="G91" s="231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3"/>
      <c r="Y91" s="148"/>
      <c r="Z91" s="148"/>
      <c r="AA91" s="148"/>
      <c r="AB91" s="148"/>
      <c r="AC91" s="148"/>
      <c r="AD91" s="148"/>
      <c r="AE91" s="148"/>
      <c r="AF91" s="148"/>
      <c r="AG91" s="148" t="s">
        <v>190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69" t="str">
        <f>C91</f>
        <v>----------------------------------------------------------------------------------------------------------------------</v>
      </c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1"/>
      <c r="B92" s="152"/>
      <c r="C92" s="172" t="s">
        <v>166</v>
      </c>
      <c r="D92" s="154"/>
      <c r="E92" s="155">
        <v>82.611360000000005</v>
      </c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48"/>
      <c r="Z92" s="148"/>
      <c r="AA92" s="148"/>
      <c r="AB92" s="148"/>
      <c r="AC92" s="148"/>
      <c r="AD92" s="148"/>
      <c r="AE92" s="148"/>
      <c r="AF92" s="148"/>
      <c r="AG92" s="148" t="s">
        <v>105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1"/>
      <c r="B93" s="152"/>
      <c r="C93" s="172" t="s">
        <v>193</v>
      </c>
      <c r="D93" s="154"/>
      <c r="E93" s="155">
        <v>-7.7984999999999998</v>
      </c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48"/>
      <c r="Z93" s="148"/>
      <c r="AA93" s="148"/>
      <c r="AB93" s="148"/>
      <c r="AC93" s="148"/>
      <c r="AD93" s="148"/>
      <c r="AE93" s="148"/>
      <c r="AF93" s="148"/>
      <c r="AG93" s="148" t="s">
        <v>105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1"/>
      <c r="B94" s="152"/>
      <c r="C94" s="172" t="s">
        <v>194</v>
      </c>
      <c r="D94" s="154"/>
      <c r="E94" s="155">
        <v>-0.30149999999999999</v>
      </c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53"/>
      <c r="W94" s="153"/>
      <c r="X94" s="153"/>
      <c r="Y94" s="148"/>
      <c r="Z94" s="148"/>
      <c r="AA94" s="148"/>
      <c r="AB94" s="148"/>
      <c r="AC94" s="148"/>
      <c r="AD94" s="148"/>
      <c r="AE94" s="148"/>
      <c r="AF94" s="148"/>
      <c r="AG94" s="148" t="s">
        <v>105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1"/>
      <c r="B95" s="152"/>
      <c r="C95" s="172" t="s">
        <v>167</v>
      </c>
      <c r="D95" s="154"/>
      <c r="E95" s="155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48"/>
      <c r="Z95" s="148"/>
      <c r="AA95" s="148"/>
      <c r="AB95" s="148"/>
      <c r="AC95" s="148"/>
      <c r="AD95" s="148"/>
      <c r="AE95" s="148"/>
      <c r="AF95" s="148"/>
      <c r="AG95" s="148" t="s">
        <v>105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1"/>
      <c r="B96" s="152"/>
      <c r="C96" s="172" t="s">
        <v>195</v>
      </c>
      <c r="D96" s="154"/>
      <c r="E96" s="155">
        <v>-63.715519999999998</v>
      </c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48"/>
      <c r="Z96" s="148"/>
      <c r="AA96" s="148"/>
      <c r="AB96" s="148"/>
      <c r="AC96" s="148"/>
      <c r="AD96" s="148"/>
      <c r="AE96" s="148"/>
      <c r="AF96" s="148"/>
      <c r="AG96" s="148" t="s">
        <v>105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x14ac:dyDescent="0.2">
      <c r="A97" s="157" t="s">
        <v>95</v>
      </c>
      <c r="B97" s="158" t="s">
        <v>66</v>
      </c>
      <c r="C97" s="170" t="s">
        <v>67</v>
      </c>
      <c r="D97" s="159"/>
      <c r="E97" s="160"/>
      <c r="F97" s="161"/>
      <c r="G97" s="162">
        <f>SUMIF(AG98:AG108,"&lt;&gt;NOR",G98:G108)</f>
        <v>0</v>
      </c>
      <c r="H97" s="156"/>
      <c r="I97" s="156">
        <f>SUM(I98:I108)</f>
        <v>0</v>
      </c>
      <c r="J97" s="156"/>
      <c r="K97" s="156">
        <f>SUM(K98:K108)</f>
        <v>294.61</v>
      </c>
      <c r="L97" s="156"/>
      <c r="M97" s="156">
        <f>SUM(M98:M108)</f>
        <v>0</v>
      </c>
      <c r="N97" s="156"/>
      <c r="O97" s="156">
        <f>SUM(O98:O108)</f>
        <v>0</v>
      </c>
      <c r="P97" s="156"/>
      <c r="Q97" s="156">
        <f>SUM(Q98:Q108)</f>
        <v>0</v>
      </c>
      <c r="R97" s="156"/>
      <c r="S97" s="156"/>
      <c r="T97" s="156"/>
      <c r="U97" s="156"/>
      <c r="V97" s="156">
        <f>SUM(V98:V108)</f>
        <v>0</v>
      </c>
      <c r="W97" s="156"/>
      <c r="X97" s="156"/>
      <c r="AG97" t="s">
        <v>96</v>
      </c>
    </row>
    <row r="98" spans="1:60" outlineLevel="1" x14ac:dyDescent="0.2">
      <c r="A98" s="163">
        <v>14</v>
      </c>
      <c r="B98" s="164" t="s">
        <v>196</v>
      </c>
      <c r="C98" s="171" t="s">
        <v>67</v>
      </c>
      <c r="D98" s="165" t="s">
        <v>197</v>
      </c>
      <c r="E98" s="166">
        <v>294.60653000000002</v>
      </c>
      <c r="F98" s="167"/>
      <c r="G98" s="168">
        <f>ROUND(E98*F98,2)</f>
        <v>0</v>
      </c>
      <c r="H98" s="153">
        <v>0</v>
      </c>
      <c r="I98" s="153">
        <f>ROUND(E98*H98,2)</f>
        <v>0</v>
      </c>
      <c r="J98" s="153">
        <v>1</v>
      </c>
      <c r="K98" s="153">
        <f>ROUND(E98*J98,2)</f>
        <v>294.61</v>
      </c>
      <c r="L98" s="153">
        <v>21</v>
      </c>
      <c r="M98" s="153">
        <f>G98*(1+L98/100)</f>
        <v>0</v>
      </c>
      <c r="N98" s="153">
        <v>0</v>
      </c>
      <c r="O98" s="153">
        <f>ROUND(E98*N98,2)</f>
        <v>0</v>
      </c>
      <c r="P98" s="153">
        <v>0</v>
      </c>
      <c r="Q98" s="153">
        <f>ROUND(E98*P98,2)</f>
        <v>0</v>
      </c>
      <c r="R98" s="153"/>
      <c r="S98" s="153" t="s">
        <v>174</v>
      </c>
      <c r="T98" s="153" t="s">
        <v>101</v>
      </c>
      <c r="U98" s="153">
        <v>0</v>
      </c>
      <c r="V98" s="153">
        <f>ROUND(E98*U98,2)</f>
        <v>0</v>
      </c>
      <c r="W98" s="153"/>
      <c r="X98" s="153" t="s">
        <v>102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125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1"/>
      <c r="B99" s="152"/>
      <c r="C99" s="232" t="s">
        <v>189</v>
      </c>
      <c r="D99" s="233"/>
      <c r="E99" s="233"/>
      <c r="F99" s="233"/>
      <c r="G99" s="23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48"/>
      <c r="Z99" s="148"/>
      <c r="AA99" s="148"/>
      <c r="AB99" s="148"/>
      <c r="AC99" s="148"/>
      <c r="AD99" s="148"/>
      <c r="AE99" s="148"/>
      <c r="AF99" s="148"/>
      <c r="AG99" s="148" t="s">
        <v>190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1"/>
      <c r="B100" s="152"/>
      <c r="C100" s="230" t="s">
        <v>198</v>
      </c>
      <c r="D100" s="231"/>
      <c r="E100" s="231"/>
      <c r="F100" s="231"/>
      <c r="G100" s="231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190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1"/>
      <c r="B101" s="152"/>
      <c r="C101" s="230" t="s">
        <v>199</v>
      </c>
      <c r="D101" s="231"/>
      <c r="E101" s="231"/>
      <c r="F101" s="231"/>
      <c r="G101" s="231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190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1"/>
      <c r="B102" s="152"/>
      <c r="C102" s="230" t="s">
        <v>200</v>
      </c>
      <c r="D102" s="231"/>
      <c r="E102" s="231"/>
      <c r="F102" s="231"/>
      <c r="G102" s="231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190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1"/>
      <c r="B103" s="152"/>
      <c r="C103" s="230" t="s">
        <v>201</v>
      </c>
      <c r="D103" s="231"/>
      <c r="E103" s="231"/>
      <c r="F103" s="231"/>
      <c r="G103" s="231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3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190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1"/>
      <c r="B104" s="152"/>
      <c r="C104" s="230" t="s">
        <v>206</v>
      </c>
      <c r="D104" s="231"/>
      <c r="E104" s="231"/>
      <c r="F104" s="231"/>
      <c r="G104" s="231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190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1"/>
      <c r="B105" s="152"/>
      <c r="C105" s="230" t="s">
        <v>202</v>
      </c>
      <c r="D105" s="231"/>
      <c r="E105" s="231"/>
      <c r="F105" s="231"/>
      <c r="G105" s="231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190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 x14ac:dyDescent="0.2">
      <c r="A106" s="151"/>
      <c r="B106" s="152"/>
      <c r="C106" s="172" t="s">
        <v>203</v>
      </c>
      <c r="D106" s="154"/>
      <c r="E106" s="155">
        <v>3942.3655699999999</v>
      </c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105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1"/>
      <c r="B107" s="152"/>
      <c r="C107" s="172" t="s">
        <v>204</v>
      </c>
      <c r="D107" s="154"/>
      <c r="E107" s="155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105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1"/>
      <c r="B108" s="152"/>
      <c r="C108" s="172" t="s">
        <v>205</v>
      </c>
      <c r="D108" s="154"/>
      <c r="E108" s="155">
        <v>-3647.7590399999999</v>
      </c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105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3"/>
      <c r="B109" s="4"/>
      <c r="C109" s="173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82</v>
      </c>
    </row>
    <row r="110" spans="1:60" x14ac:dyDescent="0.2">
      <c r="C110" s="174"/>
      <c r="D110" s="10"/>
      <c r="AG110" t="s">
        <v>207</v>
      </c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4">
    <mergeCell ref="C90:G90"/>
    <mergeCell ref="A1:G1"/>
    <mergeCell ref="C2:G2"/>
    <mergeCell ref="C3:G3"/>
    <mergeCell ref="C4:G4"/>
    <mergeCell ref="C89:G89"/>
    <mergeCell ref="C104:G104"/>
    <mergeCell ref="C105:G105"/>
    <mergeCell ref="C91:G91"/>
    <mergeCell ref="C99:G99"/>
    <mergeCell ref="C100:G100"/>
    <mergeCell ref="C101:G101"/>
    <mergeCell ref="C102:G102"/>
    <mergeCell ref="C103:G10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Z017_Pol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Z017_Pol!Názvy_tisku</vt:lpstr>
      <vt:lpstr>oadresa</vt:lpstr>
      <vt:lpstr>Stavba!Objednatel</vt:lpstr>
      <vt:lpstr>Stavba!Objekt</vt:lpstr>
      <vt:lpstr>Stavba!Oblast_tisku</vt:lpstr>
      <vt:lpstr>Z017_Pol!Oblast_tisku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2021-07-14T12:53:08Z</dcterms:modified>
</cp:coreProperties>
</file>