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ocuments\MŠ U Stadionu\Veřejná zakázka dle zákona\Dodatečné práce zadání ZPŘ\Výkaz výměr\"/>
    </mc:Choice>
  </mc:AlternateContent>
  <bookViews>
    <workbookView xWindow="0" yWindow="0" windowWidth="28800" windowHeight="11835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Z021_Pol" sheetId="12" r:id="rId4"/>
  </sheets>
  <externalReferences>
    <externalReference r:id="rId5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Z021_Pol!$1:$7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1">Stavba!$A$1:$J$49</definedName>
    <definedName name="_xlnm.Print_Area" localSheetId="3">Z021_Pol!$A$1:$X$13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Stavba!$F$41</definedName>
    <definedName name="ZakladDPHZakl">Stavba!$G$25</definedName>
    <definedName name="ZakladDPHZaklVypocet" localSheetId="1">Stavba!$G$41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V8" i="12"/>
  <c r="G9" i="12"/>
  <c r="M9" i="12" s="1"/>
  <c r="I9" i="12"/>
  <c r="I8" i="12" s="1"/>
  <c r="K9" i="12"/>
  <c r="K8" i="12" s="1"/>
  <c r="O9" i="12"/>
  <c r="Q9" i="12"/>
  <c r="Q8" i="12" s="1"/>
  <c r="V9" i="12"/>
  <c r="G10" i="12"/>
  <c r="I10" i="12"/>
  <c r="K10" i="12"/>
  <c r="M10" i="12"/>
  <c r="O10" i="12"/>
  <c r="Q10" i="12"/>
  <c r="V10" i="12"/>
  <c r="F41" i="1"/>
  <c r="G41" i="1"/>
  <c r="H41" i="1"/>
  <c r="I41" i="1"/>
  <c r="J40" i="1" s="1"/>
  <c r="J39" i="1"/>
  <c r="J38" i="1"/>
  <c r="J41" i="1" s="1"/>
  <c r="M8" i="12" l="1"/>
  <c r="I48" i="1"/>
  <c r="I49" i="1" s="1"/>
  <c r="J48" i="1" s="1"/>
  <c r="J49" i="1" s="1"/>
  <c r="I20" i="1"/>
  <c r="I21" i="1" s="1"/>
  <c r="G25" i="1" s="1"/>
  <c r="G27" i="1" s="1"/>
  <c r="O8" i="12"/>
  <c r="J27" i="1"/>
  <c r="J26" i="1"/>
  <c r="G37" i="1"/>
  <c r="F37" i="1"/>
  <c r="J23" i="1"/>
  <c r="J24" i="1"/>
  <c r="J25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Filip Švec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<sst xmlns="http://schemas.openxmlformats.org/spreadsheetml/2006/main" count="142" uniqueCount="105">
  <si>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</si>
  <si>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</si>
  <si>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</si>
  <si>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</si>
  <si>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</si>
  <si>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</si>
  <si>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</si>
  <si>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</si>
  <si>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</si>
  <si>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</si>
  <si>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</si>
  <si>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</si>
  <si>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</si>
  <si>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</si>
  <si>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</si>
  <si>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</si>
  <si>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</si>
  <si>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</si>
  <si>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</si>
  <si>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</si>
  <si>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</si>
  <si>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</si>
  <si>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</si>
  <si>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</si>
  <si>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</si>
  <si>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</si>
  <si>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</si>
  <si>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</si>
  <si>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</si>
  <si>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</si>
  <si>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</si>
  <si>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</si>
  <si>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</si>
  <si>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</si>
  <si>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</si>
  <si>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</si>
  <si>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</si>
  <si>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</si>
  <si>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</si>
  <si>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</si>
  <si>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</si>
  <si>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</si>
  <si>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Z021_R00</t>
  </si>
  <si>
    <t>FVE - korekce výplní otvorů</t>
  </si>
  <si>
    <t>02</t>
  </si>
  <si>
    <t>-</t>
  </si>
  <si>
    <t>Objekt:</t>
  </si>
  <si>
    <t>Rozpočet:</t>
  </si>
  <si>
    <t>Město Česká Třebová</t>
  </si>
  <si>
    <t>Staré náměstí 78</t>
  </si>
  <si>
    <t>Česká Třebová</t>
  </si>
  <si>
    <t>56002</t>
  </si>
  <si>
    <t>00278653</t>
  </si>
  <si>
    <t>CZ00278653</t>
  </si>
  <si>
    <t>Stavba</t>
  </si>
  <si>
    <t>Celkem za stavbu</t>
  </si>
  <si>
    <t>CZK</t>
  </si>
  <si>
    <t>Rekapitulace dílů</t>
  </si>
  <si>
    <t>Typ dílu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</si>
  <si>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</si>
  <si>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</si>
  <si>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</si>
  <si>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</si>
  <si>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</si>
  <si>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</si>
  <si>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</si>
  <si>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</si>
  <si>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</si>
  <si>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</si>
  <si>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</si>
  <si>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</si>
  <si>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</si>
  <si>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</si>
  <si>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</si>
  <si>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</si>
  <si>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</si>
  <si>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</si>
  <si>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</si>
  <si>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</si>
  <si>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</si>
  <si>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</si>
  <si>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</si>
  <si>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</si>
  <si>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</si>
  <si>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</si>
  <si>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</si>
  <si>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</si>
  <si>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</si>
  <si>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PC034</t>
  </si>
  <si>
    <t>FVE - nová výplň otvoru - požární dveře EI30 DP3 - C</t>
  </si>
  <si>
    <t>ks</t>
  </si>
  <si>
    <t>Vlastní</t>
  </si>
  <si>
    <t>Kalkul</t>
  </si>
  <si>
    <t>Práce</t>
  </si>
  <si>
    <t>POL1_</t>
  </si>
  <si>
    <t>005121 R</t>
  </si>
  <si>
    <t>Zařízení staveniště</t>
  </si>
  <si>
    <t>Kč</t>
  </si>
  <si>
    <t>Indiv</t>
  </si>
  <si>
    <t>CN*0,0056808705 (podíl VRN) na celkové ceně díla : -9800*0,0056808705*1</t>
  </si>
  <si>
    <t>VV</t>
  </si>
  <si>
    <t>END</t>
  </si>
  <si>
    <t>Z021</t>
  </si>
  <si>
    <t>MŠ U Stadionu - změny</t>
  </si>
  <si>
    <t>změna umístění FVE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</si>
</sst>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39</v>
      </c>
    </row>
    <row r="2" spans="1:7" ht="57.75" customHeight="1" x14ac:dyDescent="0.2">
      <c r="A2" s="185" t="s">
        <v>40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view="pageBreakPreview" topLeftCell="B11" zoomScaleNormal="100" zoomScaleSheetLayoutView="100" workbookViewId="0">
      <selection activeCell="H31" sqref="H3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37</v>
      </c>
      <c r="B1" s="214" t="s">
        <v>4</v>
      </c>
      <c r="C1" s="215"/>
      <c r="D1" s="215"/>
      <c r="E1" s="215"/>
      <c r="F1" s="215"/>
      <c r="G1" s="215"/>
      <c r="H1" s="215"/>
      <c r="I1" s="215"/>
      <c r="J1" s="216"/>
    </row>
    <row r="2" spans="1:15" ht="36" customHeight="1" x14ac:dyDescent="0.2">
      <c r="A2" s="2"/>
      <c r="B2" s="74" t="s">
        <v>23</v>
      </c>
      <c r="C2" s="75"/>
      <c r="D2" s="76"/>
      <c r="E2" s="219" t="s">
        <v>103</v>
      </c>
      <c r="F2" s="220"/>
      <c r="G2" s="220"/>
      <c r="H2" s="220"/>
      <c r="I2" s="220"/>
      <c r="J2" s="221"/>
      <c r="O2" s="1"/>
    </row>
    <row r="3" spans="1:15" ht="27" customHeight="1" x14ac:dyDescent="0.2">
      <c r="A3" s="2"/>
      <c r="B3" s="77" t="s">
        <v>46</v>
      </c>
      <c r="C3" s="75"/>
      <c r="D3" s="78"/>
      <c r="E3" s="222" t="s">
        <v>45</v>
      </c>
      <c r="F3" s="223"/>
      <c r="G3" s="223"/>
      <c r="H3" s="223"/>
      <c r="I3" s="223"/>
      <c r="J3" s="224"/>
    </row>
    <row r="4" spans="1:15" ht="23.25" customHeight="1" x14ac:dyDescent="0.2">
      <c r="A4" s="72">
        <v>853648</v>
      </c>
      <c r="B4" s="79" t="s">
        <v>47</v>
      </c>
      <c r="C4" s="80"/>
      <c r="D4" s="81" t="s">
        <v>102</v>
      </c>
      <c r="E4" s="229" t="s">
        <v>104</v>
      </c>
      <c r="F4" s="230"/>
      <c r="G4" s="230"/>
      <c r="H4" s="230"/>
      <c r="I4" s="230"/>
      <c r="J4" s="231"/>
    </row>
    <row r="5" spans="1:15" ht="24" customHeight="1" x14ac:dyDescent="0.2">
      <c r="A5" s="2"/>
      <c r="B5" s="30" t="s">
        <v>22</v>
      </c>
      <c r="D5" s="208" t="s">
        <v>48</v>
      </c>
      <c r="E5" s="209"/>
      <c r="F5" s="209"/>
      <c r="G5" s="209"/>
      <c r="H5" s="17" t="s">
        <v>41</v>
      </c>
      <c r="I5" s="82" t="s">
        <v>52</v>
      </c>
      <c r="J5" s="8"/>
    </row>
    <row r="6" spans="1:15" ht="15.75" customHeight="1" x14ac:dyDescent="0.2">
      <c r="A6" s="2"/>
      <c r="B6" s="27"/>
      <c r="C6" s="53"/>
      <c r="D6" s="210" t="s">
        <v>49</v>
      </c>
      <c r="E6" s="211"/>
      <c r="F6" s="211"/>
      <c r="G6" s="211"/>
      <c r="H6" s="17" t="s">
        <v>35</v>
      </c>
      <c r="I6" s="82" t="s">
        <v>53</v>
      </c>
      <c r="J6" s="8"/>
    </row>
    <row r="7" spans="1:15" ht="15.75" customHeight="1" x14ac:dyDescent="0.2">
      <c r="A7" s="2"/>
      <c r="B7" s="28"/>
      <c r="C7" s="54"/>
      <c r="D7" s="73" t="s">
        <v>51</v>
      </c>
      <c r="E7" s="212" t="s">
        <v>50</v>
      </c>
      <c r="F7" s="213"/>
      <c r="G7" s="213"/>
      <c r="H7" s="23"/>
      <c r="I7" s="22"/>
      <c r="J7" s="33"/>
    </row>
    <row r="8" spans="1:15" ht="24" hidden="1" customHeight="1" x14ac:dyDescent="0.2">
      <c r="A8" s="2"/>
      <c r="B8" s="30" t="s">
        <v>20</v>
      </c>
      <c r="D8" s="49"/>
      <c r="H8" s="17" t="s">
        <v>41</v>
      </c>
      <c r="I8" s="21"/>
      <c r="J8" s="8"/>
    </row>
    <row r="9" spans="1:15" ht="15.75" hidden="1" customHeight="1" x14ac:dyDescent="0.2">
      <c r="A9" s="2"/>
      <c r="B9" s="2"/>
      <c r="D9" s="49"/>
      <c r="H9" s="17" t="s">
        <v>35</v>
      </c>
      <c r="I9" s="21"/>
      <c r="J9" s="8"/>
    </row>
    <row r="10" spans="1:15" ht="15.75" hidden="1" customHeight="1" x14ac:dyDescent="0.2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84"/>
      <c r="E11" s="184"/>
      <c r="F11" s="184"/>
      <c r="G11" s="184"/>
      <c r="H11" s="17" t="s">
        <v>41</v>
      </c>
      <c r="I11" s="181"/>
      <c r="J11" s="8"/>
    </row>
    <row r="12" spans="1:15" ht="15.75" customHeight="1" x14ac:dyDescent="0.2">
      <c r="A12" s="2"/>
      <c r="B12" s="27"/>
      <c r="C12" s="53"/>
      <c r="D12" s="181"/>
      <c r="E12" s="181"/>
      <c r="F12" s="181"/>
      <c r="G12" s="181"/>
      <c r="H12" s="17" t="s">
        <v>35</v>
      </c>
      <c r="I12" s="181"/>
      <c r="J12" s="8"/>
    </row>
    <row r="13" spans="1:15" ht="15.75" customHeight="1" x14ac:dyDescent="0.2">
      <c r="A13" s="2"/>
      <c r="B13" s="28"/>
      <c r="C13" s="54"/>
      <c r="D13" s="73"/>
      <c r="E13" s="182"/>
      <c r="F13" s="183"/>
      <c r="G13" s="183"/>
      <c r="H13" s="18"/>
      <c r="I13" s="22"/>
      <c r="J13" s="33"/>
    </row>
    <row r="14" spans="1:15" ht="24" customHeight="1" x14ac:dyDescent="0.2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">
      <c r="A15" s="2"/>
      <c r="B15" s="34" t="s">
        <v>33</v>
      </c>
      <c r="C15" s="59"/>
      <c r="D15" s="52"/>
      <c r="E15" s="225"/>
      <c r="F15" s="225"/>
      <c r="G15" s="226"/>
      <c r="H15" s="226"/>
      <c r="I15" s="226" t="s">
        <v>30</v>
      </c>
      <c r="J15" s="227"/>
    </row>
    <row r="16" spans="1:15" ht="23.25" customHeight="1" x14ac:dyDescent="0.2">
      <c r="A16" s="139" t="s">
        <v>25</v>
      </c>
      <c r="B16" s="37" t="s">
        <v>25</v>
      </c>
      <c r="C16" s="60"/>
      <c r="D16" s="61"/>
      <c r="E16" s="197"/>
      <c r="F16" s="198"/>
      <c r="G16" s="197"/>
      <c r="H16" s="198"/>
      <c r="I16" s="197">
        <v>0</v>
      </c>
      <c r="J16" s="199"/>
    </row>
    <row r="17" spans="1:10" ht="23.25" customHeight="1" x14ac:dyDescent="0.2">
      <c r="A17" s="139" t="s">
        <v>26</v>
      </c>
      <c r="B17" s="37" t="s">
        <v>26</v>
      </c>
      <c r="C17" s="60"/>
      <c r="D17" s="61"/>
      <c r="E17" s="197"/>
      <c r="F17" s="198"/>
      <c r="G17" s="197"/>
      <c r="H17" s="198"/>
      <c r="I17" s="197">
        <v>0</v>
      </c>
      <c r="J17" s="199"/>
    </row>
    <row r="18" spans="1:10" ht="23.25" customHeight="1" x14ac:dyDescent="0.2">
      <c r="A18" s="139" t="s">
        <v>27</v>
      </c>
      <c r="B18" s="37" t="s">
        <v>27</v>
      </c>
      <c r="C18" s="60"/>
      <c r="D18" s="61"/>
      <c r="E18" s="197"/>
      <c r="F18" s="198"/>
      <c r="G18" s="197"/>
      <c r="H18" s="198"/>
      <c r="I18" s="197">
        <v>0</v>
      </c>
      <c r="J18" s="199"/>
    </row>
    <row r="19" spans="1:10" ht="23.25" customHeight="1" x14ac:dyDescent="0.2">
      <c r="A19" s="139" t="s">
        <v>60</v>
      </c>
      <c r="B19" s="37" t="s">
        <v>28</v>
      </c>
      <c r="C19" s="60"/>
      <c r="D19" s="61"/>
      <c r="E19" s="197"/>
      <c r="F19" s="198"/>
      <c r="G19" s="197"/>
      <c r="H19" s="198"/>
      <c r="I19" s="197">
        <v>0</v>
      </c>
      <c r="J19" s="199"/>
    </row>
    <row r="20" spans="1:10" ht="23.25" customHeight="1" x14ac:dyDescent="0.2">
      <c r="A20" s="139" t="s">
        <v>59</v>
      </c>
      <c r="B20" s="37" t="s">
        <v>29</v>
      </c>
      <c r="C20" s="60"/>
      <c r="D20" s="61"/>
      <c r="E20" s="197"/>
      <c r="F20" s="198"/>
      <c r="G20" s="197"/>
      <c r="H20" s="198"/>
      <c r="I20" s="197">
        <f>Z021_Pol!G8</f>
        <v>0</v>
      </c>
      <c r="J20" s="199"/>
    </row>
    <row r="21" spans="1:10" ht="23.25" customHeight="1" x14ac:dyDescent="0.2">
      <c r="A21" s="2"/>
      <c r="B21" s="46" t="s">
        <v>30</v>
      </c>
      <c r="C21" s="62"/>
      <c r="D21" s="63"/>
      <c r="E21" s="200"/>
      <c r="F21" s="228"/>
      <c r="G21" s="200"/>
      <c r="H21" s="228"/>
      <c r="I21" s="200">
        <f>SUM(I16:J20)</f>
        <v>0</v>
      </c>
      <c r="J21" s="201"/>
    </row>
    <row r="22" spans="1:10" ht="33" customHeight="1" x14ac:dyDescent="0.2">
      <c r="A22" s="2"/>
      <c r="B22" s="40" t="s">
        <v>34</v>
      </c>
      <c r="C22" s="60"/>
      <c r="D22" s="61"/>
      <c r="E22" s="64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60"/>
      <c r="D23" s="61"/>
      <c r="E23" s="65">
        <v>15</v>
      </c>
      <c r="F23" s="38" t="s">
        <v>0</v>
      </c>
      <c r="G23" s="195">
        <v>0</v>
      </c>
      <c r="H23" s="196"/>
      <c r="I23" s="196"/>
      <c r="J23" s="39" t="str">
        <f t="shared" ref="J23:J27" si="0">Mena</f>
        <v>CZK</v>
      </c>
    </row>
    <row r="24" spans="1:10" ht="23.25" hidden="1" customHeight="1" x14ac:dyDescent="0.2">
      <c r="A24" s="2"/>
      <c r="B24" s="37" t="s">
        <v>13</v>
      </c>
      <c r="C24" s="60"/>
      <c r="D24" s="61"/>
      <c r="E24" s="65">
        <f>SazbaDPH1</f>
        <v>15</v>
      </c>
      <c r="F24" s="38" t="s">
        <v>0</v>
      </c>
      <c r="G24" s="193">
        <v>0</v>
      </c>
      <c r="H24" s="194"/>
      <c r="I24" s="194"/>
      <c r="J24" s="39" t="str">
        <f t="shared" si="0"/>
        <v>CZK</v>
      </c>
    </row>
    <row r="25" spans="1:10" ht="23.25" customHeight="1" thickBot="1" x14ac:dyDescent="0.25">
      <c r="A25" s="2"/>
      <c r="B25" s="37" t="s">
        <v>14</v>
      </c>
      <c r="C25" s="60"/>
      <c r="D25" s="61"/>
      <c r="E25" s="65">
        <v>21</v>
      </c>
      <c r="F25" s="38" t="s">
        <v>0</v>
      </c>
      <c r="G25" s="195">
        <f>I21</f>
        <v>0</v>
      </c>
      <c r="H25" s="196"/>
      <c r="I25" s="196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6"/>
      <c r="D26" s="52"/>
      <c r="E26" s="67">
        <f>SazbaDPH2</f>
        <v>21</v>
      </c>
      <c r="F26" s="29" t="s">
        <v>0</v>
      </c>
      <c r="G26" s="217">
        <v>-2070</v>
      </c>
      <c r="H26" s="218"/>
      <c r="I26" s="218"/>
      <c r="J26" s="36" t="str">
        <f t="shared" si="0"/>
        <v>CZK</v>
      </c>
    </row>
    <row r="27" spans="1:10" ht="27.75" customHeight="1" thickBot="1" x14ac:dyDescent="0.25">
      <c r="A27" s="2"/>
      <c r="B27" s="113" t="s">
        <v>24</v>
      </c>
      <c r="C27" s="114"/>
      <c r="D27" s="114"/>
      <c r="E27" s="115"/>
      <c r="F27" s="116"/>
      <c r="G27" s="202">
        <f>ZakladDPHZakl</f>
        <v>0</v>
      </c>
      <c r="H27" s="203"/>
      <c r="I27" s="203"/>
      <c r="J27" s="117" t="str">
        <f t="shared" si="0"/>
        <v>CZK</v>
      </c>
    </row>
    <row r="28" spans="1:10" ht="27.75" hidden="1" customHeight="1" thickBot="1" x14ac:dyDescent="0.25">
      <c r="A28" s="2"/>
      <c r="B28" s="113" t="s">
        <v>36</v>
      </c>
      <c r="C28" s="118"/>
      <c r="D28" s="118"/>
      <c r="E28" s="118"/>
      <c r="F28" s="119"/>
      <c r="G28" s="202">
        <v>-11926</v>
      </c>
      <c r="H28" s="202"/>
      <c r="I28" s="202"/>
      <c r="J28" s="120" t="s">
        <v>56</v>
      </c>
    </row>
    <row r="29" spans="1:10" ht="12.75" customHeight="1" x14ac:dyDescent="0.2">
      <c r="A29" s="2"/>
      <c r="B29" s="2"/>
      <c r="J29" s="9"/>
    </row>
    <row r="30" spans="1:10" ht="30" customHeight="1" x14ac:dyDescent="0.2">
      <c r="A30" s="2"/>
      <c r="B30" s="2"/>
      <c r="J30" s="9"/>
    </row>
    <row r="31" spans="1:10" ht="18.75" customHeight="1" x14ac:dyDescent="0.2">
      <c r="A31" s="2"/>
      <c r="B31" s="16"/>
      <c r="C31" s="68" t="s">
        <v>11</v>
      </c>
      <c r="D31" s="69"/>
      <c r="E31" s="69"/>
      <c r="F31" s="15" t="s">
        <v>10</v>
      </c>
      <c r="G31" s="25"/>
      <c r="H31" s="26"/>
      <c r="I31" s="25"/>
      <c r="J31" s="9"/>
    </row>
    <row r="32" spans="1:10" ht="47.25" customHeight="1" x14ac:dyDescent="0.2">
      <c r="A32" s="2"/>
      <c r="B32" s="2"/>
      <c r="J32" s="9"/>
    </row>
    <row r="33" spans="1:10" s="20" customFormat="1" ht="18.75" customHeight="1" x14ac:dyDescent="0.2">
      <c r="A33" s="19"/>
      <c r="B33" s="19"/>
      <c r="C33" s="70"/>
      <c r="D33" s="204"/>
      <c r="E33" s="205"/>
      <c r="G33" s="206"/>
      <c r="H33" s="207"/>
      <c r="I33" s="207"/>
      <c r="J33" s="24"/>
    </row>
    <row r="34" spans="1:10" ht="12.75" customHeight="1" x14ac:dyDescent="0.2">
      <c r="A34" s="2"/>
      <c r="B34" s="2"/>
      <c r="D34" s="192" t="s">
        <v>2</v>
      </c>
      <c r="E34" s="192"/>
      <c r="H34" s="10" t="s">
        <v>3</v>
      </c>
      <c r="J34" s="9"/>
    </row>
    <row r="35" spans="1:10" ht="13.5" customHeight="1" thickBot="1" x14ac:dyDescent="0.25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 x14ac:dyDescent="0.2">
      <c r="B36" s="86" t="s">
        <v>16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 x14ac:dyDescent="0.2">
      <c r="A37" s="85" t="s">
        <v>38</v>
      </c>
      <c r="B37" s="90" t="s">
        <v>17</v>
      </c>
      <c r="C37" s="91" t="s">
        <v>5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18</v>
      </c>
      <c r="I37" s="94" t="s">
        <v>1</v>
      </c>
      <c r="J37" s="95" t="s">
        <v>0</v>
      </c>
    </row>
    <row r="38" spans="1:10" ht="25.5" hidden="1" customHeight="1" x14ac:dyDescent="0.2">
      <c r="A38" s="85">
        <v>1</v>
      </c>
      <c r="B38" s="96" t="s">
        <v>54</v>
      </c>
      <c r="C38" s="186"/>
      <c r="D38" s="186"/>
      <c r="E38" s="186"/>
      <c r="F38" s="97">
        <v>0</v>
      </c>
      <c r="G38" s="98">
        <v>-9855.67</v>
      </c>
      <c r="H38" s="99"/>
      <c r="I38" s="100">
        <v>-9855.67</v>
      </c>
      <c r="J38" s="101">
        <f>IF(CenaCelkemVypocet=0,"",I38/CenaCelkemVypocet*100)</f>
        <v>100</v>
      </c>
    </row>
    <row r="39" spans="1:10" ht="25.5" hidden="1" customHeight="1" x14ac:dyDescent="0.2">
      <c r="A39" s="85">
        <v>2</v>
      </c>
      <c r="B39" s="102" t="s">
        <v>44</v>
      </c>
      <c r="C39" s="187" t="s">
        <v>45</v>
      </c>
      <c r="D39" s="187"/>
      <c r="E39" s="187"/>
      <c r="F39" s="103">
        <v>0</v>
      </c>
      <c r="G39" s="104">
        <v>-9855.67</v>
      </c>
      <c r="H39" s="104"/>
      <c r="I39" s="105">
        <v>-9855.67</v>
      </c>
      <c r="J39" s="106">
        <f>IF(CenaCelkemVypocet=0,"",I39/CenaCelkemVypocet*100)</f>
        <v>100</v>
      </c>
    </row>
    <row r="40" spans="1:10" ht="25.5" hidden="1" customHeight="1" x14ac:dyDescent="0.2">
      <c r="A40" s="85">
        <v>3</v>
      </c>
      <c r="B40" s="107" t="s">
        <v>42</v>
      </c>
      <c r="C40" s="186" t="s">
        <v>43</v>
      </c>
      <c r="D40" s="186"/>
      <c r="E40" s="186"/>
      <c r="F40" s="108">
        <v>0</v>
      </c>
      <c r="G40" s="99">
        <v>-9855.67</v>
      </c>
      <c r="H40" s="99"/>
      <c r="I40" s="100">
        <v>-9855.67</v>
      </c>
      <c r="J40" s="101">
        <f>IF(CenaCelkemVypocet=0,"",I40/CenaCelkemVypocet*100)</f>
        <v>100</v>
      </c>
    </row>
    <row r="41" spans="1:10" ht="25.5" hidden="1" customHeight="1" x14ac:dyDescent="0.2">
      <c r="A41" s="85"/>
      <c r="B41" s="188" t="s">
        <v>55</v>
      </c>
      <c r="C41" s="189"/>
      <c r="D41" s="189"/>
      <c r="E41" s="189"/>
      <c r="F41" s="109">
        <f>SUMIF(A38:A40,"=1",F38:F40)</f>
        <v>0</v>
      </c>
      <c r="G41" s="110">
        <f>SUMIF(A38:A40,"=1",G38:G40)</f>
        <v>-9855.67</v>
      </c>
      <c r="H41" s="110">
        <f>SUMIF(A38:A40,"=1",H38:H40)</f>
        <v>0</v>
      </c>
      <c r="I41" s="111">
        <f>SUMIF(A38:A40,"=1",I38:I40)</f>
        <v>-9855.67</v>
      </c>
      <c r="J41" s="112">
        <f>SUMIF(A38:A40,"=1",J38:J40)</f>
        <v>100</v>
      </c>
    </row>
    <row r="45" spans="1:10" ht="15.75" x14ac:dyDescent="0.25">
      <c r="B45" s="121" t="s">
        <v>57</v>
      </c>
    </row>
    <row r="47" spans="1:10" ht="25.5" customHeight="1" x14ac:dyDescent="0.2">
      <c r="A47" s="123"/>
      <c r="B47" s="126" t="s">
        <v>17</v>
      </c>
      <c r="C47" s="126" t="s">
        <v>5</v>
      </c>
      <c r="D47" s="127"/>
      <c r="E47" s="127"/>
      <c r="F47" s="128" t="s">
        <v>58</v>
      </c>
      <c r="G47" s="128"/>
      <c r="H47" s="128"/>
      <c r="I47" s="128" t="s">
        <v>30</v>
      </c>
      <c r="J47" s="128" t="s">
        <v>0</v>
      </c>
    </row>
    <row r="48" spans="1:10" ht="36.75" customHeight="1" x14ac:dyDescent="0.2">
      <c r="A48" s="124"/>
      <c r="B48" s="129" t="s">
        <v>59</v>
      </c>
      <c r="C48" s="190" t="s">
        <v>29</v>
      </c>
      <c r="D48" s="191"/>
      <c r="E48" s="191"/>
      <c r="F48" s="137" t="s">
        <v>59</v>
      </c>
      <c r="G48" s="130"/>
      <c r="H48" s="130"/>
      <c r="I48" s="130">
        <f>Z021_Pol!G8</f>
        <v>0</v>
      </c>
      <c r="J48" s="135" t="str">
        <f>IF(I49=0,"",I48/I49*100)</f>
        <v/>
      </c>
    </row>
    <row r="49" spans="1:10" ht="25.5" customHeight="1" x14ac:dyDescent="0.2">
      <c r="A49" s="125"/>
      <c r="B49" s="131" t="s">
        <v>1</v>
      </c>
      <c r="C49" s="132"/>
      <c r="D49" s="133"/>
      <c r="E49" s="133"/>
      <c r="F49" s="138"/>
      <c r="G49" s="134"/>
      <c r="H49" s="134"/>
      <c r="I49" s="134">
        <f>I48</f>
        <v>0</v>
      </c>
      <c r="J49" s="136" t="str">
        <f>J48</f>
        <v/>
      </c>
    </row>
    <row r="50" spans="1:10" x14ac:dyDescent="0.2">
      <c r="F50" s="83"/>
      <c r="G50" s="83"/>
      <c r="H50" s="83"/>
      <c r="I50" s="83"/>
      <c r="J50" s="84"/>
    </row>
    <row r="51" spans="1:10" x14ac:dyDescent="0.2">
      <c r="F51" s="83"/>
      <c r="G51" s="83"/>
      <c r="H51" s="83"/>
      <c r="I51" s="83"/>
      <c r="J51" s="84"/>
    </row>
    <row r="52" spans="1:10" x14ac:dyDescent="0.2">
      <c r="F52" s="83"/>
      <c r="G52" s="83"/>
      <c r="H52" s="83"/>
      <c r="I52" s="83"/>
      <c r="J52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G15:H15"/>
    <mergeCell ref="I15:J15"/>
    <mergeCell ref="I16:J16"/>
    <mergeCell ref="E21:F21"/>
    <mergeCell ref="G21:H21"/>
    <mergeCell ref="E17:F17"/>
    <mergeCell ref="E4:J4"/>
    <mergeCell ref="G16:H16"/>
    <mergeCell ref="G17:H17"/>
    <mergeCell ref="E16:F16"/>
    <mergeCell ref="D5:G5"/>
    <mergeCell ref="D6:G6"/>
    <mergeCell ref="E7:G7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C38:E38"/>
    <mergeCell ref="C39:E39"/>
    <mergeCell ref="C40:E40"/>
    <mergeCell ref="B41:E41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48" t="s">
        <v>7</v>
      </c>
      <c r="B2" s="47"/>
      <c r="C2" s="234"/>
      <c r="D2" s="234"/>
      <c r="E2" s="234"/>
      <c r="F2" s="234"/>
      <c r="G2" s="235"/>
    </row>
    <row r="3" spans="1:7" ht="24.95" customHeight="1" x14ac:dyDescent="0.2">
      <c r="A3" s="48" t="s">
        <v>8</v>
      </c>
      <c r="B3" s="47"/>
      <c r="C3" s="234"/>
      <c r="D3" s="234"/>
      <c r="E3" s="234"/>
      <c r="F3" s="234"/>
      <c r="G3" s="235"/>
    </row>
    <row r="4" spans="1:7" ht="24.95" customHeight="1" x14ac:dyDescent="0.2">
      <c r="A4" s="48" t="s">
        <v>9</v>
      </c>
      <c r="B4" s="47"/>
      <c r="C4" s="234"/>
      <c r="D4" s="234"/>
      <c r="E4" s="234"/>
      <c r="F4" s="234"/>
      <c r="G4" s="23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3"/>
  <sheetViews>
    <sheetView tabSelected="1" view="pageBreakPreview" zoomScaleNormal="100" zoomScaleSheetLayoutView="100" workbookViewId="0">
      <pane ySplit="7" topLeftCell="A8" activePane="bottomLeft" state="frozen"/>
      <selection pane="bottomLeft" activeCell="AB11" sqref="AB1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6</v>
      </c>
      <c r="B1" s="236"/>
      <c r="C1" s="236"/>
      <c r="D1" s="236"/>
      <c r="E1" s="236"/>
      <c r="F1" s="236"/>
      <c r="G1" s="236"/>
      <c r="AG1" t="s">
        <v>61</v>
      </c>
    </row>
    <row r="2" spans="1:60" ht="24.95" customHeight="1" x14ac:dyDescent="0.2">
      <c r="A2" s="140" t="s">
        <v>7</v>
      </c>
      <c r="B2" s="47"/>
      <c r="C2" s="237" t="s">
        <v>103</v>
      </c>
      <c r="D2" s="238"/>
      <c r="E2" s="238"/>
      <c r="F2" s="238"/>
      <c r="G2" s="239"/>
      <c r="AG2" t="s">
        <v>62</v>
      </c>
    </row>
    <row r="3" spans="1:60" ht="24.95" customHeight="1" x14ac:dyDescent="0.2">
      <c r="A3" s="140" t="s">
        <v>8</v>
      </c>
      <c r="B3" s="47"/>
      <c r="C3" s="237" t="s">
        <v>45</v>
      </c>
      <c r="D3" s="238"/>
      <c r="E3" s="238"/>
      <c r="F3" s="238"/>
      <c r="G3" s="239"/>
      <c r="AC3" s="122" t="s">
        <v>62</v>
      </c>
      <c r="AG3" t="s">
        <v>63</v>
      </c>
    </row>
    <row r="4" spans="1:60" ht="24.95" customHeight="1" x14ac:dyDescent="0.2">
      <c r="A4" s="141" t="s">
        <v>9</v>
      </c>
      <c r="B4" s="142" t="s">
        <v>102</v>
      </c>
      <c r="C4" s="240" t="s">
        <v>104</v>
      </c>
      <c r="D4" s="241"/>
      <c r="E4" s="241"/>
      <c r="F4" s="241"/>
      <c r="G4" s="242"/>
      <c r="AG4" t="s">
        <v>64</v>
      </c>
    </row>
    <row r="5" spans="1:60" x14ac:dyDescent="0.2">
      <c r="D5" s="10"/>
    </row>
    <row r="6" spans="1:60" ht="38.25" x14ac:dyDescent="0.2">
      <c r="A6" s="144" t="s">
        <v>65</v>
      </c>
      <c r="B6" s="146" t="s">
        <v>66</v>
      </c>
      <c r="C6" s="146" t="s">
        <v>67</v>
      </c>
      <c r="D6" s="145" t="s">
        <v>68</v>
      </c>
      <c r="E6" s="144" t="s">
        <v>69</v>
      </c>
      <c r="F6" s="143" t="s">
        <v>70</v>
      </c>
      <c r="G6" s="144" t="s">
        <v>30</v>
      </c>
      <c r="H6" s="147" t="s">
        <v>31</v>
      </c>
      <c r="I6" s="147" t="s">
        <v>71</v>
      </c>
      <c r="J6" s="147" t="s">
        <v>32</v>
      </c>
      <c r="K6" s="147" t="s">
        <v>72</v>
      </c>
      <c r="L6" s="147" t="s">
        <v>73</v>
      </c>
      <c r="M6" s="147" t="s">
        <v>74</v>
      </c>
      <c r="N6" s="147" t="s">
        <v>75</v>
      </c>
      <c r="O6" s="147" t="s">
        <v>76</v>
      </c>
      <c r="P6" s="147" t="s">
        <v>77</v>
      </c>
      <c r="Q6" s="147" t="s">
        <v>78</v>
      </c>
      <c r="R6" s="147" t="s">
        <v>79</v>
      </c>
      <c r="S6" s="147" t="s">
        <v>80</v>
      </c>
      <c r="T6" s="147" t="s">
        <v>81</v>
      </c>
      <c r="U6" s="147" t="s">
        <v>82</v>
      </c>
      <c r="V6" s="147" t="s">
        <v>83</v>
      </c>
      <c r="W6" s="147" t="s">
        <v>84</v>
      </c>
      <c r="X6" s="147" t="s">
        <v>85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7" t="s">
        <v>86</v>
      </c>
      <c r="B8" s="158" t="s">
        <v>59</v>
      </c>
      <c r="C8" s="175" t="s">
        <v>29</v>
      </c>
      <c r="D8" s="159"/>
      <c r="E8" s="160"/>
      <c r="F8" s="161"/>
      <c r="G8" s="162">
        <f>SUMIF(AG9:AG11,"&lt;&gt;NOR",G9:G11)</f>
        <v>0</v>
      </c>
      <c r="H8" s="156"/>
      <c r="I8" s="156">
        <f>SUM(I9:I11)</f>
        <v>0</v>
      </c>
      <c r="J8" s="156"/>
      <c r="K8" s="156">
        <f>SUM(K9:K11)</f>
        <v>-9855.67</v>
      </c>
      <c r="L8" s="156"/>
      <c r="M8" s="156">
        <f>SUM(M9:M11)</f>
        <v>0</v>
      </c>
      <c r="N8" s="156"/>
      <c r="O8" s="156">
        <f>SUM(O9:O11)</f>
        <v>0</v>
      </c>
      <c r="P8" s="156"/>
      <c r="Q8" s="156">
        <f>SUM(Q9:Q11)</f>
        <v>0</v>
      </c>
      <c r="R8" s="156"/>
      <c r="S8" s="156"/>
      <c r="T8" s="156"/>
      <c r="U8" s="156"/>
      <c r="V8" s="156">
        <f>SUM(V9:V11)</f>
        <v>0</v>
      </c>
      <c r="W8" s="156"/>
      <c r="X8" s="156"/>
      <c r="AG8" t="s">
        <v>87</v>
      </c>
    </row>
    <row r="9" spans="1:60" ht="22.5" outlineLevel="1" x14ac:dyDescent="0.2">
      <c r="A9" s="169">
        <v>1</v>
      </c>
      <c r="B9" s="170" t="s">
        <v>88</v>
      </c>
      <c r="C9" s="176" t="s">
        <v>89</v>
      </c>
      <c r="D9" s="171" t="s">
        <v>90</v>
      </c>
      <c r="E9" s="172">
        <v>-2</v>
      </c>
      <c r="F9" s="173"/>
      <c r="G9" s="174">
        <f>ROUND(E9*F9,2)</f>
        <v>0</v>
      </c>
      <c r="H9" s="153">
        <v>0</v>
      </c>
      <c r="I9" s="153">
        <f>ROUND(E9*H9,2)</f>
        <v>0</v>
      </c>
      <c r="J9" s="153">
        <v>4900</v>
      </c>
      <c r="K9" s="153">
        <f>ROUND(E9*J9,2)</f>
        <v>-9800</v>
      </c>
      <c r="L9" s="153">
        <v>21</v>
      </c>
      <c r="M9" s="153">
        <f>G9*(1+L9/100)</f>
        <v>0</v>
      </c>
      <c r="N9" s="153">
        <v>0</v>
      </c>
      <c r="O9" s="153">
        <f>ROUND(E9*N9,2)</f>
        <v>0</v>
      </c>
      <c r="P9" s="153">
        <v>0</v>
      </c>
      <c r="Q9" s="153">
        <f>ROUND(E9*P9,2)</f>
        <v>0</v>
      </c>
      <c r="R9" s="153"/>
      <c r="S9" s="153" t="s">
        <v>91</v>
      </c>
      <c r="T9" s="153" t="s">
        <v>92</v>
      </c>
      <c r="U9" s="153">
        <v>0</v>
      </c>
      <c r="V9" s="153">
        <f>ROUND(E9*U9,2)</f>
        <v>0</v>
      </c>
      <c r="W9" s="153"/>
      <c r="X9" s="153" t="s">
        <v>93</v>
      </c>
      <c r="Y9" s="148"/>
      <c r="Z9" s="148"/>
      <c r="AA9" s="148"/>
      <c r="AB9" s="148"/>
      <c r="AC9" s="148"/>
      <c r="AD9" s="148"/>
      <c r="AE9" s="148"/>
      <c r="AF9" s="148"/>
      <c r="AG9" s="148" t="s">
        <v>94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63">
        <v>2</v>
      </c>
      <c r="B10" s="164" t="s">
        <v>95</v>
      </c>
      <c r="C10" s="177" t="s">
        <v>96</v>
      </c>
      <c r="D10" s="165" t="s">
        <v>97</v>
      </c>
      <c r="E10" s="166">
        <v>-55.672530000000002</v>
      </c>
      <c r="F10" s="167"/>
      <c r="G10" s="168">
        <f>ROUND(E10*F10,2)</f>
        <v>0</v>
      </c>
      <c r="H10" s="153">
        <v>0</v>
      </c>
      <c r="I10" s="153">
        <f>ROUND(E10*H10,2)</f>
        <v>0</v>
      </c>
      <c r="J10" s="153">
        <v>1</v>
      </c>
      <c r="K10" s="153">
        <f>ROUND(E10*J10,2)</f>
        <v>-55.67</v>
      </c>
      <c r="L10" s="153">
        <v>21</v>
      </c>
      <c r="M10" s="153">
        <f>G10*(1+L10/100)</f>
        <v>0</v>
      </c>
      <c r="N10" s="153">
        <v>0</v>
      </c>
      <c r="O10" s="153">
        <f>ROUND(E10*N10,2)</f>
        <v>0</v>
      </c>
      <c r="P10" s="153">
        <v>0</v>
      </c>
      <c r="Q10" s="153">
        <f>ROUND(E10*P10,2)</f>
        <v>0</v>
      </c>
      <c r="R10" s="153"/>
      <c r="S10" s="153" t="s">
        <v>91</v>
      </c>
      <c r="T10" s="153" t="s">
        <v>98</v>
      </c>
      <c r="U10" s="153">
        <v>0</v>
      </c>
      <c r="V10" s="153">
        <f>ROUND(E10*U10,2)</f>
        <v>0</v>
      </c>
      <c r="W10" s="153"/>
      <c r="X10" s="153" t="s">
        <v>93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94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51"/>
      <c r="B11" s="152"/>
      <c r="C11" s="178" t="s">
        <v>99</v>
      </c>
      <c r="D11" s="154"/>
      <c r="E11" s="155">
        <v>-55.672530000000002</v>
      </c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48"/>
      <c r="Z11" s="148"/>
      <c r="AA11" s="148"/>
      <c r="AB11" s="148"/>
      <c r="AC11" s="148"/>
      <c r="AD11" s="148"/>
      <c r="AE11" s="148"/>
      <c r="AF11" s="148"/>
      <c r="AG11" s="148" t="s">
        <v>100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x14ac:dyDescent="0.2">
      <c r="A12" s="3"/>
      <c r="B12" s="4"/>
      <c r="C12" s="179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AE12">
        <v>15</v>
      </c>
      <c r="AF12">
        <v>21</v>
      </c>
      <c r="AG12" t="s">
        <v>73</v>
      </c>
    </row>
    <row r="13" spans="1:60" x14ac:dyDescent="0.2">
      <c r="C13" s="180"/>
      <c r="D13" s="10"/>
      <c r="AG13" t="s">
        <v>101</v>
      </c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Z021_Pol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Z021_Pol!Názvy_tisku</vt:lpstr>
      <vt:lpstr>oadresa</vt:lpstr>
      <vt:lpstr>Stavba!Objednatel</vt:lpstr>
      <vt:lpstr>Stavba!Objekt</vt:lpstr>
      <vt:lpstr>Stavba!Oblast_tisku</vt:lpstr>
      <vt:lpstr>Z021_Pol!Oblast_tisku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Švec</dc:creator>
  <cp:lastModifiedBy>Hlaváček Martin</cp:lastModifiedBy>
  <cp:lastPrinted>2019-03-19T12:27:02Z</cp:lastPrinted>
  <dcterms:created xsi:type="dcterms:W3CDTF">2009-04-08T07:15:50Z</dcterms:created>
  <dcterms:modified xsi:type="dcterms:W3CDTF">2021-07-14T12:46:55Z</dcterms:modified>
</cp:coreProperties>
</file>