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vestice2\Documents\Lhotka 98 MŠ a ZŠ Na Rovině\Veřejná zakázka malého rozsahu\"/>
    </mc:Choice>
  </mc:AlternateContent>
  <xr:revisionPtr revIDLastSave="0" documentId="8_{649AD3D3-120B-41D5-8768-D731FE95F6F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a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1a Pol'!$A$1:$X$210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1" i="1"/>
  <c r="F41" i="1"/>
  <c r="G40" i="1"/>
  <c r="F40" i="1"/>
  <c r="G39" i="1"/>
  <c r="F39" i="1"/>
  <c r="G200" i="12"/>
  <c r="BA189" i="12"/>
  <c r="BA156" i="12"/>
  <c r="BA147" i="12"/>
  <c r="BA139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6" i="12"/>
  <c r="G8" i="12" s="1"/>
  <c r="I16" i="12"/>
  <c r="K16" i="12"/>
  <c r="O16" i="12"/>
  <c r="O8" i="12" s="1"/>
  <c r="Q16" i="12"/>
  <c r="V16" i="12"/>
  <c r="G17" i="12"/>
  <c r="M17" i="12" s="1"/>
  <c r="I17" i="12"/>
  <c r="K17" i="12"/>
  <c r="O17" i="12"/>
  <c r="Q17" i="12"/>
  <c r="V17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5" i="12"/>
  <c r="O25" i="12"/>
  <c r="G26" i="12"/>
  <c r="M26" i="12" s="1"/>
  <c r="M25" i="12" s="1"/>
  <c r="I26" i="12"/>
  <c r="I25" i="12" s="1"/>
  <c r="K26" i="12"/>
  <c r="K25" i="12" s="1"/>
  <c r="O26" i="12"/>
  <c r="Q26" i="12"/>
  <c r="Q25" i="12" s="1"/>
  <c r="V26" i="12"/>
  <c r="V25" i="12" s="1"/>
  <c r="G28" i="12"/>
  <c r="I28" i="12"/>
  <c r="I27" i="12" s="1"/>
  <c r="K28" i="12"/>
  <c r="M28" i="12"/>
  <c r="O28" i="12"/>
  <c r="Q28" i="12"/>
  <c r="Q27" i="12" s="1"/>
  <c r="V28" i="12"/>
  <c r="G31" i="12"/>
  <c r="G27" i="12" s="1"/>
  <c r="I31" i="12"/>
  <c r="K31" i="12"/>
  <c r="O31" i="12"/>
  <c r="O27" i="12" s="1"/>
  <c r="Q31" i="12"/>
  <c r="V31" i="12"/>
  <c r="G33" i="12"/>
  <c r="I33" i="12"/>
  <c r="K33" i="12"/>
  <c r="M33" i="12"/>
  <c r="O33" i="12"/>
  <c r="Q33" i="12"/>
  <c r="V33" i="12"/>
  <c r="G35" i="12"/>
  <c r="M35" i="12" s="1"/>
  <c r="I35" i="12"/>
  <c r="K35" i="12"/>
  <c r="K27" i="12" s="1"/>
  <c r="O35" i="12"/>
  <c r="Q35" i="12"/>
  <c r="V35" i="12"/>
  <c r="V27" i="12" s="1"/>
  <c r="G41" i="12"/>
  <c r="I41" i="12"/>
  <c r="K41" i="12"/>
  <c r="M41" i="12"/>
  <c r="O41" i="12"/>
  <c r="Q41" i="12"/>
  <c r="V41" i="12"/>
  <c r="G44" i="12"/>
  <c r="M44" i="12" s="1"/>
  <c r="I44" i="12"/>
  <c r="K44" i="12"/>
  <c r="O44" i="12"/>
  <c r="Q44" i="12"/>
  <c r="V44" i="12"/>
  <c r="I45" i="12"/>
  <c r="Q45" i="12"/>
  <c r="G46" i="12"/>
  <c r="M46" i="12" s="1"/>
  <c r="I46" i="12"/>
  <c r="K46" i="12"/>
  <c r="K45" i="12" s="1"/>
  <c r="O46" i="12"/>
  <c r="O45" i="12" s="1"/>
  <c r="Q46" i="12"/>
  <c r="V46" i="12"/>
  <c r="V45" i="12" s="1"/>
  <c r="G48" i="12"/>
  <c r="I48" i="12"/>
  <c r="K48" i="12"/>
  <c r="M48" i="12"/>
  <c r="O48" i="12"/>
  <c r="Q48" i="12"/>
  <c r="V48" i="12"/>
  <c r="G50" i="12"/>
  <c r="M50" i="12" s="1"/>
  <c r="I50" i="12"/>
  <c r="K50" i="12"/>
  <c r="O50" i="12"/>
  <c r="Q50" i="12"/>
  <c r="V50" i="12"/>
  <c r="G53" i="12"/>
  <c r="M53" i="12" s="1"/>
  <c r="I53" i="12"/>
  <c r="K53" i="12"/>
  <c r="K52" i="12" s="1"/>
  <c r="O53" i="12"/>
  <c r="Q53" i="12"/>
  <c r="V53" i="12"/>
  <c r="V52" i="12" s="1"/>
  <c r="G55" i="12"/>
  <c r="I55" i="12"/>
  <c r="K55" i="12"/>
  <c r="M55" i="12"/>
  <c r="O55" i="12"/>
  <c r="Q55" i="12"/>
  <c r="V55" i="12"/>
  <c r="G57" i="12"/>
  <c r="G52" i="12" s="1"/>
  <c r="I57" i="12"/>
  <c r="K57" i="12"/>
  <c r="O57" i="12"/>
  <c r="O52" i="12" s="1"/>
  <c r="Q57" i="12"/>
  <c r="V57" i="12"/>
  <c r="G62" i="12"/>
  <c r="M62" i="12" s="1"/>
  <c r="I62" i="12"/>
  <c r="I52" i="12" s="1"/>
  <c r="K62" i="12"/>
  <c r="O62" i="12"/>
  <c r="Q62" i="12"/>
  <c r="Q52" i="12" s="1"/>
  <c r="V62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K77" i="12"/>
  <c r="O77" i="12"/>
  <c r="V77" i="12"/>
  <c r="G78" i="12"/>
  <c r="I78" i="12"/>
  <c r="I77" i="12" s="1"/>
  <c r="K78" i="12"/>
  <c r="M78" i="12"/>
  <c r="M77" i="12" s="1"/>
  <c r="O78" i="12"/>
  <c r="Q78" i="12"/>
  <c r="Q77" i="12" s="1"/>
  <c r="V78" i="12"/>
  <c r="G79" i="12"/>
  <c r="K79" i="12"/>
  <c r="O79" i="12"/>
  <c r="V79" i="12"/>
  <c r="G80" i="12"/>
  <c r="I80" i="12"/>
  <c r="I79" i="12" s="1"/>
  <c r="K80" i="12"/>
  <c r="M80" i="12"/>
  <c r="M79" i="12" s="1"/>
  <c r="O80" i="12"/>
  <c r="Q80" i="12"/>
  <c r="Q79" i="12" s="1"/>
  <c r="V80" i="12"/>
  <c r="G83" i="12"/>
  <c r="I83" i="12"/>
  <c r="I82" i="12" s="1"/>
  <c r="K83" i="12"/>
  <c r="M83" i="12"/>
  <c r="O83" i="12"/>
  <c r="Q83" i="12"/>
  <c r="Q82" i="12" s="1"/>
  <c r="V83" i="12"/>
  <c r="G84" i="12"/>
  <c r="G82" i="12" s="1"/>
  <c r="I84" i="12"/>
  <c r="K84" i="12"/>
  <c r="O84" i="12"/>
  <c r="O82" i="12" s="1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K82" i="12" s="1"/>
  <c r="O86" i="12"/>
  <c r="Q86" i="12"/>
  <c r="V86" i="12"/>
  <c r="V82" i="12" s="1"/>
  <c r="G87" i="12"/>
  <c r="I87" i="12"/>
  <c r="K87" i="12"/>
  <c r="M87" i="12"/>
  <c r="O87" i="12"/>
  <c r="Q87" i="12"/>
  <c r="V87" i="12"/>
  <c r="G88" i="12"/>
  <c r="M88" i="12" s="1"/>
  <c r="I88" i="12"/>
  <c r="K88" i="12"/>
  <c r="O88" i="12"/>
  <c r="Q88" i="12"/>
  <c r="V88" i="12"/>
  <c r="G89" i="12"/>
  <c r="I89" i="12"/>
  <c r="K89" i="12"/>
  <c r="M89" i="12"/>
  <c r="O89" i="12"/>
  <c r="Q89" i="12"/>
  <c r="V89" i="12"/>
  <c r="G90" i="12"/>
  <c r="M90" i="12" s="1"/>
  <c r="I90" i="12"/>
  <c r="K90" i="12"/>
  <c r="O90" i="12"/>
  <c r="Q90" i="12"/>
  <c r="V90" i="12"/>
  <c r="G91" i="12"/>
  <c r="I91" i="12"/>
  <c r="K91" i="12"/>
  <c r="M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K93" i="12" s="1"/>
  <c r="O94" i="12"/>
  <c r="O93" i="12" s="1"/>
  <c r="Q94" i="12"/>
  <c r="V94" i="12"/>
  <c r="V93" i="12" s="1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G97" i="12"/>
  <c r="I97" i="12"/>
  <c r="I93" i="12" s="1"/>
  <c r="K97" i="12"/>
  <c r="M97" i="12"/>
  <c r="O97" i="12"/>
  <c r="Q97" i="12"/>
  <c r="Q93" i="12" s="1"/>
  <c r="V97" i="12"/>
  <c r="G98" i="12"/>
  <c r="M98" i="12" s="1"/>
  <c r="I98" i="12"/>
  <c r="K98" i="12"/>
  <c r="O98" i="12"/>
  <c r="Q98" i="12"/>
  <c r="V98" i="12"/>
  <c r="G99" i="12"/>
  <c r="I99" i="12"/>
  <c r="K99" i="12"/>
  <c r="M99" i="12"/>
  <c r="O99" i="12"/>
  <c r="Q99" i="12"/>
  <c r="V99" i="12"/>
  <c r="G100" i="12"/>
  <c r="M100" i="12" s="1"/>
  <c r="I100" i="12"/>
  <c r="K100" i="12"/>
  <c r="O100" i="12"/>
  <c r="Q100" i="12"/>
  <c r="V100" i="12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K105" i="12" s="1"/>
  <c r="O106" i="12"/>
  <c r="O105" i="12" s="1"/>
  <c r="Q106" i="12"/>
  <c r="V106" i="12"/>
  <c r="V105" i="12" s="1"/>
  <c r="G107" i="12"/>
  <c r="I107" i="12"/>
  <c r="K107" i="12"/>
  <c r="M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I109" i="12"/>
  <c r="I105" i="12" s="1"/>
  <c r="K109" i="12"/>
  <c r="M109" i="12"/>
  <c r="O109" i="12"/>
  <c r="Q109" i="12"/>
  <c r="Q105" i="12" s="1"/>
  <c r="V109" i="12"/>
  <c r="G110" i="12"/>
  <c r="M110" i="12" s="1"/>
  <c r="I110" i="12"/>
  <c r="K110" i="12"/>
  <c r="O110" i="12"/>
  <c r="Q110" i="12"/>
  <c r="V110" i="12"/>
  <c r="G111" i="12"/>
  <c r="I111" i="12"/>
  <c r="K111" i="12"/>
  <c r="M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I115" i="12"/>
  <c r="K115" i="12"/>
  <c r="M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I117" i="12"/>
  <c r="K117" i="12"/>
  <c r="M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I119" i="12"/>
  <c r="K119" i="12"/>
  <c r="M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K121" i="12" s="1"/>
  <c r="O122" i="12"/>
  <c r="O121" i="12" s="1"/>
  <c r="Q122" i="12"/>
  <c r="V122" i="12"/>
  <c r="V121" i="12" s="1"/>
  <c r="G123" i="12"/>
  <c r="I123" i="12"/>
  <c r="K123" i="12"/>
  <c r="M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I125" i="12"/>
  <c r="I121" i="12" s="1"/>
  <c r="K125" i="12"/>
  <c r="M125" i="12"/>
  <c r="O125" i="12"/>
  <c r="Q125" i="12"/>
  <c r="Q121" i="12" s="1"/>
  <c r="V125" i="12"/>
  <c r="G126" i="12"/>
  <c r="M126" i="12" s="1"/>
  <c r="I126" i="12"/>
  <c r="K126" i="12"/>
  <c r="O126" i="12"/>
  <c r="Q126" i="12"/>
  <c r="V126" i="12"/>
  <c r="G127" i="12"/>
  <c r="I127" i="12"/>
  <c r="K127" i="12"/>
  <c r="M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I131" i="12"/>
  <c r="K131" i="12"/>
  <c r="M131" i="12"/>
  <c r="O131" i="12"/>
  <c r="Q131" i="12"/>
  <c r="V131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K133" i="12" s="1"/>
  <c r="O134" i="12"/>
  <c r="O133" i="12" s="1"/>
  <c r="Q134" i="12"/>
  <c r="V134" i="12"/>
  <c r="V133" i="12" s="1"/>
  <c r="G135" i="12"/>
  <c r="I135" i="12"/>
  <c r="K135" i="12"/>
  <c r="M135" i="12"/>
  <c r="O135" i="12"/>
  <c r="Q135" i="12"/>
  <c r="V135" i="12"/>
  <c r="G143" i="12"/>
  <c r="M143" i="12" s="1"/>
  <c r="I143" i="12"/>
  <c r="K143" i="12"/>
  <c r="O143" i="12"/>
  <c r="Q143" i="12"/>
  <c r="V143" i="12"/>
  <c r="G151" i="12"/>
  <c r="I151" i="12"/>
  <c r="I133" i="12" s="1"/>
  <c r="K151" i="12"/>
  <c r="M151" i="12"/>
  <c r="O151" i="12"/>
  <c r="Q151" i="12"/>
  <c r="Q133" i="12" s="1"/>
  <c r="V151" i="12"/>
  <c r="G152" i="12"/>
  <c r="M152" i="12" s="1"/>
  <c r="I152" i="12"/>
  <c r="K152" i="12"/>
  <c r="O152" i="12"/>
  <c r="Q152" i="12"/>
  <c r="V152" i="12"/>
  <c r="G160" i="12"/>
  <c r="I160" i="12"/>
  <c r="K160" i="12"/>
  <c r="M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I162" i="12"/>
  <c r="K162" i="12"/>
  <c r="M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I164" i="12"/>
  <c r="K164" i="12"/>
  <c r="M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I166" i="12"/>
  <c r="K166" i="12"/>
  <c r="M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I168" i="12"/>
  <c r="K168" i="12"/>
  <c r="M168" i="12"/>
  <c r="O168" i="12"/>
  <c r="Q168" i="12"/>
  <c r="V168" i="12"/>
  <c r="G169" i="12"/>
  <c r="K169" i="12"/>
  <c r="O169" i="12"/>
  <c r="V169" i="12"/>
  <c r="G170" i="12"/>
  <c r="I170" i="12"/>
  <c r="I169" i="12" s="1"/>
  <c r="K170" i="12"/>
  <c r="M170" i="12"/>
  <c r="M169" i="12" s="1"/>
  <c r="O170" i="12"/>
  <c r="Q170" i="12"/>
  <c r="Q169" i="12" s="1"/>
  <c r="V170" i="12"/>
  <c r="K171" i="12"/>
  <c r="V171" i="12"/>
  <c r="G172" i="12"/>
  <c r="I172" i="12"/>
  <c r="I171" i="12" s="1"/>
  <c r="K172" i="12"/>
  <c r="M172" i="12"/>
  <c r="O172" i="12"/>
  <c r="Q172" i="12"/>
  <c r="Q171" i="12" s="1"/>
  <c r="V172" i="12"/>
  <c r="G173" i="12"/>
  <c r="G171" i="12" s="1"/>
  <c r="I173" i="12"/>
  <c r="K173" i="12"/>
  <c r="O173" i="12"/>
  <c r="O171" i="12" s="1"/>
  <c r="Q173" i="12"/>
  <c r="V173" i="12"/>
  <c r="I174" i="12"/>
  <c r="Q174" i="12"/>
  <c r="G175" i="12"/>
  <c r="M175" i="12" s="1"/>
  <c r="M174" i="12" s="1"/>
  <c r="I175" i="12"/>
  <c r="K175" i="12"/>
  <c r="K174" i="12" s="1"/>
  <c r="O175" i="12"/>
  <c r="O174" i="12" s="1"/>
  <c r="Q175" i="12"/>
  <c r="V175" i="12"/>
  <c r="V174" i="12" s="1"/>
  <c r="I176" i="12"/>
  <c r="Q176" i="12"/>
  <c r="G177" i="12"/>
  <c r="G176" i="12" s="1"/>
  <c r="I177" i="12"/>
  <c r="K177" i="12"/>
  <c r="K176" i="12" s="1"/>
  <c r="O177" i="12"/>
  <c r="O176" i="12" s="1"/>
  <c r="Q177" i="12"/>
  <c r="V177" i="12"/>
  <c r="V176" i="12" s="1"/>
  <c r="I178" i="12"/>
  <c r="Q178" i="12"/>
  <c r="G179" i="12"/>
  <c r="M179" i="12" s="1"/>
  <c r="M178" i="12" s="1"/>
  <c r="I179" i="12"/>
  <c r="K179" i="12"/>
  <c r="K178" i="12" s="1"/>
  <c r="O179" i="12"/>
  <c r="O178" i="12" s="1"/>
  <c r="Q179" i="12"/>
  <c r="V179" i="12"/>
  <c r="V178" i="12" s="1"/>
  <c r="G180" i="12"/>
  <c r="I180" i="12"/>
  <c r="K180" i="12"/>
  <c r="M180" i="12"/>
  <c r="O180" i="12"/>
  <c r="Q180" i="12"/>
  <c r="V180" i="12"/>
  <c r="G181" i="12"/>
  <c r="K181" i="12"/>
  <c r="O181" i="12"/>
  <c r="V181" i="12"/>
  <c r="G182" i="12"/>
  <c r="I182" i="12"/>
  <c r="I181" i="12" s="1"/>
  <c r="K182" i="12"/>
  <c r="M182" i="12"/>
  <c r="M181" i="12" s="1"/>
  <c r="O182" i="12"/>
  <c r="Q182" i="12"/>
  <c r="Q181" i="12" s="1"/>
  <c r="V182" i="12"/>
  <c r="G184" i="12"/>
  <c r="I184" i="12"/>
  <c r="I183" i="12" s="1"/>
  <c r="K184" i="12"/>
  <c r="M184" i="12"/>
  <c r="O184" i="12"/>
  <c r="Q184" i="12"/>
  <c r="Q183" i="12" s="1"/>
  <c r="V184" i="12"/>
  <c r="G186" i="12"/>
  <c r="G183" i="12" s="1"/>
  <c r="I186" i="12"/>
  <c r="K186" i="12"/>
  <c r="K183" i="12" s="1"/>
  <c r="O186" i="12"/>
  <c r="O183" i="12" s="1"/>
  <c r="Q186" i="12"/>
  <c r="V186" i="12"/>
  <c r="V183" i="12" s="1"/>
  <c r="G187" i="12"/>
  <c r="I187" i="12"/>
  <c r="K187" i="12"/>
  <c r="M187" i="12"/>
  <c r="O187" i="12"/>
  <c r="Q187" i="12"/>
  <c r="V187" i="12"/>
  <c r="G188" i="12"/>
  <c r="M188" i="12" s="1"/>
  <c r="I188" i="12"/>
  <c r="K188" i="12"/>
  <c r="O188" i="12"/>
  <c r="Q188" i="12"/>
  <c r="V188" i="12"/>
  <c r="G190" i="12"/>
  <c r="I190" i="12"/>
  <c r="K190" i="12"/>
  <c r="M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I192" i="12"/>
  <c r="K192" i="12"/>
  <c r="M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I194" i="12"/>
  <c r="K194" i="12"/>
  <c r="M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I196" i="12"/>
  <c r="K196" i="12"/>
  <c r="M196" i="12"/>
  <c r="O196" i="12"/>
  <c r="Q196" i="12"/>
  <c r="V196" i="12"/>
  <c r="G197" i="12"/>
  <c r="K197" i="12"/>
  <c r="O197" i="12"/>
  <c r="V197" i="12"/>
  <c r="G198" i="12"/>
  <c r="I198" i="12"/>
  <c r="I197" i="12" s="1"/>
  <c r="K198" i="12"/>
  <c r="M198" i="12"/>
  <c r="M197" i="12" s="1"/>
  <c r="O198" i="12"/>
  <c r="Q198" i="12"/>
  <c r="Q197" i="12" s="1"/>
  <c r="V198" i="12"/>
  <c r="AE200" i="12"/>
  <c r="I20" i="1"/>
  <c r="I19" i="1"/>
  <c r="I17" i="1"/>
  <c r="I16" i="1"/>
  <c r="F42" i="1"/>
  <c r="G42" i="1"/>
  <c r="G25" i="1" s="1"/>
  <c r="A25" i="1" s="1"/>
  <c r="H42" i="1"/>
  <c r="H41" i="1"/>
  <c r="I41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I72" i="1" l="1"/>
  <c r="J71" i="1" s="1"/>
  <c r="I18" i="1"/>
  <c r="I21" i="1" s="1"/>
  <c r="J56" i="1"/>
  <c r="J52" i="1"/>
  <c r="J57" i="1"/>
  <c r="J59" i="1"/>
  <c r="J61" i="1"/>
  <c r="J63" i="1"/>
  <c r="J65" i="1"/>
  <c r="J67" i="1"/>
  <c r="J69" i="1"/>
  <c r="J54" i="1"/>
  <c r="J55" i="1"/>
  <c r="J58" i="1"/>
  <c r="J60" i="1"/>
  <c r="J62" i="1"/>
  <c r="J64" i="1"/>
  <c r="J66" i="1"/>
  <c r="J68" i="1"/>
  <c r="J70" i="1"/>
  <c r="J53" i="1"/>
  <c r="A26" i="1"/>
  <c r="G26" i="1"/>
  <c r="G28" i="1"/>
  <c r="G23" i="1"/>
  <c r="M133" i="12"/>
  <c r="M105" i="12"/>
  <c r="M45" i="12"/>
  <c r="M121" i="12"/>
  <c r="M93" i="12"/>
  <c r="M186" i="12"/>
  <c r="M183" i="12" s="1"/>
  <c r="G178" i="12"/>
  <c r="M177" i="12"/>
  <c r="M176" i="12" s="1"/>
  <c r="G174" i="12"/>
  <c r="M173" i="12"/>
  <c r="M171" i="12" s="1"/>
  <c r="G133" i="12"/>
  <c r="G121" i="12"/>
  <c r="G105" i="12"/>
  <c r="G93" i="12"/>
  <c r="M84" i="12"/>
  <c r="M82" i="12" s="1"/>
  <c r="M57" i="12"/>
  <c r="M52" i="12" s="1"/>
  <c r="G45" i="12"/>
  <c r="M31" i="12"/>
  <c r="M27" i="12" s="1"/>
  <c r="M16" i="12"/>
  <c r="M8" i="12" s="1"/>
  <c r="AF200" i="12"/>
  <c r="J41" i="1"/>
  <c r="J39" i="1"/>
  <c r="J42" i="1" s="1"/>
  <c r="J40" i="1"/>
  <c r="J72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8E66F55C-EA08-4D46-8F71-3183E5566F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A438D08-F53F-4850-B145-3A13546A3C1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<sst xmlns="http://schemas.openxmlformats.org/spreadsheetml/2006/main" count="1187" uniqueCount="445">
  <si>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</si>
  <si>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</si>
  <si>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</si>
  <si>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</si>
  <si>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</si>
  <si>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</si>
  <si>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</si>
  <si>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</si>
  <si>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</si>
  <si>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</si>
  <si>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</si>
  <si>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</si>
  <si>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</si>
  <si>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</si>
  <si>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</si>
  <si>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</si>
  <si>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</si>
  <si>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</si>
  <si>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</si>
  <si>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</si>
  <si>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</si>
  <si>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</si>
  <si>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</si>
  <si>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</si>
  <si>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</si>
  <si>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</si>
  <si>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</si>
  <si>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</si>
  <si>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</si>
  <si>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</si>
  <si>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</si>
  <si>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</si>
  <si>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</si>
  <si>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</si>
  <si>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</si>
  <si>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</si>
  <si>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</si>
  <si>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</si>
  <si>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</si>
  <si>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</si>
  <si>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</si>
  <si>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</si>
  <si>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</si>
  <si>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1a</t>
  </si>
  <si>
    <t>Stavební úpravy pro změnu užívání objektu Lhotka čp. 98, Česká Třebová, pro potřeby MŠ  a ZŠ</t>
  </si>
  <si>
    <t>1</t>
  </si>
  <si>
    <t>Mateřská a Základní škola Na rovině v České Třebové, Lhotka čp. 98</t>
  </si>
  <si>
    <t>Objekt:</t>
  </si>
  <si>
    <t>Rozpočet:</t>
  </si>
  <si>
    <t>173</t>
  </si>
  <si>
    <t>Stavební úpravy pro změnu užívání objektu Lhotka čp. 98, Česká Třebová, pro potřeby MŠ a ZŠ</t>
  </si>
  <si>
    <t>Město Česká Třebová</t>
  </si>
  <si>
    <t>Staré náměstí 78</t>
  </si>
  <si>
    <t>Česká Třebová</t>
  </si>
  <si>
    <t>56002</t>
  </si>
  <si>
    <t>00278653</t>
  </si>
  <si>
    <t>CZ00278653</t>
  </si>
  <si>
    <t>Sefir s.r.o.</t>
  </si>
  <si>
    <t>216</t>
  </si>
  <si>
    <t>Zlonín</t>
  </si>
  <si>
    <t>25064</t>
  </si>
  <si>
    <t>27488853</t>
  </si>
  <si>
    <t>CZ27488853</t>
  </si>
  <si>
    <t>Stavba</t>
  </si>
  <si>
    <t>Celkem za stavbu</t>
  </si>
  <si>
    <t>CZK</t>
  </si>
  <si>
    <t>#POPS</t>
  </si>
  <si>
    <t>Popis stavby: 173 - Stavební úpravy pro změnu užívání objektu Lhotka čp. 98, Česká Třebová, pro potřeby MŠ a ZŠ</t>
  </si>
  <si>
    <t>#POPO</t>
  </si>
  <si>
    <t>Popis objektu: 1 - Mateřská a Základní škola Na rovině v České Třebové, Lhotka čp. 98</t>
  </si>
  <si>
    <t>#POPR</t>
  </si>
  <si>
    <t>Popis rozpočtu: 1a - Stavební úpravy pro změnu užívání objektu Lhotka čp. 98, Česká Třebová, pro potřeby MŠ  a ZŠ</t>
  </si>
  <si>
    <t>Rekapitulace dílů</t>
  </si>
  <si>
    <t>Typ dílu</t>
  </si>
  <si>
    <t>3</t>
  </si>
  <si>
    <t>Svislé a kompletní konstrukce</t>
  </si>
  <si>
    <t>342</t>
  </si>
  <si>
    <t>Sádrokartonové konstrukce</t>
  </si>
  <si>
    <t>61</t>
  </si>
  <si>
    <t>Úpravy povrchů vnitřní</t>
  </si>
  <si>
    <t>64</t>
  </si>
  <si>
    <t>Výplně otvorů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</si>
  <si>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</si>
  <si>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</si>
  <si>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</si>
  <si>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</si>
  <si>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</si>
  <si>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</si>
  <si>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</si>
  <si>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</si>
  <si>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725</t>
  </si>
  <si>
    <t>Zařizovací předměty</t>
  </si>
  <si>
    <t>730</t>
  </si>
  <si>
    <t>Ústřední vytápění</t>
  </si>
  <si>
    <t>766</t>
  </si>
  <si>
    <t>Konstrukce truhlářské</t>
  </si>
  <si>
    <t>7664</t>
  </si>
  <si>
    <t>Otvorové prvky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</si>
  <si>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</si>
  <si>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</si>
  <si>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</si>
  <si>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</si>
  <si>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</si>
  <si>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</si>
  <si>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</si>
  <si>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</si>
  <si>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</si>
  <si>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</si>
  <si>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</si>
  <si>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</si>
  <si>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M22b</t>
  </si>
  <si>
    <t>Slaboproud,PC a kamerový systém</t>
  </si>
  <si>
    <t>M244</t>
  </si>
  <si>
    <t>Rekuperace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</si>
  <si>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</si>
  <si>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</si>
  <si>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</si>
  <si>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</si>
  <si>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</si>
  <si>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</si>
  <si>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</si>
  <si>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</si>
  <si>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</si>
  <si>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</si>
  <si>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</si>
  <si>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</si>
  <si>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</si>
  <si>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</si>
  <si>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</si>
  <si>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</si>
  <si>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</si>
  <si>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</si>
  <si>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</si>
  <si>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</si>
  <si>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</si>
  <si>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</si>
  <si>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</si>
  <si>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</si>
  <si>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</si>
  <si>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</si>
  <si>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</si>
  <si>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</si>
  <si>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</si>
  <si>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310239212T00</t>
  </si>
  <si>
    <t>Zazdívka otvorů plochy do 4 m2 cihlami na MVC</t>
  </si>
  <si>
    <t>m3</t>
  </si>
  <si>
    <t>Vlastní</t>
  </si>
  <si>
    <t>Indiv</t>
  </si>
  <si>
    <t>Práce</t>
  </si>
  <si>
    <t>POL1_1</t>
  </si>
  <si>
    <t>přízemí 14 : 1,8*1,2*0,5</t>
  </si>
  <si>
    <t>VV</t>
  </si>
  <si>
    <t>317121151RT2</t>
  </si>
  <si>
    <t>Montáž ŽB překladů do 105 cm dodatečně do rýh včetně dodávky RZP 1/10</t>
  </si>
  <si>
    <t>kus</t>
  </si>
  <si>
    <t>RTS 22/ I</t>
  </si>
  <si>
    <t>přízemí : 12</t>
  </si>
  <si>
    <t>317147301R00</t>
  </si>
  <si>
    <t>Překlad nenosný z pórobetonu PORFIX 100x250x1200-1500</t>
  </si>
  <si>
    <t>přízemí : 2</t>
  </si>
  <si>
    <t>1.patro : 12</t>
  </si>
  <si>
    <t>31794R2</t>
  </si>
  <si>
    <t>Montáž ocel.nosníku HEB se zapravením, podchycením a bedněním</t>
  </si>
  <si>
    <t>342256253R00</t>
  </si>
  <si>
    <t>Příčka z tvárnic pórobetonových PORFIX tl. 100 mm, resp.SDK ve 2.nzp.</t>
  </si>
  <si>
    <t>m2</t>
  </si>
  <si>
    <t>přízemí : 6,11*2,75 + 2,9*3,30 + 2*3,30</t>
  </si>
  <si>
    <t>1.patro : 2,9*3,3-0,9*2-1,3*0,8</t>
  </si>
  <si>
    <t>1,5*3,3 + 0,3*3,3 + 1,9*1,3</t>
  </si>
  <si>
    <t>(1,5+1,3)*2,3 + (0,9+1,2)*2,3 + (1,8+1,5)*2,3 + 4,7*3,3 + 1,9*3,3+1,5*3,3</t>
  </si>
  <si>
    <t>0,8*2,3</t>
  </si>
  <si>
    <t>347082261R00</t>
  </si>
  <si>
    <t>SDK předstěna pro WC, tl.200 mm,O.K.CW+CD,1x opl.,RB 12,5</t>
  </si>
  <si>
    <t>134R1</t>
  </si>
  <si>
    <t>Nosník HEB 240 3600mm 217,8kg/ks</t>
  </si>
  <si>
    <t>Specifikace</t>
  </si>
  <si>
    <t>POL3_0</t>
  </si>
  <si>
    <t>342 R1</t>
  </si>
  <si>
    <t>Minerální podhled alt.Ecophon MASTER A</t>
  </si>
  <si>
    <t>POL1_</t>
  </si>
  <si>
    <t>602011141RT1</t>
  </si>
  <si>
    <t>Štuk na stěnách vnitřní Cemix 033, ručně tloušťka vrstvy 2 mm</t>
  </si>
  <si>
    <t>přízemí : (6,11*2,75 + 2,9*3,30 + 2*3,30)*2</t>
  </si>
  <si>
    <t>1.patro : (6,73+12,21+45,59+1,84)*2</t>
  </si>
  <si>
    <t>602011191R00</t>
  </si>
  <si>
    <t>Podklad.nátěr stěn pod tenkovr.omítky Cemix PASN</t>
  </si>
  <si>
    <t>Odkaz na mn. položky pořadí 9 : 198,68500</t>
  </si>
  <si>
    <t>612481211RU1</t>
  </si>
  <si>
    <t>Montáž výztužné sítě(perlinky)do stěrky-vnit.stěny včetně výztužné sítě a stěrkového tmelu Terranova</t>
  </si>
  <si>
    <t>612425931RT2</t>
  </si>
  <si>
    <t>Omítka vápenná vnitřního ostění - štuková s použitím suché maltové směsi</t>
  </si>
  <si>
    <t>přízemí nové dveře : (1+2*2)*0,5*2</t>
  </si>
  <si>
    <t>(1+2*2)*0,75*1</t>
  </si>
  <si>
    <t>přízemí ext dveře : (1+2*2)*0,75*2</t>
  </si>
  <si>
    <t>přízemí  nové dveře : (1+2*2)*0,3*1</t>
  </si>
  <si>
    <t>přízemí zazdívky : 1,8*1,2 + 1*2*2</t>
  </si>
  <si>
    <t>632411105R00</t>
  </si>
  <si>
    <t>Samonivelační stěrka, ruč.zpracování tl.do 5 mm</t>
  </si>
  <si>
    <t>0,8*1+0,75*1+0,5*1*2+0,3*1+20</t>
  </si>
  <si>
    <t>2.NP :  6,2*6*0,1</t>
  </si>
  <si>
    <t>R</t>
  </si>
  <si>
    <t>Zapravení podlah u prostupů</t>
  </si>
  <si>
    <t>kpl</t>
  </si>
  <si>
    <t>642942111RT3</t>
  </si>
  <si>
    <t>Osazení zárubní dveřních ocelových, pl. do 2,5 m2 včetně dodávky zárubně</t>
  </si>
  <si>
    <t>1.patro : 3+4</t>
  </si>
  <si>
    <t>642942111RT5</t>
  </si>
  <si>
    <t>1.patro : 2+1</t>
  </si>
  <si>
    <t>642945312RT5</t>
  </si>
  <si>
    <t>Osaz.zár.oc.pož.2rám., šroubovaných,tl.stěny 100mm včetně dodávky zárubně, š průchodu 900 mm</t>
  </si>
  <si>
    <t>přízemí : 2+2</t>
  </si>
  <si>
    <t>962031143R00</t>
  </si>
  <si>
    <t>Bourání příček z tvárnic pórobetonových tl. 100 mm</t>
  </si>
  <si>
    <t>1.patro : 6*3,3</t>
  </si>
  <si>
    <t>974031666R00</t>
  </si>
  <si>
    <t>Vysekání rýh zeď cihelná vtah. nosníků 15 x 25 cm</t>
  </si>
  <si>
    <t>m</t>
  </si>
  <si>
    <t>přízemí : 2*4</t>
  </si>
  <si>
    <t>971033641R00</t>
  </si>
  <si>
    <t>Vybourání otv. zeď cihel. pl.4 m2, tl.30 cm, MVC</t>
  </si>
  <si>
    <t>přízemí nové dveře : 1*2*0,3*1</t>
  </si>
  <si>
    <t>přízemí zazděné dveře : 0,9*2*0,3</t>
  </si>
  <si>
    <t>přízemí nové dveře : (1*2*0,5*1)*2</t>
  </si>
  <si>
    <t>1.patro zazděné dveře : 0,9*2*0,5</t>
  </si>
  <si>
    <t>971033651R00</t>
  </si>
  <si>
    <t>Vybourání otv. zeď cihel. pl.4 m2, tl.60 cm, MVC</t>
  </si>
  <si>
    <t>přízemí dveře do exterieru : 0,80*2,0*0,85</t>
  </si>
  <si>
    <t>přízemí dveře do ložnice : 1*2*0,5</t>
  </si>
  <si>
    <t>přízemí dveře do jídelny : 1*0,75*2</t>
  </si>
  <si>
    <t>přízemí otvor herna 2 - herna : 3*0,5*2,6</t>
  </si>
  <si>
    <t>974031664R00</t>
  </si>
  <si>
    <t>Vysekání rýh zeď cihelná vtah. nosníků 15 x 15 cm</t>
  </si>
  <si>
    <t>přízemí : 12*1,2</t>
  </si>
  <si>
    <t>979011111R00</t>
  </si>
  <si>
    <t>Svislá doprava suti a vybour. hmot za 2.NP a 1.PP</t>
  </si>
  <si>
    <t>t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</si>
  <si>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</si>
  <si>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</si>
  <si>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</si>
  <si>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</si>
  <si>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</si>
  <si>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POP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</si>
  <si>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</si>
  <si>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</si>
  <si>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</si>
  <si>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</si>
  <si>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</si>
  <si>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</si>
  <si>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979093111R00</t>
  </si>
  <si>
    <t>Uložení suti na skládku bez zhutnění</t>
  </si>
  <si>
    <t>979990101R00</t>
  </si>
  <si>
    <t>Poplatek za skládku suti - směs betonu a cihel</t>
  </si>
  <si>
    <t>999281108R00</t>
  </si>
  <si>
    <t>Přesun hmot pro opravy a údržbu do výšky 12 m</t>
  </si>
  <si>
    <t>Přesun hmot</t>
  </si>
  <si>
    <t>POL7_</t>
  </si>
  <si>
    <t>711212002RT2</t>
  </si>
  <si>
    <t>Hydroizolační povlak - nátěr nebo stěrka Mapegum WPS, proti tlak.vodě,tl.2mm</t>
  </si>
  <si>
    <t>POL1_7</t>
  </si>
  <si>
    <t>1,8*0,6</t>
  </si>
  <si>
    <t>7202</t>
  </si>
  <si>
    <t>Kolena,odbočky HT50</t>
  </si>
  <si>
    <t>ks</t>
  </si>
  <si>
    <t>R-položka</t>
  </si>
  <si>
    <t>POL12_0</t>
  </si>
  <si>
    <t>7204</t>
  </si>
  <si>
    <t>Kolena,odbočky HT75</t>
  </si>
  <si>
    <t>7206</t>
  </si>
  <si>
    <t>Kolena,odbočky PVC 110</t>
  </si>
  <si>
    <t>7208</t>
  </si>
  <si>
    <t>Tubex 22/8</t>
  </si>
  <si>
    <t>7209</t>
  </si>
  <si>
    <t>Otevření stoupacího potrubí, vložení trojodbočky 125/ 110/110</t>
  </si>
  <si>
    <t>7201</t>
  </si>
  <si>
    <t>Potrubí kanalizační PVC HT 50 D+M</t>
  </si>
  <si>
    <t>POL12_1</t>
  </si>
  <si>
    <t>7203</t>
  </si>
  <si>
    <t>Potrubí kanalizační PVC HT 75 D+M</t>
  </si>
  <si>
    <t>7205</t>
  </si>
  <si>
    <t>Potrubí kanalizační PVC 110 D+M</t>
  </si>
  <si>
    <t>7207</t>
  </si>
  <si>
    <t>Potrubí PPr 25, 20, vývodky D+M</t>
  </si>
  <si>
    <t>72091</t>
  </si>
  <si>
    <t>D+M hydrantová skříň včetně napojení na systém</t>
  </si>
  <si>
    <t>kpl.</t>
  </si>
  <si>
    <t>725014131RT1</t>
  </si>
  <si>
    <t>Klozet závěsný OLYMP + sedátko, bílý včetně sedátka v bílé barvě + bidet</t>
  </si>
  <si>
    <t>soubor</t>
  </si>
  <si>
    <t>725016105R00</t>
  </si>
  <si>
    <t>Pisoár DOMINO 4110.1 ovládání automatické, bílý</t>
  </si>
  <si>
    <t>725017161R00</t>
  </si>
  <si>
    <t>Umyvadlo na šrouby LYRA Plus - montáž, vč. baterie</t>
  </si>
  <si>
    <t>725019101R00</t>
  </si>
  <si>
    <t>Výlevka stojící MIRA 5104.6 s plastovou mřížkou</t>
  </si>
  <si>
    <t>725110811R00</t>
  </si>
  <si>
    <t>Demontáž klozetů splachovacích</t>
  </si>
  <si>
    <t>725119401R00</t>
  </si>
  <si>
    <t>Montáž předstěnových systémů pro zazdění</t>
  </si>
  <si>
    <t>725210821R00</t>
  </si>
  <si>
    <t>Demontáž umyvadel bez výtokových armatur</t>
  </si>
  <si>
    <t>725240811R00</t>
  </si>
  <si>
    <t>Demontáž sprchových kabin bez výtokových armatur</t>
  </si>
  <si>
    <t>725330820R00</t>
  </si>
  <si>
    <t>Demontáž</t>
  </si>
  <si>
    <t>28696751R</t>
  </si>
  <si>
    <t>Modul-WC Duofix s ovládáním zepředu UP320, h=112cm pro suchý proces</t>
  </si>
  <si>
    <t>SPCM</t>
  </si>
  <si>
    <t>998725101R00</t>
  </si>
  <si>
    <t>Přesun hmot pro zařizovací předměty, výšky do 6 m</t>
  </si>
  <si>
    <t>730 1</t>
  </si>
  <si>
    <t>Tlaková zkouška</t>
  </si>
  <si>
    <t>730 2</t>
  </si>
  <si>
    <t>Radiáror RADIK 21 1200/600 s montáží</t>
  </si>
  <si>
    <t>730 3</t>
  </si>
  <si>
    <t>Radiáror RADIK 10 100/600 s montáží</t>
  </si>
  <si>
    <t>730 4</t>
  </si>
  <si>
    <t>730 5</t>
  </si>
  <si>
    <t>Rozvod - trubka CU 15/1 D+M</t>
  </si>
  <si>
    <t>730 6</t>
  </si>
  <si>
    <t>Dopojovací armatury - šroubení D+M</t>
  </si>
  <si>
    <t>730 7</t>
  </si>
  <si>
    <t>Termostatická hlavice Honeywell Thera-6 T3019 D+M</t>
  </si>
  <si>
    <t>730 8</t>
  </si>
  <si>
    <t>Zamrazení přívod.potrubí</t>
  </si>
  <si>
    <t>730 9</t>
  </si>
  <si>
    <t>Demonáž a zpětná montáž RADIK 33/1200/600</t>
  </si>
  <si>
    <t>730 91</t>
  </si>
  <si>
    <t>Dodávka a montáž ekvitermní termoregulace, s prostor.regul.</t>
  </si>
  <si>
    <t>730 92</t>
  </si>
  <si>
    <t>Dodávka a montáž servopohonu mísícího ventilu</t>
  </si>
  <si>
    <t>730 93</t>
  </si>
  <si>
    <t>Výměna plynových kotlů KOMPLET DODÁVKA TEZA</t>
  </si>
  <si>
    <t>730 94</t>
  </si>
  <si>
    <t>Rekonstrukce spalinových cest</t>
  </si>
  <si>
    <t>730 95</t>
  </si>
  <si>
    <t>Úpravy rozvodů</t>
  </si>
  <si>
    <t>730 96</t>
  </si>
  <si>
    <t>Demonáž a zpětná montáž RADIK 22/1200/600</t>
  </si>
  <si>
    <t>766641132</t>
  </si>
  <si>
    <t>Demontáž a montáž dveří zdvojených jednokřídlových s nadsvětlíkem včetně rámu do zdiva</t>
  </si>
  <si>
    <t>POL1_9</t>
  </si>
  <si>
    <t>766661112R00</t>
  </si>
  <si>
    <t>Montáž dveří do zárubně,otevíravých 1kř.do 0,8 m</t>
  </si>
  <si>
    <t>766661122R00</t>
  </si>
  <si>
    <t>Montáž dveří do zárubně,otevíravých 1kř.nad 0,8 m</t>
  </si>
  <si>
    <t>766661422R00</t>
  </si>
  <si>
    <t>Montáž dveří protipožárních 1kříd. nad 80 cm</t>
  </si>
  <si>
    <t>766670021R00</t>
  </si>
  <si>
    <t>Montáž kliky a štítku</t>
  </si>
  <si>
    <t>766R2</t>
  </si>
  <si>
    <t>D+M paniková klika 1.patro (stávající dveře na venkovní schodiště)</t>
  </si>
  <si>
    <t>54914594R</t>
  </si>
  <si>
    <t>Kliky se štítem dveř.</t>
  </si>
  <si>
    <t>611601202R</t>
  </si>
  <si>
    <t>Dveře vnitřní CPL 0,2 KLASIK plné 1kř. 70x197 cm 16 dekorů</t>
  </si>
  <si>
    <t>611601204R</t>
  </si>
  <si>
    <t>Dveře vnitřní CPL 0,2 KLASIK plné 1kř. 90x197 cm 16 dekorů</t>
  </si>
  <si>
    <t>61165392R</t>
  </si>
  <si>
    <t>Dveře požární EI30 bezpeč. tř.2</t>
  </si>
  <si>
    <t>998766202R00</t>
  </si>
  <si>
    <t>Přesun hmot pro truhlářské konstr., výšky do 12 m</t>
  </si>
  <si>
    <t>766R1</t>
  </si>
  <si>
    <t>Montáž otvorových prvků</t>
  </si>
  <si>
    <t>soub</t>
  </si>
  <si>
    <t>RV 34 1</t>
  </si>
  <si>
    <t>Jednodílné okno s horním světlíkem 1180 / 1760 mm otevíravé</t>
  </si>
  <si>
    <t>Sklo: Trojsklo, plastový rámeček, Ug=0,6</t>
  </si>
  <si>
    <t>Planibel Top N+ 6 mm - Rámeček 14 mm - TGI šedý 7040 -</t>
  </si>
  <si>
    <t>Planibel clear 6 mm - Rámeček 12 mm - TGI šedý 7040 -</t>
  </si>
  <si>
    <t>Planibel clear 6 mm, tl. 44 mmJednodílné okno s horním světlíkem 1180 / 1760 mm otevíravé,Sklo: Trojsklo, plastový rámeček, Ug=0,6</t>
  </si>
  <si>
    <t>Planibel clear 6 mm, tl. 44 mm</t>
  </si>
  <si>
    <t>RV 34 2</t>
  </si>
  <si>
    <t>Jednodílné okno s horním světlíkem 1180 / 1760 mm FIX</t>
  </si>
  <si>
    <t>Planibel clear 6 mm, tl. 44 mmJednodílné okno s horním světlíkem 1180 / 1760 mm FIX,Sklo: Trojsklo, plastový rámeček, Ug=0,6</t>
  </si>
  <si>
    <t>RV 34 3</t>
  </si>
  <si>
    <t>Dvoukřídlé vchodové dveře s pucem a nadsvětlíkem 1600/ 2600 mm</t>
  </si>
  <si>
    <t>RV 34 4</t>
  </si>
  <si>
    <t>Jednodílné okno s horním světlíkem 1800 / 1760 mm FIX</t>
  </si>
  <si>
    <t>Planibel clear 6 mm, tl. 44 mmJednodílné okno s horním světlíkem 1800 / 1760 mm FIX, Sklo: Trojsklo, plastový rámeček, Ug=0,6</t>
  </si>
  <si>
    <t>RV 34 5</t>
  </si>
  <si>
    <t>Dvojdílné okno 1780 / 2100 mm otevíravé</t>
  </si>
  <si>
    <t>RV 34 6</t>
  </si>
  <si>
    <t>Dvoukřídlé vchodové dveře s pucem a nadsvětlíkem 2400 / 3000 mm otvíravé dovnitř</t>
  </si>
  <si>
    <t>RV 34 7</t>
  </si>
  <si>
    <t>Dvoukřídlé vchodové dveře s pucem a nadsvětlíkem 2400 / 3000 mm otvíravé ven s panikovou klikou</t>
  </si>
  <si>
    <t>RV 34 8</t>
  </si>
  <si>
    <t>Jednodílné okno s horním světlíkem 1180 / 900 mm otevíravé,Sklo: Trojsklo, plastový rámeček, Ug=0,6</t>
  </si>
  <si>
    <t>RV 34 9</t>
  </si>
  <si>
    <t>Jednodílné okno s horním světlíkem 1180 / 900 mm FIX,Sklo: Trojsklo, plastový rámeček, Ug=0,6</t>
  </si>
  <si>
    <t>RV 34 91</t>
  </si>
  <si>
    <t>Jednodílné okno 1245 / 600 mm sklopné</t>
  </si>
  <si>
    <t>RV 34 92</t>
  </si>
  <si>
    <t>Jednodílné okno 900 / 1200 mm</t>
  </si>
  <si>
    <t>RV 34 93</t>
  </si>
  <si>
    <t>Dvoudílné okno 2100/2100 mm</t>
  </si>
  <si>
    <t>RV 34 94</t>
  </si>
  <si>
    <t>Vchodové dveře 1200/2600 s nadsvětlíkem 1230/2034</t>
  </si>
  <si>
    <t>771575018RA0</t>
  </si>
  <si>
    <t>Dlažba do tmele Mapei Adesilex P9,doplnění stejné</t>
  </si>
  <si>
    <t>Agregovaná položka</t>
  </si>
  <si>
    <t>POL2_7</t>
  </si>
  <si>
    <t>776511820R00</t>
  </si>
  <si>
    <t>Odstranění PVC a koberců lepených s podložkou</t>
  </si>
  <si>
    <t>776570020RAB</t>
  </si>
  <si>
    <t>Podlaha povlaková textilní lepená, soklík koberec zátěžový</t>
  </si>
  <si>
    <t>781475114RAA</t>
  </si>
  <si>
    <t>Obklad vnitřní keram., tmel Mapei,stejný</t>
  </si>
  <si>
    <t>783225100R00</t>
  </si>
  <si>
    <t>Nátěr syntetický kovových konstrukcí 2x + 1x email</t>
  </si>
  <si>
    <t>784121101R00</t>
  </si>
  <si>
    <t>Penetrace podkladu nátěrem JUB, Akril Emulze, 1 x</t>
  </si>
  <si>
    <t>784125722R00</t>
  </si>
  <si>
    <t>Malba Jupol Ekonomik, bar.,bez penetrace,2x</t>
  </si>
  <si>
    <t>210R1</t>
  </si>
  <si>
    <t>Úpravy elektroinstalace - Odhad</t>
  </si>
  <si>
    <t>220 01</t>
  </si>
  <si>
    <t>wifi přípojný bod / anténa</t>
  </si>
  <si>
    <t>MikroTik cAP XL ac, Access point, 2,4/5GHz, 802.11a/b/g/n/ac, 2x LAN, PoE+ 802.3af/at, RouterOS L4</t>
  </si>
  <si>
    <t>220 02</t>
  </si>
  <si>
    <t>záložní napájecí zdroj-EATON UPS Ellipse PRO 1600 FR, 1600VA, 1/1 fáze, tower</t>
  </si>
  <si>
    <t>220 03</t>
  </si>
  <si>
    <t>kabel FTP, lanko, 4pár, Cat 6, Dca, balení 305m</t>
  </si>
  <si>
    <t>220 04</t>
  </si>
  <si>
    <t>páteřní switch , rackmount</t>
  </si>
  <si>
    <t>Switch MikroTik CRS328-24P-4S+RM, cloud router, 800MHz CPU, 512MB, 24x Gbit PoE LAN, 4x SFP+, vč. L5, rackmount</t>
  </si>
  <si>
    <t>220 05</t>
  </si>
  <si>
    <t>KonektorvLine srj45s-c6s, Konektor, stíněný, skládaný, RJ45, FTP, 8p8c, Cat6, pro AWG23</t>
  </si>
  <si>
    <t>220 06</t>
  </si>
  <si>
    <t>zakončení kabelu v RACK skříni Patch panel XL-PP19-24U6-U, 19'', 0,5U, 24x RJ-45 port, Cat6, LSA</t>
  </si>
  <si>
    <t>220 07</t>
  </si>
  <si>
    <t>panel organizace kabelů Vyvazovací panel CMP1UPLAST-B</t>
  </si>
  <si>
    <t>220 08</t>
  </si>
  <si>
    <t>Datová zásuvka UTP CAT6 na omítku 2xRJ45, 45°, stíněná, bílá</t>
  </si>
  <si>
    <t>220 09</t>
  </si>
  <si>
    <t>datové centrum- Datové úložiště NAS QNAP TR-002, NAS 3,5", 1 × USB 3.2 Gen 1 (USB 3.0), desktop</t>
  </si>
  <si>
    <t>220 091</t>
  </si>
  <si>
    <t>záznamový disk -pevný disk 8TB HDD / Interní 3,5" / 7200 RPM / SATA 6Gb/s / 256 MB, pro NAS</t>
  </si>
  <si>
    <t>220 092</t>
  </si>
  <si>
    <t>montáž, oživení systému, nastavení sítě, zkušební provoz včetně vyhodnocení, …</t>
  </si>
  <si>
    <t>244R1</t>
  </si>
  <si>
    <t>Duplex inter, vč. dopoj.potrubí a stavebních přípomocí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</si>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</sst>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16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16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16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A17" sqref="AA17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4" t="s">
        <v>4</v>
      </c>
      <c r="C1" s="235"/>
      <c r="D1" s="235"/>
      <c r="E1" s="235"/>
      <c r="F1" s="235"/>
      <c r="G1" s="235"/>
      <c r="H1" s="235"/>
      <c r="I1" s="235"/>
      <c r="J1" s="236"/>
    </row>
    <row r="2" spans="1:15" ht="36" customHeight="1" x14ac:dyDescent="0.2">
      <c r="A2" s="2"/>
      <c r="B2" s="78" t="s">
        <v>24</v>
      </c>
      <c r="C2" s="79"/>
      <c r="D2" s="80" t="s">
        <v>49</v>
      </c>
      <c r="E2" s="240" t="s">
        <v>50</v>
      </c>
      <c r="F2" s="241"/>
      <c r="G2" s="241"/>
      <c r="H2" s="241"/>
      <c r="I2" s="241"/>
      <c r="J2" s="242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43" t="s">
        <v>46</v>
      </c>
      <c r="F3" s="244"/>
      <c r="G3" s="244"/>
      <c r="H3" s="244"/>
      <c r="I3" s="244"/>
      <c r="J3" s="245"/>
    </row>
    <row r="4" spans="1:15" ht="23.25" customHeight="1" x14ac:dyDescent="0.2">
      <c r="A4" s="76">
        <v>5246</v>
      </c>
      <c r="B4" s="83" t="s">
        <v>48</v>
      </c>
      <c r="C4" s="84"/>
      <c r="D4" s="85" t="s">
        <v>43</v>
      </c>
      <c r="E4" s="223" t="s">
        <v>44</v>
      </c>
      <c r="F4" s="224"/>
      <c r="G4" s="224"/>
      <c r="H4" s="224"/>
      <c r="I4" s="224"/>
      <c r="J4" s="225"/>
    </row>
    <row r="5" spans="1:15" ht="24" customHeight="1" x14ac:dyDescent="0.2">
      <c r="A5" s="2"/>
      <c r="B5" s="31" t="s">
        <v>23</v>
      </c>
      <c r="D5" s="228" t="s">
        <v>51</v>
      </c>
      <c r="E5" s="229"/>
      <c r="F5" s="229"/>
      <c r="G5" s="229"/>
      <c r="H5" s="18" t="s">
        <v>42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30" t="s">
        <v>52</v>
      </c>
      <c r="E6" s="231"/>
      <c r="F6" s="231"/>
      <c r="G6" s="231"/>
      <c r="H6" s="18" t="s">
        <v>36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32" t="s">
        <v>53</v>
      </c>
      <c r="F7" s="233"/>
      <c r="G7" s="23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7" t="s">
        <v>57</v>
      </c>
      <c r="E11" s="247"/>
      <c r="F11" s="247"/>
      <c r="G11" s="247"/>
      <c r="H11" s="18" t="s">
        <v>42</v>
      </c>
      <c r="I11" s="88" t="s">
        <v>61</v>
      </c>
      <c r="J11" s="8"/>
    </row>
    <row r="12" spans="1:15" ht="15.75" customHeight="1" x14ac:dyDescent="0.2">
      <c r="A12" s="2"/>
      <c r="B12" s="28"/>
      <c r="C12" s="55"/>
      <c r="D12" s="222" t="s">
        <v>58</v>
      </c>
      <c r="E12" s="222"/>
      <c r="F12" s="222"/>
      <c r="G12" s="222"/>
      <c r="H12" s="18" t="s">
        <v>36</v>
      </c>
      <c r="I12" s="88" t="s">
        <v>62</v>
      </c>
      <c r="J12" s="8"/>
    </row>
    <row r="13" spans="1:15" ht="15.75" customHeight="1" x14ac:dyDescent="0.2">
      <c r="A13" s="2"/>
      <c r="B13" s="29"/>
      <c r="C13" s="56"/>
      <c r="D13" s="87" t="s">
        <v>60</v>
      </c>
      <c r="E13" s="226" t="s">
        <v>59</v>
      </c>
      <c r="F13" s="227"/>
      <c r="G13" s="22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6"/>
      <c r="F15" s="246"/>
      <c r="G15" s="248"/>
      <c r="H15" s="248"/>
      <c r="I15" s="248" t="s">
        <v>31</v>
      </c>
      <c r="J15" s="249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11"/>
      <c r="F16" s="212"/>
      <c r="G16" s="211"/>
      <c r="H16" s="212"/>
      <c r="I16" s="211">
        <f>SUMIF(F52:F71,A16,I52:I71)+SUMIF(F52:F71,"PSU",I52:I71)</f>
        <v>0</v>
      </c>
      <c r="J16" s="213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11"/>
      <c r="F17" s="212"/>
      <c r="G17" s="211"/>
      <c r="H17" s="212"/>
      <c r="I17" s="211">
        <f>SUMIF(F52:F71,A17,I52:I71)</f>
        <v>0</v>
      </c>
      <c r="J17" s="213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11"/>
      <c r="F18" s="212"/>
      <c r="G18" s="211"/>
      <c r="H18" s="212"/>
      <c r="I18" s="211">
        <f>SUMIF(F52:F71,A18,I52:I71)</f>
        <v>0</v>
      </c>
      <c r="J18" s="213"/>
    </row>
    <row r="19" spans="1:10" ht="23.25" customHeight="1" x14ac:dyDescent="0.2">
      <c r="A19" s="141" t="s">
        <v>114</v>
      </c>
      <c r="B19" s="38" t="s">
        <v>29</v>
      </c>
      <c r="C19" s="62"/>
      <c r="D19" s="63"/>
      <c r="E19" s="211"/>
      <c r="F19" s="212"/>
      <c r="G19" s="211"/>
      <c r="H19" s="212"/>
      <c r="I19" s="211">
        <f>SUMIF(F52:F71,A19,I52:I71)</f>
        <v>0</v>
      </c>
      <c r="J19" s="213"/>
    </row>
    <row r="20" spans="1:10" ht="23.25" customHeight="1" x14ac:dyDescent="0.2">
      <c r="A20" s="141" t="s">
        <v>115</v>
      </c>
      <c r="B20" s="38" t="s">
        <v>30</v>
      </c>
      <c r="C20" s="62"/>
      <c r="D20" s="63"/>
      <c r="E20" s="211"/>
      <c r="F20" s="212"/>
      <c r="G20" s="211"/>
      <c r="H20" s="212"/>
      <c r="I20" s="211">
        <f>SUMIF(F52:F71,A20,I52:I71)</f>
        <v>0</v>
      </c>
      <c r="J20" s="213"/>
    </row>
    <row r="21" spans="1:10" ht="23.25" customHeight="1" x14ac:dyDescent="0.2">
      <c r="A21" s="2"/>
      <c r="B21" s="48" t="s">
        <v>31</v>
      </c>
      <c r="C21" s="64"/>
      <c r="D21" s="65"/>
      <c r="E21" s="214"/>
      <c r="F21" s="250"/>
      <c r="G21" s="214"/>
      <c r="H21" s="250"/>
      <c r="I21" s="214">
        <f>SUM(I16:J20)</f>
        <v>0</v>
      </c>
      <c r="J21" s="215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9">
        <f>ZakladDPHSniVypocet</f>
        <v>0</v>
      </c>
      <c r="H23" s="210"/>
      <c r="I23" s="21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7">
        <f>A23</f>
        <v>0</v>
      </c>
      <c r="H24" s="208"/>
      <c r="I24" s="20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9">
        <f>ZakladDPHZaklVypocet</f>
        <v>0</v>
      </c>
      <c r="H25" s="210"/>
      <c r="I25" s="21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7">
        <f>A25</f>
        <v>0</v>
      </c>
      <c r="H26" s="238"/>
      <c r="I26" s="23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9">
        <f>CenaCelkem-(ZakladDPHSni+DPHSni+ZakladDPHZakl+DPHZakl)</f>
        <v>0</v>
      </c>
      <c r="H27" s="239"/>
      <c r="I27" s="239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25</v>
      </c>
      <c r="C28" s="116"/>
      <c r="D28" s="116"/>
      <c r="E28" s="117"/>
      <c r="F28" s="118"/>
      <c r="G28" s="217">
        <f>ZakladDPHSniVypocet+ZakladDPHZaklVypocet</f>
        <v>0</v>
      </c>
      <c r="H28" s="217"/>
      <c r="I28" s="217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37</v>
      </c>
      <c r="C29" s="120"/>
      <c r="D29" s="120"/>
      <c r="E29" s="120"/>
      <c r="F29" s="121"/>
      <c r="G29" s="216">
        <f>A27</f>
        <v>0</v>
      </c>
      <c r="H29" s="216"/>
      <c r="I29" s="216"/>
      <c r="J29" s="122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 x14ac:dyDescent="0.2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17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39</v>
      </c>
      <c r="B38" s="96" t="s">
        <v>18</v>
      </c>
      <c r="C38" s="97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63</v>
      </c>
      <c r="C39" s="201"/>
      <c r="D39" s="201"/>
      <c r="E39" s="201"/>
      <c r="F39" s="102">
        <f>'1 1a Pol'!AE200</f>
        <v>0</v>
      </c>
      <c r="G39" s="103">
        <f>'1 1a Pol'!AF200</f>
        <v>0</v>
      </c>
      <c r="H39" s="104">
        <f>(F39*SazbaDPH1/100)+(G39*SazbaDPH2/100)</f>
        <v>0</v>
      </c>
      <c r="I39" s="104">
        <f>F39+G39+H39</f>
        <v>0</v>
      </c>
      <c r="J39" s="105" t="str">
        <f>IF(_xlfn.SINGLE(CenaCelkemVypocet)=0,"",I39/_xlfn.SINGLE(CenaCelkemVypocet)*100)</f>
        <v/>
      </c>
    </row>
    <row r="40" spans="1:10" ht="25.5" hidden="1" customHeight="1" x14ac:dyDescent="0.2">
      <c r="A40" s="91">
        <v>2</v>
      </c>
      <c r="B40" s="106" t="s">
        <v>45</v>
      </c>
      <c r="C40" s="202" t="s">
        <v>46</v>
      </c>
      <c r="D40" s="202"/>
      <c r="E40" s="202"/>
      <c r="F40" s="107">
        <f>'1 1a Pol'!AE200</f>
        <v>0</v>
      </c>
      <c r="G40" s="108">
        <f>'1 1a Pol'!AF200</f>
        <v>0</v>
      </c>
      <c r="H40" s="108">
        <f>(F40*SazbaDPH1/100)+(G40*SazbaDPH2/100)</f>
        <v>0</v>
      </c>
      <c r="I40" s="108">
        <f>F40+G40+H40</f>
        <v>0</v>
      </c>
      <c r="J40" s="109" t="str">
        <f>IF(_xlfn.SINGLE(CenaCelkemVypocet)=0,"",I40/_xlfn.SINGLE(CenaCelkemVypocet)*100)</f>
        <v/>
      </c>
    </row>
    <row r="41" spans="1:10" ht="25.5" hidden="1" customHeight="1" x14ac:dyDescent="0.2">
      <c r="A41" s="91">
        <v>3</v>
      </c>
      <c r="B41" s="110" t="s">
        <v>43</v>
      </c>
      <c r="C41" s="201" t="s">
        <v>44</v>
      </c>
      <c r="D41" s="201"/>
      <c r="E41" s="201"/>
      <c r="F41" s="111">
        <f>'1 1a Pol'!AE200</f>
        <v>0</v>
      </c>
      <c r="G41" s="104">
        <f>'1 1a Pol'!AF200</f>
        <v>0</v>
      </c>
      <c r="H41" s="104">
        <f>(F41*SazbaDPH1/100)+(G41*SazbaDPH2/100)</f>
        <v>0</v>
      </c>
      <c r="I41" s="104">
        <f>F41+G41+H41</f>
        <v>0</v>
      </c>
      <c r="J41" s="105" t="str">
        <f>IF(_xlfn.SINGLE(CenaCelkemVypocet)=0,"",I41/_xlfn.SINGLE(CenaCelkemVypocet)*100)</f>
        <v/>
      </c>
    </row>
    <row r="42" spans="1:10" ht="25.5" hidden="1" customHeight="1" x14ac:dyDescent="0.2">
      <c r="A42" s="91"/>
      <c r="B42" s="203" t="s">
        <v>64</v>
      </c>
      <c r="C42" s="204"/>
      <c r="D42" s="204"/>
      <c r="E42" s="205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3">
        <f>SUMIF(A39:A41,"=1",I39:I41)</f>
        <v>0</v>
      </c>
      <c r="J42" s="114">
        <f>SUMIF(A39:A41,"=1",J39:J41)</f>
        <v>0</v>
      </c>
    </row>
    <row r="44" spans="1:10" x14ac:dyDescent="0.2">
      <c r="A44" t="s">
        <v>66</v>
      </c>
      <c r="B44" t="s">
        <v>67</v>
      </c>
    </row>
    <row r="45" spans="1:10" x14ac:dyDescent="0.2">
      <c r="A45" t="s">
        <v>68</v>
      </c>
      <c r="B45" t="s">
        <v>69</v>
      </c>
    </row>
    <row r="46" spans="1:10" x14ac:dyDescent="0.2">
      <c r="A46" t="s">
        <v>70</v>
      </c>
      <c r="B46" t="s">
        <v>71</v>
      </c>
    </row>
    <row r="49" spans="1:10" ht="15.75" x14ac:dyDescent="0.25">
      <c r="B49" s="123" t="s">
        <v>72</v>
      </c>
    </row>
    <row r="51" spans="1:10" ht="25.5" customHeight="1" x14ac:dyDescent="0.2">
      <c r="A51" s="125"/>
      <c r="B51" s="128" t="s">
        <v>18</v>
      </c>
      <c r="C51" s="128" t="s">
        <v>6</v>
      </c>
      <c r="D51" s="129"/>
      <c r="E51" s="129"/>
      <c r="F51" s="130" t="s">
        <v>73</v>
      </c>
      <c r="G51" s="130"/>
      <c r="H51" s="130"/>
      <c r="I51" s="130" t="s">
        <v>31</v>
      </c>
      <c r="J51" s="130" t="s">
        <v>0</v>
      </c>
    </row>
    <row r="52" spans="1:10" ht="36.75" customHeight="1" x14ac:dyDescent="0.2">
      <c r="A52" s="126"/>
      <c r="B52" s="131" t="s">
        <v>74</v>
      </c>
      <c r="C52" s="199" t="s">
        <v>75</v>
      </c>
      <c r="D52" s="200"/>
      <c r="E52" s="200"/>
      <c r="F52" s="137" t="s">
        <v>26</v>
      </c>
      <c r="G52" s="138"/>
      <c r="H52" s="138"/>
      <c r="I52" s="138">
        <f>'1 1a Pol'!G8</f>
        <v>0</v>
      </c>
      <c r="J52" s="135" t="str">
        <f>IF(I72=0,"",I52/I72*100)</f>
        <v/>
      </c>
    </row>
    <row r="53" spans="1:10" ht="36.75" customHeight="1" x14ac:dyDescent="0.2">
      <c r="A53" s="126"/>
      <c r="B53" s="131" t="s">
        <v>76</v>
      </c>
      <c r="C53" s="199" t="s">
        <v>77</v>
      </c>
      <c r="D53" s="200"/>
      <c r="E53" s="200"/>
      <c r="F53" s="137" t="s">
        <v>26</v>
      </c>
      <c r="G53" s="138"/>
      <c r="H53" s="138"/>
      <c r="I53" s="138">
        <f>'1 1a Pol'!G25</f>
        <v>0</v>
      </c>
      <c r="J53" s="135" t="str">
        <f>IF(I72=0,"",I53/I72*100)</f>
        <v/>
      </c>
    </row>
    <row r="54" spans="1:10" ht="36.75" customHeight="1" x14ac:dyDescent="0.2">
      <c r="A54" s="126"/>
      <c r="B54" s="131" t="s">
        <v>78</v>
      </c>
      <c r="C54" s="199" t="s">
        <v>79</v>
      </c>
      <c r="D54" s="200"/>
      <c r="E54" s="200"/>
      <c r="F54" s="137" t="s">
        <v>26</v>
      </c>
      <c r="G54" s="138"/>
      <c r="H54" s="138"/>
      <c r="I54" s="138">
        <f>'1 1a Pol'!G27</f>
        <v>0</v>
      </c>
      <c r="J54" s="135" t="str">
        <f>IF(I72=0,"",I54/I72*100)</f>
        <v/>
      </c>
    </row>
    <row r="55" spans="1:10" ht="36.75" customHeight="1" x14ac:dyDescent="0.2">
      <c r="A55" s="126"/>
      <c r="B55" s="131" t="s">
        <v>80</v>
      </c>
      <c r="C55" s="199" t="s">
        <v>81</v>
      </c>
      <c r="D55" s="200"/>
      <c r="E55" s="200"/>
      <c r="F55" s="137" t="s">
        <v>26</v>
      </c>
      <c r="G55" s="138"/>
      <c r="H55" s="138"/>
      <c r="I55" s="138">
        <f>'1 1a Pol'!G45</f>
        <v>0</v>
      </c>
      <c r="J55" s="135" t="str">
        <f>IF(I72=0,"",I55/I72*100)</f>
        <v/>
      </c>
    </row>
    <row r="56" spans="1:10" ht="36.75" customHeight="1" x14ac:dyDescent="0.2">
      <c r="A56" s="126"/>
      <c r="B56" s="131" t="s">
        <v>82</v>
      </c>
      <c r="C56" s="199" t="s">
        <v>83</v>
      </c>
      <c r="D56" s="200"/>
      <c r="E56" s="200"/>
      <c r="F56" s="137" t="s">
        <v>26</v>
      </c>
      <c r="G56" s="138"/>
      <c r="H56" s="138"/>
      <c r="I56" s="138">
        <f>'1 1a Pol'!G52</f>
        <v>0</v>
      </c>
      <c r="J56" s="135" t="str">
        <f>IF(I72=0,"",I56/I72*100)</f>
        <v/>
      </c>
    </row>
    <row r="57" spans="1:10" ht="36.75" customHeight="1" x14ac:dyDescent="0.2">
      <c r="A57" s="126"/>
      <c r="B57" s="131" t="s">
        <v>84</v>
      </c>
      <c r="C57" s="199" t="s">
        <v>85</v>
      </c>
      <c r="D57" s="200"/>
      <c r="E57" s="200"/>
      <c r="F57" s="137" t="s">
        <v>26</v>
      </c>
      <c r="G57" s="138"/>
      <c r="H57" s="138"/>
      <c r="I57" s="138">
        <f>'1 1a Pol'!G77</f>
        <v>0</v>
      </c>
      <c r="J57" s="135" t="str">
        <f>IF(I72=0,"",I57/I72*100)</f>
        <v/>
      </c>
    </row>
    <row r="58" spans="1:10" ht="36.75" customHeight="1" x14ac:dyDescent="0.2">
      <c r="A58" s="126"/>
      <c r="B58" s="131" t="s">
        <v>86</v>
      </c>
      <c r="C58" s="199" t="s">
        <v>87</v>
      </c>
      <c r="D58" s="200"/>
      <c r="E58" s="200"/>
      <c r="F58" s="137" t="s">
        <v>27</v>
      </c>
      <c r="G58" s="138"/>
      <c r="H58" s="138"/>
      <c r="I58" s="138">
        <f>'1 1a Pol'!G79</f>
        <v>0</v>
      </c>
      <c r="J58" s="135" t="str">
        <f>IF(I72=0,"",I58/I72*100)</f>
        <v/>
      </c>
    </row>
    <row r="59" spans="1:10" ht="36.75" customHeight="1" x14ac:dyDescent="0.2">
      <c r="A59" s="126"/>
      <c r="B59" s="131" t="s">
        <v>88</v>
      </c>
      <c r="C59" s="199" t="s">
        <v>89</v>
      </c>
      <c r="D59" s="200"/>
      <c r="E59" s="200"/>
      <c r="F59" s="137" t="s">
        <v>27</v>
      </c>
      <c r="G59" s="138"/>
      <c r="H59" s="138"/>
      <c r="I59" s="138">
        <f>'1 1a Pol'!G82</f>
        <v>0</v>
      </c>
      <c r="J59" s="135" t="str">
        <f>IF(I72=0,"",I59/I72*100)</f>
        <v/>
      </c>
    </row>
    <row r="60" spans="1:10" ht="36.75" customHeight="1" x14ac:dyDescent="0.2">
      <c r="A60" s="126"/>
      <c r="B60" s="131" t="s">
        <v>90</v>
      </c>
      <c r="C60" s="199" t="s">
        <v>91</v>
      </c>
      <c r="D60" s="200"/>
      <c r="E60" s="200"/>
      <c r="F60" s="137" t="s">
        <v>27</v>
      </c>
      <c r="G60" s="138"/>
      <c r="H60" s="138"/>
      <c r="I60" s="138">
        <f>'1 1a Pol'!G93</f>
        <v>0</v>
      </c>
      <c r="J60" s="135" t="str">
        <f>IF(I72=0,"",I60/I72*100)</f>
        <v/>
      </c>
    </row>
    <row r="61" spans="1:10" ht="36.75" customHeight="1" x14ac:dyDescent="0.2">
      <c r="A61" s="126"/>
      <c r="B61" s="131" t="s">
        <v>92</v>
      </c>
      <c r="C61" s="199" t="s">
        <v>93</v>
      </c>
      <c r="D61" s="200"/>
      <c r="E61" s="200"/>
      <c r="F61" s="137" t="s">
        <v>27</v>
      </c>
      <c r="G61" s="138"/>
      <c r="H61" s="138"/>
      <c r="I61" s="138">
        <f>'1 1a Pol'!G105</f>
        <v>0</v>
      </c>
      <c r="J61" s="135" t="str">
        <f>IF(I72=0,"",I61/I72*100)</f>
        <v/>
      </c>
    </row>
    <row r="62" spans="1:10" ht="36.75" customHeight="1" x14ac:dyDescent="0.2">
      <c r="A62" s="126"/>
      <c r="B62" s="131" t="s">
        <v>94</v>
      </c>
      <c r="C62" s="199" t="s">
        <v>95</v>
      </c>
      <c r="D62" s="200"/>
      <c r="E62" s="200"/>
      <c r="F62" s="137" t="s">
        <v>27</v>
      </c>
      <c r="G62" s="138"/>
      <c r="H62" s="138"/>
      <c r="I62" s="138">
        <f>'1 1a Pol'!G121</f>
        <v>0</v>
      </c>
      <c r="J62" s="135" t="str">
        <f>IF(I72=0,"",I62/I72*100)</f>
        <v/>
      </c>
    </row>
    <row r="63" spans="1:10" ht="36.75" customHeight="1" x14ac:dyDescent="0.2">
      <c r="A63" s="126"/>
      <c r="B63" s="131" t="s">
        <v>96</v>
      </c>
      <c r="C63" s="199" t="s">
        <v>97</v>
      </c>
      <c r="D63" s="200"/>
      <c r="E63" s="200"/>
      <c r="F63" s="137" t="s">
        <v>27</v>
      </c>
      <c r="G63" s="138"/>
      <c r="H63" s="138"/>
      <c r="I63" s="138">
        <f>'1 1a Pol'!G133</f>
        <v>0</v>
      </c>
      <c r="J63" s="135" t="str">
        <f>IF(I72=0,"",I63/I72*100)</f>
        <v/>
      </c>
    </row>
    <row r="64" spans="1:10" ht="36.75" customHeight="1" x14ac:dyDescent="0.2">
      <c r="A64" s="126"/>
      <c r="B64" s="131" t="s">
        <v>98</v>
      </c>
      <c r="C64" s="199" t="s">
        <v>99</v>
      </c>
      <c r="D64" s="200"/>
      <c r="E64" s="200"/>
      <c r="F64" s="137" t="s">
        <v>27</v>
      </c>
      <c r="G64" s="138"/>
      <c r="H64" s="138"/>
      <c r="I64" s="138">
        <f>'1 1a Pol'!G169</f>
        <v>0</v>
      </c>
      <c r="J64" s="135" t="str">
        <f>IF(I72=0,"",I64/I72*100)</f>
        <v/>
      </c>
    </row>
    <row r="65" spans="1:10" ht="36.75" customHeight="1" x14ac:dyDescent="0.2">
      <c r="A65" s="126"/>
      <c r="B65" s="131" t="s">
        <v>100</v>
      </c>
      <c r="C65" s="199" t="s">
        <v>101</v>
      </c>
      <c r="D65" s="200"/>
      <c r="E65" s="200"/>
      <c r="F65" s="137" t="s">
        <v>27</v>
      </c>
      <c r="G65" s="138"/>
      <c r="H65" s="138"/>
      <c r="I65" s="138">
        <f>'1 1a Pol'!G171</f>
        <v>0</v>
      </c>
      <c r="J65" s="135" t="str">
        <f>IF(I72=0,"",I65/I72*100)</f>
        <v/>
      </c>
    </row>
    <row r="66" spans="1:10" ht="36.75" customHeight="1" x14ac:dyDescent="0.2">
      <c r="A66" s="126"/>
      <c r="B66" s="131" t="s">
        <v>102</v>
      </c>
      <c r="C66" s="199" t="s">
        <v>103</v>
      </c>
      <c r="D66" s="200"/>
      <c r="E66" s="200"/>
      <c r="F66" s="137" t="s">
        <v>27</v>
      </c>
      <c r="G66" s="138"/>
      <c r="H66" s="138"/>
      <c r="I66" s="138">
        <f>'1 1a Pol'!G174</f>
        <v>0</v>
      </c>
      <c r="J66" s="135" t="str">
        <f>IF(I72=0,"",I66/I72*100)</f>
        <v/>
      </c>
    </row>
    <row r="67" spans="1:10" ht="36.75" customHeight="1" x14ac:dyDescent="0.2">
      <c r="A67" s="126"/>
      <c r="B67" s="131" t="s">
        <v>104</v>
      </c>
      <c r="C67" s="199" t="s">
        <v>105</v>
      </c>
      <c r="D67" s="200"/>
      <c r="E67" s="200"/>
      <c r="F67" s="137" t="s">
        <v>27</v>
      </c>
      <c r="G67" s="138"/>
      <c r="H67" s="138"/>
      <c r="I67" s="138">
        <f>'1 1a Pol'!G176</f>
        <v>0</v>
      </c>
      <c r="J67" s="135" t="str">
        <f>IF(I72=0,"",I67/I72*100)</f>
        <v/>
      </c>
    </row>
    <row r="68" spans="1:10" ht="36.75" customHeight="1" x14ac:dyDescent="0.2">
      <c r="A68" s="126"/>
      <c r="B68" s="131" t="s">
        <v>106</v>
      </c>
      <c r="C68" s="199" t="s">
        <v>107</v>
      </c>
      <c r="D68" s="200"/>
      <c r="E68" s="200"/>
      <c r="F68" s="137" t="s">
        <v>27</v>
      </c>
      <c r="G68" s="138"/>
      <c r="H68" s="138"/>
      <c r="I68" s="138">
        <f>'1 1a Pol'!G178</f>
        <v>0</v>
      </c>
      <c r="J68" s="135" t="str">
        <f>IF(I72=0,"",I68/I72*100)</f>
        <v/>
      </c>
    </row>
    <row r="69" spans="1:10" ht="36.75" customHeight="1" x14ac:dyDescent="0.2">
      <c r="A69" s="126"/>
      <c r="B69" s="131" t="s">
        <v>108</v>
      </c>
      <c r="C69" s="199" t="s">
        <v>109</v>
      </c>
      <c r="D69" s="200"/>
      <c r="E69" s="200"/>
      <c r="F69" s="137" t="s">
        <v>28</v>
      </c>
      <c r="G69" s="138"/>
      <c r="H69" s="138"/>
      <c r="I69" s="138">
        <f>'1 1a Pol'!G181</f>
        <v>0</v>
      </c>
      <c r="J69" s="135" t="str">
        <f>IF(I72=0,"",I69/I72*100)</f>
        <v/>
      </c>
    </row>
    <row r="70" spans="1:10" ht="36.75" customHeight="1" x14ac:dyDescent="0.2">
      <c r="A70" s="126"/>
      <c r="B70" s="131" t="s">
        <v>110</v>
      </c>
      <c r="C70" s="199" t="s">
        <v>111</v>
      </c>
      <c r="D70" s="200"/>
      <c r="E70" s="200"/>
      <c r="F70" s="137" t="s">
        <v>28</v>
      </c>
      <c r="G70" s="138"/>
      <c r="H70" s="138"/>
      <c r="I70" s="138">
        <f>'1 1a Pol'!G183</f>
        <v>0</v>
      </c>
      <c r="J70" s="135" t="str">
        <f>IF(I72=0,"",I70/I72*100)</f>
        <v/>
      </c>
    </row>
    <row r="71" spans="1:10" ht="36.75" customHeight="1" x14ac:dyDescent="0.2">
      <c r="A71" s="126"/>
      <c r="B71" s="131" t="s">
        <v>112</v>
      </c>
      <c r="C71" s="199" t="s">
        <v>113</v>
      </c>
      <c r="D71" s="200"/>
      <c r="E71" s="200"/>
      <c r="F71" s="137" t="s">
        <v>28</v>
      </c>
      <c r="G71" s="138"/>
      <c r="H71" s="138"/>
      <c r="I71" s="138">
        <f>'1 1a Pol'!G197</f>
        <v>0</v>
      </c>
      <c r="J71" s="135" t="str">
        <f>IF(I72=0,"",I71/I72*100)</f>
        <v/>
      </c>
    </row>
    <row r="72" spans="1:10" ht="25.5" customHeight="1" x14ac:dyDescent="0.2">
      <c r="A72" s="127"/>
      <c r="B72" s="132" t="s">
        <v>1</v>
      </c>
      <c r="C72" s="133"/>
      <c r="D72" s="134"/>
      <c r="E72" s="134"/>
      <c r="F72" s="139"/>
      <c r="G72" s="140"/>
      <c r="H72" s="140"/>
      <c r="I72" s="140">
        <f>SUM(I52:I71)</f>
        <v>0</v>
      </c>
      <c r="J72" s="136">
        <f>SUM(J52:J71)</f>
        <v>0</v>
      </c>
    </row>
    <row r="73" spans="1:10" x14ac:dyDescent="0.2">
      <c r="F73" s="89"/>
      <c r="G73" s="89"/>
      <c r="H73" s="89"/>
      <c r="I73" s="89"/>
      <c r="J73" s="90"/>
    </row>
    <row r="74" spans="1:10" x14ac:dyDescent="0.2">
      <c r="F74" s="89"/>
      <c r="G74" s="89"/>
      <c r="H74" s="89"/>
      <c r="I74" s="89"/>
      <c r="J74" s="90"/>
    </row>
    <row r="75" spans="1:10" x14ac:dyDescent="0.2">
      <c r="F75" s="89"/>
      <c r="G75" s="89"/>
      <c r="H75" s="89"/>
      <c r="I75" s="89"/>
      <c r="J75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C69:E69"/>
    <mergeCell ref="C70:E70"/>
    <mergeCell ref="C71:E71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7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8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9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10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A4788-9725-44AC-9CAC-4216815812B0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116</v>
      </c>
    </row>
    <row r="2" spans="1:60" ht="24.95" customHeight="1" x14ac:dyDescent="0.2">
      <c r="A2" s="142" t="s">
        <v>8</v>
      </c>
      <c r="B2" s="49" t="s">
        <v>49</v>
      </c>
      <c r="C2" s="260" t="s">
        <v>46</v>
      </c>
      <c r="D2" s="261"/>
      <c r="E2" s="261"/>
      <c r="F2" s="261"/>
      <c r="G2" s="262"/>
      <c r="AG2" t="s">
        <v>117</v>
      </c>
    </row>
    <row r="3" spans="1:60" ht="24.95" customHeight="1" x14ac:dyDescent="0.2">
      <c r="A3" s="142" t="s">
        <v>9</v>
      </c>
      <c r="B3" s="49" t="s">
        <v>45</v>
      </c>
      <c r="C3" s="260" t="s">
        <v>46</v>
      </c>
      <c r="D3" s="261"/>
      <c r="E3" s="261"/>
      <c r="F3" s="261"/>
      <c r="G3" s="262"/>
      <c r="AC3" s="124" t="s">
        <v>117</v>
      </c>
      <c r="AG3" t="s">
        <v>118</v>
      </c>
    </row>
    <row r="4" spans="1:60" ht="24.95" customHeight="1" x14ac:dyDescent="0.2">
      <c r="A4" s="143" t="s">
        <v>10</v>
      </c>
      <c r="B4" s="144" t="s">
        <v>43</v>
      </c>
      <c r="C4" s="263" t="s">
        <v>44</v>
      </c>
      <c r="D4" s="264"/>
      <c r="E4" s="264"/>
      <c r="F4" s="264"/>
      <c r="G4" s="265"/>
      <c r="AG4" t="s">
        <v>119</v>
      </c>
    </row>
    <row r="5" spans="1:60" x14ac:dyDescent="0.2">
      <c r="D5" s="10"/>
    </row>
    <row r="6" spans="1:60" ht="38.25" x14ac:dyDescent="0.2">
      <c r="A6" s="146" t="s">
        <v>120</v>
      </c>
      <c r="B6" s="148" t="s">
        <v>121</v>
      </c>
      <c r="C6" s="148" t="s">
        <v>122</v>
      </c>
      <c r="D6" s="147" t="s">
        <v>123</v>
      </c>
      <c r="E6" s="146" t="s">
        <v>124</v>
      </c>
      <c r="F6" s="145" t="s">
        <v>125</v>
      </c>
      <c r="G6" s="146" t="s">
        <v>31</v>
      </c>
      <c r="H6" s="149" t="s">
        <v>32</v>
      </c>
      <c r="I6" s="149" t="s">
        <v>126</v>
      </c>
      <c r="J6" s="149" t="s">
        <v>33</v>
      </c>
      <c r="K6" s="149" t="s">
        <v>127</v>
      </c>
      <c r="L6" s="149" t="s">
        <v>128</v>
      </c>
      <c r="M6" s="149" t="s">
        <v>129</v>
      </c>
      <c r="N6" s="149" t="s">
        <v>130</v>
      </c>
      <c r="O6" s="149" t="s">
        <v>131</v>
      </c>
      <c r="P6" s="149" t="s">
        <v>132</v>
      </c>
      <c r="Q6" s="149" t="s">
        <v>133</v>
      </c>
      <c r="R6" s="149" t="s">
        <v>134</v>
      </c>
      <c r="S6" s="149" t="s">
        <v>135</v>
      </c>
      <c r="T6" s="149" t="s">
        <v>136</v>
      </c>
      <c r="U6" s="149" t="s">
        <v>137</v>
      </c>
      <c r="V6" s="149" t="s">
        <v>138</v>
      </c>
      <c r="W6" s="149" t="s">
        <v>139</v>
      </c>
      <c r="X6" s="149" t="s">
        <v>140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7" t="s">
        <v>141</v>
      </c>
      <c r="B8" s="168" t="s">
        <v>74</v>
      </c>
      <c r="C8" s="190" t="s">
        <v>75</v>
      </c>
      <c r="D8" s="169"/>
      <c r="E8" s="170"/>
      <c r="F8" s="171"/>
      <c r="G8" s="171">
        <f>SUMIF(AG9:AG24,"&lt;&gt;NOR",G9:G24)</f>
        <v>0</v>
      </c>
      <c r="H8" s="171"/>
      <c r="I8" s="171">
        <f>SUM(I9:I24)</f>
        <v>0</v>
      </c>
      <c r="J8" s="171"/>
      <c r="K8" s="171">
        <f>SUM(K9:K24)</f>
        <v>0</v>
      </c>
      <c r="L8" s="171"/>
      <c r="M8" s="171">
        <f>SUM(M9:M24)</f>
        <v>0</v>
      </c>
      <c r="N8" s="170"/>
      <c r="O8" s="172">
        <f>SUM(O9:O24)</f>
        <v>10.61</v>
      </c>
      <c r="P8" s="165"/>
      <c r="Q8" s="165">
        <f>SUM(Q9:Q24)</f>
        <v>0</v>
      </c>
      <c r="R8" s="166"/>
      <c r="S8" s="166"/>
      <c r="T8" s="166"/>
      <c r="U8" s="166"/>
      <c r="V8" s="166">
        <f>SUM(V9:V24)</f>
        <v>87.06</v>
      </c>
      <c r="W8" s="166"/>
      <c r="X8" s="166"/>
      <c r="AG8" t="s">
        <v>142</v>
      </c>
    </row>
    <row r="9" spans="1:60" outlineLevel="1" x14ac:dyDescent="0.2">
      <c r="A9" s="173">
        <v>1</v>
      </c>
      <c r="B9" s="174" t="s">
        <v>143</v>
      </c>
      <c r="C9" s="191" t="s">
        <v>144</v>
      </c>
      <c r="D9" s="175" t="s">
        <v>145</v>
      </c>
      <c r="E9" s="176">
        <v>1.08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1.95224</v>
      </c>
      <c r="O9" s="179">
        <f>ROUND(E9*N9,2)</f>
        <v>2.11</v>
      </c>
      <c r="P9" s="160">
        <v>0</v>
      </c>
      <c r="Q9" s="160">
        <f>ROUND(E9*P9,2)</f>
        <v>0</v>
      </c>
      <c r="R9" s="161"/>
      <c r="S9" s="161" t="s">
        <v>146</v>
      </c>
      <c r="T9" s="161" t="s">
        <v>147</v>
      </c>
      <c r="U9" s="161">
        <v>3.84</v>
      </c>
      <c r="V9" s="161">
        <f>ROUND(E9*U9,2)</f>
        <v>4.1500000000000004</v>
      </c>
      <c r="W9" s="161"/>
      <c r="X9" s="161" t="s">
        <v>148</v>
      </c>
      <c r="Y9" s="150"/>
      <c r="Z9" s="150"/>
      <c r="AA9" s="150"/>
      <c r="AB9" s="150"/>
      <c r="AC9" s="150"/>
      <c r="AD9" s="150"/>
      <c r="AE9" s="150"/>
      <c r="AF9" s="150"/>
      <c r="AG9" s="150" t="s">
        <v>149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92" t="s">
        <v>150</v>
      </c>
      <c r="D10" s="163"/>
      <c r="E10" s="164">
        <v>1.08</v>
      </c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50"/>
      <c r="Z10" s="150"/>
      <c r="AA10" s="150"/>
      <c r="AB10" s="150"/>
      <c r="AC10" s="150"/>
      <c r="AD10" s="150"/>
      <c r="AE10" s="150"/>
      <c r="AF10" s="150"/>
      <c r="AG10" s="150" t="s">
        <v>151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73">
        <v>2</v>
      </c>
      <c r="B11" s="174" t="s">
        <v>152</v>
      </c>
      <c r="C11" s="191" t="s">
        <v>153</v>
      </c>
      <c r="D11" s="175" t="s">
        <v>154</v>
      </c>
      <c r="E11" s="176">
        <v>12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8.6249999999999993E-2</v>
      </c>
      <c r="O11" s="179">
        <f>ROUND(E11*N11,2)</f>
        <v>1.04</v>
      </c>
      <c r="P11" s="160">
        <v>0</v>
      </c>
      <c r="Q11" s="160">
        <f>ROUND(E11*P11,2)</f>
        <v>0</v>
      </c>
      <c r="R11" s="161"/>
      <c r="S11" s="161" t="s">
        <v>155</v>
      </c>
      <c r="T11" s="161" t="s">
        <v>147</v>
      </c>
      <c r="U11" s="161">
        <v>0.62</v>
      </c>
      <c r="V11" s="161">
        <f>ROUND(E11*U11,2)</f>
        <v>7.44</v>
      </c>
      <c r="W11" s="161"/>
      <c r="X11" s="161" t="s">
        <v>148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149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92" t="s">
        <v>156</v>
      </c>
      <c r="D12" s="163"/>
      <c r="E12" s="164">
        <v>12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50"/>
      <c r="Z12" s="150"/>
      <c r="AA12" s="150"/>
      <c r="AB12" s="150"/>
      <c r="AC12" s="150"/>
      <c r="AD12" s="150"/>
      <c r="AE12" s="150"/>
      <c r="AF12" s="150"/>
      <c r="AG12" s="150" t="s">
        <v>151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73">
        <v>3</v>
      </c>
      <c r="B13" s="174" t="s">
        <v>157</v>
      </c>
      <c r="C13" s="191" t="s">
        <v>158</v>
      </c>
      <c r="D13" s="175" t="s">
        <v>154</v>
      </c>
      <c r="E13" s="176">
        <v>14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2.4199999999999999E-2</v>
      </c>
      <c r="O13" s="179">
        <f>ROUND(E13*N13,2)</f>
        <v>0.34</v>
      </c>
      <c r="P13" s="160">
        <v>0</v>
      </c>
      <c r="Q13" s="160">
        <f>ROUND(E13*P13,2)</f>
        <v>0</v>
      </c>
      <c r="R13" s="161"/>
      <c r="S13" s="161" t="s">
        <v>155</v>
      </c>
      <c r="T13" s="161" t="s">
        <v>147</v>
      </c>
      <c r="U13" s="161">
        <v>0.24</v>
      </c>
      <c r="V13" s="161">
        <f>ROUND(E13*U13,2)</f>
        <v>3.36</v>
      </c>
      <c r="W13" s="161"/>
      <c r="X13" s="161" t="s">
        <v>148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149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92" t="s">
        <v>159</v>
      </c>
      <c r="D14" s="163"/>
      <c r="E14" s="164">
        <v>2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50"/>
      <c r="Z14" s="150"/>
      <c r="AA14" s="150"/>
      <c r="AB14" s="150"/>
      <c r="AC14" s="150"/>
      <c r="AD14" s="150"/>
      <c r="AE14" s="150"/>
      <c r="AF14" s="150"/>
      <c r="AG14" s="150" t="s">
        <v>151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92" t="s">
        <v>160</v>
      </c>
      <c r="D15" s="163"/>
      <c r="E15" s="164">
        <v>12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50"/>
      <c r="Z15" s="150"/>
      <c r="AA15" s="150"/>
      <c r="AB15" s="150"/>
      <c r="AC15" s="150"/>
      <c r="AD15" s="150"/>
      <c r="AE15" s="150"/>
      <c r="AF15" s="150"/>
      <c r="AG15" s="150" t="s">
        <v>151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 x14ac:dyDescent="0.2">
      <c r="A16" s="180">
        <v>4</v>
      </c>
      <c r="B16" s="181" t="s">
        <v>161</v>
      </c>
      <c r="C16" s="193" t="s">
        <v>162</v>
      </c>
      <c r="D16" s="182" t="s">
        <v>154</v>
      </c>
      <c r="E16" s="183">
        <v>2</v>
      </c>
      <c r="F16" s="184"/>
      <c r="G16" s="185">
        <f>ROUND(E16*F16,2)</f>
        <v>0</v>
      </c>
      <c r="H16" s="184"/>
      <c r="I16" s="185">
        <f>ROUND(E16*H16,2)</f>
        <v>0</v>
      </c>
      <c r="J16" s="184"/>
      <c r="K16" s="185">
        <f>ROUND(E16*J16,2)</f>
        <v>0</v>
      </c>
      <c r="L16" s="185">
        <v>21</v>
      </c>
      <c r="M16" s="185">
        <f>G16*(1+L16/100)</f>
        <v>0</v>
      </c>
      <c r="N16" s="183">
        <v>0</v>
      </c>
      <c r="O16" s="186">
        <f>ROUND(E16*N16,2)</f>
        <v>0</v>
      </c>
      <c r="P16" s="160">
        <v>0</v>
      </c>
      <c r="Q16" s="160">
        <f>ROUND(E16*P16,2)</f>
        <v>0</v>
      </c>
      <c r="R16" s="161"/>
      <c r="S16" s="161" t="s">
        <v>146</v>
      </c>
      <c r="T16" s="161" t="s">
        <v>147</v>
      </c>
      <c r="U16" s="161">
        <v>0</v>
      </c>
      <c r="V16" s="161">
        <f>ROUND(E16*U16,2)</f>
        <v>0</v>
      </c>
      <c r="W16" s="161"/>
      <c r="X16" s="161" t="s">
        <v>148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149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73">
        <v>5</v>
      </c>
      <c r="B17" s="174" t="s">
        <v>163</v>
      </c>
      <c r="C17" s="191" t="s">
        <v>164</v>
      </c>
      <c r="D17" s="175" t="s">
        <v>165</v>
      </c>
      <c r="E17" s="176">
        <v>95.542500000000004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7.4539999999999995E-2</v>
      </c>
      <c r="O17" s="179">
        <f>ROUND(E17*N17,2)</f>
        <v>7.12</v>
      </c>
      <c r="P17" s="160">
        <v>0</v>
      </c>
      <c r="Q17" s="160">
        <f>ROUND(E17*P17,2)</f>
        <v>0</v>
      </c>
      <c r="R17" s="161"/>
      <c r="S17" s="161" t="s">
        <v>155</v>
      </c>
      <c r="T17" s="161" t="s">
        <v>147</v>
      </c>
      <c r="U17" s="161">
        <v>0.54</v>
      </c>
      <c r="V17" s="161">
        <f>ROUND(E17*U17,2)</f>
        <v>51.59</v>
      </c>
      <c r="W17" s="161"/>
      <c r="X17" s="161" t="s">
        <v>148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149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92" t="s">
        <v>166</v>
      </c>
      <c r="D18" s="163"/>
      <c r="E18" s="164">
        <v>32.972499999999997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50"/>
      <c r="Z18" s="150"/>
      <c r="AA18" s="150"/>
      <c r="AB18" s="150"/>
      <c r="AC18" s="150"/>
      <c r="AD18" s="150"/>
      <c r="AE18" s="150"/>
      <c r="AF18" s="150"/>
      <c r="AG18" s="150" t="s">
        <v>151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92" t="s">
        <v>167</v>
      </c>
      <c r="D19" s="163"/>
      <c r="E19" s="164">
        <v>6.73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50"/>
      <c r="Z19" s="150"/>
      <c r="AA19" s="150"/>
      <c r="AB19" s="150"/>
      <c r="AC19" s="150"/>
      <c r="AD19" s="150"/>
      <c r="AE19" s="150"/>
      <c r="AF19" s="150"/>
      <c r="AG19" s="150" t="s">
        <v>151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92" t="s">
        <v>168</v>
      </c>
      <c r="D20" s="163"/>
      <c r="E20" s="164">
        <v>8.41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50"/>
      <c r="Z20" s="150"/>
      <c r="AA20" s="150"/>
      <c r="AB20" s="150"/>
      <c r="AC20" s="150"/>
      <c r="AD20" s="150"/>
      <c r="AE20" s="150"/>
      <c r="AF20" s="150"/>
      <c r="AG20" s="150" t="s">
        <v>151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57"/>
      <c r="B21" s="158"/>
      <c r="C21" s="192" t="s">
        <v>169</v>
      </c>
      <c r="D21" s="163"/>
      <c r="E21" s="164">
        <v>45.59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50"/>
      <c r="Z21" s="150"/>
      <c r="AA21" s="150"/>
      <c r="AB21" s="150"/>
      <c r="AC21" s="150"/>
      <c r="AD21" s="150"/>
      <c r="AE21" s="150"/>
      <c r="AF21" s="150"/>
      <c r="AG21" s="150" t="s">
        <v>151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2" t="s">
        <v>170</v>
      </c>
      <c r="D22" s="163"/>
      <c r="E22" s="164">
        <v>1.84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50"/>
      <c r="Z22" s="150"/>
      <c r="AA22" s="150"/>
      <c r="AB22" s="150"/>
      <c r="AC22" s="150"/>
      <c r="AD22" s="150"/>
      <c r="AE22" s="150"/>
      <c r="AF22" s="150"/>
      <c r="AG22" s="150" t="s">
        <v>151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80">
        <v>6</v>
      </c>
      <c r="B23" s="181" t="s">
        <v>171</v>
      </c>
      <c r="C23" s="193" t="s">
        <v>172</v>
      </c>
      <c r="D23" s="182" t="s">
        <v>165</v>
      </c>
      <c r="E23" s="183">
        <v>9</v>
      </c>
      <c r="F23" s="184"/>
      <c r="G23" s="185">
        <f>ROUND(E23*F23,2)</f>
        <v>0</v>
      </c>
      <c r="H23" s="184"/>
      <c r="I23" s="185">
        <f>ROUND(E23*H23,2)</f>
        <v>0</v>
      </c>
      <c r="J23" s="184"/>
      <c r="K23" s="185">
        <f>ROUND(E23*J23,2)</f>
        <v>0</v>
      </c>
      <c r="L23" s="185">
        <v>21</v>
      </c>
      <c r="M23" s="185">
        <f>G23*(1+L23/100)</f>
        <v>0</v>
      </c>
      <c r="N23" s="183">
        <v>0</v>
      </c>
      <c r="O23" s="186">
        <f>ROUND(E23*N23,2)</f>
        <v>0</v>
      </c>
      <c r="P23" s="160">
        <v>0</v>
      </c>
      <c r="Q23" s="160">
        <f>ROUND(E23*P23,2)</f>
        <v>0</v>
      </c>
      <c r="R23" s="161"/>
      <c r="S23" s="161" t="s">
        <v>155</v>
      </c>
      <c r="T23" s="161" t="s">
        <v>147</v>
      </c>
      <c r="U23" s="161">
        <v>2.2799999999999998</v>
      </c>
      <c r="V23" s="161">
        <f>ROUND(E23*U23,2)</f>
        <v>20.52</v>
      </c>
      <c r="W23" s="161"/>
      <c r="X23" s="161" t="s">
        <v>148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149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80">
        <v>7</v>
      </c>
      <c r="B24" s="181" t="s">
        <v>173</v>
      </c>
      <c r="C24" s="193" t="s">
        <v>174</v>
      </c>
      <c r="D24" s="182" t="s">
        <v>154</v>
      </c>
      <c r="E24" s="183">
        <v>2</v>
      </c>
      <c r="F24" s="184"/>
      <c r="G24" s="185">
        <f>ROUND(E24*F24,2)</f>
        <v>0</v>
      </c>
      <c r="H24" s="184"/>
      <c r="I24" s="185">
        <f>ROUND(E24*H24,2)</f>
        <v>0</v>
      </c>
      <c r="J24" s="184"/>
      <c r="K24" s="185">
        <f>ROUND(E24*J24,2)</f>
        <v>0</v>
      </c>
      <c r="L24" s="185">
        <v>21</v>
      </c>
      <c r="M24" s="185">
        <f>G24*(1+L24/100)</f>
        <v>0</v>
      </c>
      <c r="N24" s="183">
        <v>0</v>
      </c>
      <c r="O24" s="186">
        <f>ROUND(E24*N24,2)</f>
        <v>0</v>
      </c>
      <c r="P24" s="160">
        <v>0</v>
      </c>
      <c r="Q24" s="160">
        <f>ROUND(E24*P24,2)</f>
        <v>0</v>
      </c>
      <c r="R24" s="161"/>
      <c r="S24" s="161" t="s">
        <v>146</v>
      </c>
      <c r="T24" s="161" t="s">
        <v>147</v>
      </c>
      <c r="U24" s="161">
        <v>0</v>
      </c>
      <c r="V24" s="161">
        <f>ROUND(E24*U24,2)</f>
        <v>0</v>
      </c>
      <c r="W24" s="161"/>
      <c r="X24" s="161" t="s">
        <v>175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176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7" t="s">
        <v>141</v>
      </c>
      <c r="B25" s="168" t="s">
        <v>76</v>
      </c>
      <c r="C25" s="190" t="s">
        <v>77</v>
      </c>
      <c r="D25" s="169"/>
      <c r="E25" s="170"/>
      <c r="F25" s="171"/>
      <c r="G25" s="171">
        <f>SUMIF(AG26:AG26,"&lt;&gt;NOR",G26:G26)</f>
        <v>0</v>
      </c>
      <c r="H25" s="171"/>
      <c r="I25" s="171">
        <f>SUM(I26:I26)</f>
        <v>0</v>
      </c>
      <c r="J25" s="171"/>
      <c r="K25" s="171">
        <f>SUM(K26:K26)</f>
        <v>0</v>
      </c>
      <c r="L25" s="171"/>
      <c r="M25" s="171">
        <f>SUM(M26:M26)</f>
        <v>0</v>
      </c>
      <c r="N25" s="170"/>
      <c r="O25" s="172">
        <f>SUM(O26:O26)</f>
        <v>0</v>
      </c>
      <c r="P25" s="165"/>
      <c r="Q25" s="165">
        <f>SUM(Q26:Q26)</f>
        <v>0</v>
      </c>
      <c r="R25" s="166"/>
      <c r="S25" s="166"/>
      <c r="T25" s="166"/>
      <c r="U25" s="166"/>
      <c r="V25" s="166">
        <f>SUM(V26:V26)</f>
        <v>0</v>
      </c>
      <c r="W25" s="166"/>
      <c r="X25" s="166"/>
      <c r="AG25" t="s">
        <v>142</v>
      </c>
    </row>
    <row r="26" spans="1:60" outlineLevel="1" x14ac:dyDescent="0.2">
      <c r="A26" s="180">
        <v>8</v>
      </c>
      <c r="B26" s="181" t="s">
        <v>177</v>
      </c>
      <c r="C26" s="193" t="s">
        <v>178</v>
      </c>
      <c r="D26" s="182" t="s">
        <v>165</v>
      </c>
      <c r="E26" s="183">
        <v>254.73</v>
      </c>
      <c r="F26" s="184"/>
      <c r="G26" s="185">
        <f>ROUND(E26*F26,2)</f>
        <v>0</v>
      </c>
      <c r="H26" s="184"/>
      <c r="I26" s="185">
        <f>ROUND(E26*H26,2)</f>
        <v>0</v>
      </c>
      <c r="J26" s="184"/>
      <c r="K26" s="185">
        <f>ROUND(E26*J26,2)</f>
        <v>0</v>
      </c>
      <c r="L26" s="185">
        <v>21</v>
      </c>
      <c r="M26" s="185">
        <f>G26*(1+L26/100)</f>
        <v>0</v>
      </c>
      <c r="N26" s="183">
        <v>0</v>
      </c>
      <c r="O26" s="186">
        <f>ROUND(E26*N26,2)</f>
        <v>0</v>
      </c>
      <c r="P26" s="160">
        <v>0</v>
      </c>
      <c r="Q26" s="160">
        <f>ROUND(E26*P26,2)</f>
        <v>0</v>
      </c>
      <c r="R26" s="161"/>
      <c r="S26" s="161" t="s">
        <v>146</v>
      </c>
      <c r="T26" s="161" t="s">
        <v>147</v>
      </c>
      <c r="U26" s="161">
        <v>0</v>
      </c>
      <c r="V26" s="161">
        <f>ROUND(E26*U26,2)</f>
        <v>0</v>
      </c>
      <c r="W26" s="161"/>
      <c r="X26" s="161" t="s">
        <v>148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179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x14ac:dyDescent="0.2">
      <c r="A27" s="167" t="s">
        <v>141</v>
      </c>
      <c r="B27" s="168" t="s">
        <v>78</v>
      </c>
      <c r="C27" s="190" t="s">
        <v>79</v>
      </c>
      <c r="D27" s="169"/>
      <c r="E27" s="170"/>
      <c r="F27" s="171"/>
      <c r="G27" s="171">
        <f>SUMIF(AG28:AG44,"&lt;&gt;NOR",G28:G44)</f>
        <v>0</v>
      </c>
      <c r="H27" s="171"/>
      <c r="I27" s="171">
        <f>SUM(I28:I44)</f>
        <v>0</v>
      </c>
      <c r="J27" s="171"/>
      <c r="K27" s="171">
        <f>SUM(K28:K44)</f>
        <v>0</v>
      </c>
      <c r="L27" s="171"/>
      <c r="M27" s="171">
        <f>SUM(M28:M44)</f>
        <v>0</v>
      </c>
      <c r="N27" s="170"/>
      <c r="O27" s="172">
        <f>SUM(O28:O44)</f>
        <v>2.62</v>
      </c>
      <c r="P27" s="165"/>
      <c r="Q27" s="165">
        <f>SUM(Q28:Q44)</f>
        <v>0</v>
      </c>
      <c r="R27" s="166"/>
      <c r="S27" s="166"/>
      <c r="T27" s="166"/>
      <c r="U27" s="166"/>
      <c r="V27" s="166">
        <f>SUM(V28:V44)</f>
        <v>168.24</v>
      </c>
      <c r="W27" s="166"/>
      <c r="X27" s="166"/>
      <c r="AG27" t="s">
        <v>142</v>
      </c>
    </row>
    <row r="28" spans="1:60" ht="22.5" outlineLevel="1" x14ac:dyDescent="0.2">
      <c r="A28" s="173">
        <v>9</v>
      </c>
      <c r="B28" s="174" t="s">
        <v>180</v>
      </c>
      <c r="C28" s="191" t="s">
        <v>181</v>
      </c>
      <c r="D28" s="175" t="s">
        <v>165</v>
      </c>
      <c r="E28" s="176">
        <v>198.685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2.5000000000000001E-3</v>
      </c>
      <c r="O28" s="179">
        <f>ROUND(E28*N28,2)</f>
        <v>0.5</v>
      </c>
      <c r="P28" s="160">
        <v>0</v>
      </c>
      <c r="Q28" s="160">
        <f>ROUND(E28*P28,2)</f>
        <v>0</v>
      </c>
      <c r="R28" s="161"/>
      <c r="S28" s="161" t="s">
        <v>155</v>
      </c>
      <c r="T28" s="161" t="s">
        <v>147</v>
      </c>
      <c r="U28" s="161">
        <v>0.24</v>
      </c>
      <c r="V28" s="161">
        <f>ROUND(E28*U28,2)</f>
        <v>47.68</v>
      </c>
      <c r="W28" s="161"/>
      <c r="X28" s="161" t="s">
        <v>148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149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92" t="s">
        <v>182</v>
      </c>
      <c r="D29" s="163"/>
      <c r="E29" s="164">
        <v>65.944999999999993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50"/>
      <c r="Z29" s="150"/>
      <c r="AA29" s="150"/>
      <c r="AB29" s="150"/>
      <c r="AC29" s="150"/>
      <c r="AD29" s="150"/>
      <c r="AE29" s="150"/>
      <c r="AF29" s="150"/>
      <c r="AG29" s="150" t="s">
        <v>151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92" t="s">
        <v>183</v>
      </c>
      <c r="D30" s="163"/>
      <c r="E30" s="164">
        <v>132.74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50"/>
      <c r="Z30" s="150"/>
      <c r="AA30" s="150"/>
      <c r="AB30" s="150"/>
      <c r="AC30" s="150"/>
      <c r="AD30" s="150"/>
      <c r="AE30" s="150"/>
      <c r="AF30" s="150"/>
      <c r="AG30" s="150" t="s">
        <v>151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3">
        <v>10</v>
      </c>
      <c r="B31" s="174" t="s">
        <v>184</v>
      </c>
      <c r="C31" s="191" t="s">
        <v>185</v>
      </c>
      <c r="D31" s="175" t="s">
        <v>165</v>
      </c>
      <c r="E31" s="176">
        <v>198.685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3.5E-4</v>
      </c>
      <c r="O31" s="179">
        <f>ROUND(E31*N31,2)</f>
        <v>7.0000000000000007E-2</v>
      </c>
      <c r="P31" s="160">
        <v>0</v>
      </c>
      <c r="Q31" s="160">
        <f>ROUND(E31*P31,2)</f>
        <v>0</v>
      </c>
      <c r="R31" s="161"/>
      <c r="S31" s="161" t="s">
        <v>155</v>
      </c>
      <c r="T31" s="161" t="s">
        <v>147</v>
      </c>
      <c r="U31" s="161">
        <v>7.0000000000000007E-2</v>
      </c>
      <c r="V31" s="161">
        <f>ROUND(E31*U31,2)</f>
        <v>13.91</v>
      </c>
      <c r="W31" s="161"/>
      <c r="X31" s="161" t="s">
        <v>148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149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92" t="s">
        <v>186</v>
      </c>
      <c r="D32" s="163"/>
      <c r="E32" s="164">
        <v>198.685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50"/>
      <c r="Z32" s="150"/>
      <c r="AA32" s="150"/>
      <c r="AB32" s="150"/>
      <c r="AC32" s="150"/>
      <c r="AD32" s="150"/>
      <c r="AE32" s="150"/>
      <c r="AF32" s="150"/>
      <c r="AG32" s="150" t="s">
        <v>151</v>
      </c>
      <c r="AH32" s="150">
        <v>5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73">
        <v>11</v>
      </c>
      <c r="B33" s="174" t="s">
        <v>187</v>
      </c>
      <c r="C33" s="191" t="s">
        <v>188</v>
      </c>
      <c r="D33" s="175" t="s">
        <v>165</v>
      </c>
      <c r="E33" s="176">
        <v>198.685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4.9100000000000003E-3</v>
      </c>
      <c r="O33" s="179">
        <f>ROUND(E33*N33,2)</f>
        <v>0.98</v>
      </c>
      <c r="P33" s="160">
        <v>0</v>
      </c>
      <c r="Q33" s="160">
        <f>ROUND(E33*P33,2)</f>
        <v>0</v>
      </c>
      <c r="R33" s="161"/>
      <c r="S33" s="161" t="s">
        <v>155</v>
      </c>
      <c r="T33" s="161" t="s">
        <v>147</v>
      </c>
      <c r="U33" s="161">
        <v>0.36</v>
      </c>
      <c r="V33" s="161">
        <f>ROUND(E33*U33,2)</f>
        <v>71.53</v>
      </c>
      <c r="W33" s="161"/>
      <c r="X33" s="161" t="s">
        <v>148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149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92" t="s">
        <v>186</v>
      </c>
      <c r="D34" s="163"/>
      <c r="E34" s="164">
        <v>198.685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50"/>
      <c r="Z34" s="150"/>
      <c r="AA34" s="150"/>
      <c r="AB34" s="150"/>
      <c r="AC34" s="150"/>
      <c r="AD34" s="150"/>
      <c r="AE34" s="150"/>
      <c r="AF34" s="150"/>
      <c r="AG34" s="150" t="s">
        <v>151</v>
      </c>
      <c r="AH34" s="150">
        <v>5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3">
        <v>12</v>
      </c>
      <c r="B35" s="174" t="s">
        <v>189</v>
      </c>
      <c r="C35" s="191" t="s">
        <v>190</v>
      </c>
      <c r="D35" s="175" t="s">
        <v>165</v>
      </c>
      <c r="E35" s="176">
        <v>23.91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3.4909999999999997E-2</v>
      </c>
      <c r="O35" s="179">
        <f>ROUND(E35*N35,2)</f>
        <v>0.83</v>
      </c>
      <c r="P35" s="160">
        <v>0</v>
      </c>
      <c r="Q35" s="160">
        <f>ROUND(E35*P35,2)</f>
        <v>0</v>
      </c>
      <c r="R35" s="161"/>
      <c r="S35" s="161" t="s">
        <v>155</v>
      </c>
      <c r="T35" s="161" t="s">
        <v>147</v>
      </c>
      <c r="U35" s="161">
        <v>1.18</v>
      </c>
      <c r="V35" s="161">
        <f>ROUND(E35*U35,2)</f>
        <v>28.21</v>
      </c>
      <c r="W35" s="161"/>
      <c r="X35" s="161" t="s">
        <v>148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179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92" t="s">
        <v>191</v>
      </c>
      <c r="D36" s="163"/>
      <c r="E36" s="164">
        <v>5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50"/>
      <c r="Z36" s="150"/>
      <c r="AA36" s="150"/>
      <c r="AB36" s="150"/>
      <c r="AC36" s="150"/>
      <c r="AD36" s="150"/>
      <c r="AE36" s="150"/>
      <c r="AF36" s="150"/>
      <c r="AG36" s="150" t="s">
        <v>151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92" t="s">
        <v>192</v>
      </c>
      <c r="D37" s="163"/>
      <c r="E37" s="164">
        <v>3.75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50"/>
      <c r="Z37" s="150"/>
      <c r="AA37" s="150"/>
      <c r="AB37" s="150"/>
      <c r="AC37" s="150"/>
      <c r="AD37" s="150"/>
      <c r="AE37" s="150"/>
      <c r="AF37" s="150"/>
      <c r="AG37" s="150" t="s">
        <v>151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92" t="s">
        <v>193</v>
      </c>
      <c r="D38" s="163"/>
      <c r="E38" s="164">
        <v>7.5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50"/>
      <c r="Z38" s="150"/>
      <c r="AA38" s="150"/>
      <c r="AB38" s="150"/>
      <c r="AC38" s="150"/>
      <c r="AD38" s="150"/>
      <c r="AE38" s="150"/>
      <c r="AF38" s="150"/>
      <c r="AG38" s="150" t="s">
        <v>151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92" t="s">
        <v>194</v>
      </c>
      <c r="D39" s="163"/>
      <c r="E39" s="164">
        <v>1.5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50"/>
      <c r="Z39" s="150"/>
      <c r="AA39" s="150"/>
      <c r="AB39" s="150"/>
      <c r="AC39" s="150"/>
      <c r="AD39" s="150"/>
      <c r="AE39" s="150"/>
      <c r="AF39" s="150"/>
      <c r="AG39" s="150" t="s">
        <v>151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92" t="s">
        <v>195</v>
      </c>
      <c r="D40" s="163"/>
      <c r="E40" s="164">
        <v>6.16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50"/>
      <c r="Z40" s="150"/>
      <c r="AA40" s="150"/>
      <c r="AB40" s="150"/>
      <c r="AC40" s="150"/>
      <c r="AD40" s="150"/>
      <c r="AE40" s="150"/>
      <c r="AF40" s="150"/>
      <c r="AG40" s="150" t="s">
        <v>151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3">
        <v>13</v>
      </c>
      <c r="B41" s="174" t="s">
        <v>196</v>
      </c>
      <c r="C41" s="191" t="s">
        <v>197</v>
      </c>
      <c r="D41" s="175" t="s">
        <v>165</v>
      </c>
      <c r="E41" s="176">
        <v>26.57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8.9200000000000008E-3</v>
      </c>
      <c r="O41" s="179">
        <f>ROUND(E41*N41,2)</f>
        <v>0.24</v>
      </c>
      <c r="P41" s="160">
        <v>0</v>
      </c>
      <c r="Q41" s="160">
        <f>ROUND(E41*P41,2)</f>
        <v>0</v>
      </c>
      <c r="R41" s="161"/>
      <c r="S41" s="161" t="s">
        <v>155</v>
      </c>
      <c r="T41" s="161" t="s">
        <v>147</v>
      </c>
      <c r="U41" s="161">
        <v>0.26</v>
      </c>
      <c r="V41" s="161">
        <f>ROUND(E41*U41,2)</f>
        <v>6.91</v>
      </c>
      <c r="W41" s="161"/>
      <c r="X41" s="161" t="s">
        <v>148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149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92" t="s">
        <v>198</v>
      </c>
      <c r="D42" s="163"/>
      <c r="E42" s="164">
        <v>22.85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50"/>
      <c r="Z42" s="150"/>
      <c r="AA42" s="150"/>
      <c r="AB42" s="150"/>
      <c r="AC42" s="150"/>
      <c r="AD42" s="150"/>
      <c r="AE42" s="150"/>
      <c r="AF42" s="150"/>
      <c r="AG42" s="150" t="s">
        <v>151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92" t="s">
        <v>199</v>
      </c>
      <c r="D43" s="163"/>
      <c r="E43" s="164">
        <v>3.72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50"/>
      <c r="Z43" s="150"/>
      <c r="AA43" s="150"/>
      <c r="AB43" s="150"/>
      <c r="AC43" s="150"/>
      <c r="AD43" s="150"/>
      <c r="AE43" s="150"/>
      <c r="AF43" s="150"/>
      <c r="AG43" s="150" t="s">
        <v>151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80">
        <v>14</v>
      </c>
      <c r="B44" s="181" t="s">
        <v>200</v>
      </c>
      <c r="C44" s="193" t="s">
        <v>201</v>
      </c>
      <c r="D44" s="182" t="s">
        <v>202</v>
      </c>
      <c r="E44" s="183">
        <v>1</v>
      </c>
      <c r="F44" s="184"/>
      <c r="G44" s="185">
        <f>ROUND(E44*F44,2)</f>
        <v>0</v>
      </c>
      <c r="H44" s="184"/>
      <c r="I44" s="185">
        <f>ROUND(E44*H44,2)</f>
        <v>0</v>
      </c>
      <c r="J44" s="184"/>
      <c r="K44" s="185">
        <f>ROUND(E44*J44,2)</f>
        <v>0</v>
      </c>
      <c r="L44" s="185">
        <v>21</v>
      </c>
      <c r="M44" s="185">
        <f>G44*(1+L44/100)</f>
        <v>0</v>
      </c>
      <c r="N44" s="183">
        <v>0</v>
      </c>
      <c r="O44" s="186">
        <f>ROUND(E44*N44,2)</f>
        <v>0</v>
      </c>
      <c r="P44" s="160">
        <v>0</v>
      </c>
      <c r="Q44" s="160">
        <f>ROUND(E44*P44,2)</f>
        <v>0</v>
      </c>
      <c r="R44" s="161"/>
      <c r="S44" s="161" t="s">
        <v>146</v>
      </c>
      <c r="T44" s="161" t="s">
        <v>147</v>
      </c>
      <c r="U44" s="161">
        <v>0</v>
      </c>
      <c r="V44" s="161">
        <f>ROUND(E44*U44,2)</f>
        <v>0</v>
      </c>
      <c r="W44" s="161"/>
      <c r="X44" s="161" t="s">
        <v>175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176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x14ac:dyDescent="0.2">
      <c r="A45" s="167" t="s">
        <v>141</v>
      </c>
      <c r="B45" s="168" t="s">
        <v>80</v>
      </c>
      <c r="C45" s="190" t="s">
        <v>81</v>
      </c>
      <c r="D45" s="169"/>
      <c r="E45" s="170"/>
      <c r="F45" s="171"/>
      <c r="G45" s="171">
        <f>SUMIF(AG46:AG51,"&lt;&gt;NOR",G46:G51)</f>
        <v>0</v>
      </c>
      <c r="H45" s="171"/>
      <c r="I45" s="171">
        <f>SUM(I46:I51)</f>
        <v>0</v>
      </c>
      <c r="J45" s="171"/>
      <c r="K45" s="171">
        <f>SUM(K46:K51)</f>
        <v>0</v>
      </c>
      <c r="L45" s="171"/>
      <c r="M45" s="171">
        <f>SUM(M46:M51)</f>
        <v>0</v>
      </c>
      <c r="N45" s="170"/>
      <c r="O45" s="172">
        <f>SUM(O46:O51)</f>
        <v>0.4</v>
      </c>
      <c r="P45" s="165"/>
      <c r="Q45" s="165">
        <f>SUM(Q46:Q51)</f>
        <v>0</v>
      </c>
      <c r="R45" s="166"/>
      <c r="S45" s="166"/>
      <c r="T45" s="166"/>
      <c r="U45" s="166"/>
      <c r="V45" s="166">
        <f>SUM(V46:V51)</f>
        <v>28.160000000000004</v>
      </c>
      <c r="W45" s="166"/>
      <c r="X45" s="166"/>
      <c r="AG45" t="s">
        <v>142</v>
      </c>
    </row>
    <row r="46" spans="1:60" ht="22.5" outlineLevel="1" x14ac:dyDescent="0.2">
      <c r="A46" s="173">
        <v>15</v>
      </c>
      <c r="B46" s="174" t="s">
        <v>203</v>
      </c>
      <c r="C46" s="191" t="s">
        <v>204</v>
      </c>
      <c r="D46" s="175" t="s">
        <v>154</v>
      </c>
      <c r="E46" s="176">
        <v>7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2.937E-2</v>
      </c>
      <c r="O46" s="179">
        <f>ROUND(E46*N46,2)</f>
        <v>0.21</v>
      </c>
      <c r="P46" s="160">
        <v>0</v>
      </c>
      <c r="Q46" s="160">
        <f>ROUND(E46*P46,2)</f>
        <v>0</v>
      </c>
      <c r="R46" s="161"/>
      <c r="S46" s="161" t="s">
        <v>155</v>
      </c>
      <c r="T46" s="161" t="s">
        <v>147</v>
      </c>
      <c r="U46" s="161">
        <v>1.86</v>
      </c>
      <c r="V46" s="161">
        <f>ROUND(E46*U46,2)</f>
        <v>13.02</v>
      </c>
      <c r="W46" s="161"/>
      <c r="X46" s="161" t="s">
        <v>148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149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92" t="s">
        <v>205</v>
      </c>
      <c r="D47" s="163"/>
      <c r="E47" s="164">
        <v>7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50"/>
      <c r="Z47" s="150"/>
      <c r="AA47" s="150"/>
      <c r="AB47" s="150"/>
      <c r="AC47" s="150"/>
      <c r="AD47" s="150"/>
      <c r="AE47" s="150"/>
      <c r="AF47" s="150"/>
      <c r="AG47" s="150" t="s">
        <v>151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2.5" outlineLevel="1" x14ac:dyDescent="0.2">
      <c r="A48" s="173">
        <v>16</v>
      </c>
      <c r="B48" s="174" t="s">
        <v>206</v>
      </c>
      <c r="C48" s="191" t="s">
        <v>204</v>
      </c>
      <c r="D48" s="175" t="s">
        <v>154</v>
      </c>
      <c r="E48" s="176">
        <v>3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2.9770000000000001E-2</v>
      </c>
      <c r="O48" s="179">
        <f>ROUND(E48*N48,2)</f>
        <v>0.09</v>
      </c>
      <c r="P48" s="160">
        <v>0</v>
      </c>
      <c r="Q48" s="160">
        <f>ROUND(E48*P48,2)</f>
        <v>0</v>
      </c>
      <c r="R48" s="161"/>
      <c r="S48" s="161" t="s">
        <v>155</v>
      </c>
      <c r="T48" s="161" t="s">
        <v>147</v>
      </c>
      <c r="U48" s="161">
        <v>1.86</v>
      </c>
      <c r="V48" s="161">
        <f>ROUND(E48*U48,2)</f>
        <v>5.58</v>
      </c>
      <c r="W48" s="161"/>
      <c r="X48" s="161" t="s">
        <v>148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149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92" t="s">
        <v>207</v>
      </c>
      <c r="D49" s="163"/>
      <c r="E49" s="164">
        <v>3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50"/>
      <c r="Z49" s="150"/>
      <c r="AA49" s="150"/>
      <c r="AB49" s="150"/>
      <c r="AC49" s="150"/>
      <c r="AD49" s="150"/>
      <c r="AE49" s="150"/>
      <c r="AF49" s="150"/>
      <c r="AG49" s="150" t="s">
        <v>151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33.75" outlineLevel="1" x14ac:dyDescent="0.2">
      <c r="A50" s="173">
        <v>17</v>
      </c>
      <c r="B50" s="174" t="s">
        <v>208</v>
      </c>
      <c r="C50" s="191" t="s">
        <v>209</v>
      </c>
      <c r="D50" s="175" t="s">
        <v>154</v>
      </c>
      <c r="E50" s="176">
        <v>4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2.427E-2</v>
      </c>
      <c r="O50" s="179">
        <f>ROUND(E50*N50,2)</f>
        <v>0.1</v>
      </c>
      <c r="P50" s="160">
        <v>0</v>
      </c>
      <c r="Q50" s="160">
        <f>ROUND(E50*P50,2)</f>
        <v>0</v>
      </c>
      <c r="R50" s="161"/>
      <c r="S50" s="161" t="s">
        <v>155</v>
      </c>
      <c r="T50" s="161" t="s">
        <v>147</v>
      </c>
      <c r="U50" s="161">
        <v>2.39</v>
      </c>
      <c r="V50" s="161">
        <f>ROUND(E50*U50,2)</f>
        <v>9.56</v>
      </c>
      <c r="W50" s="161"/>
      <c r="X50" s="161" t="s">
        <v>148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149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92" t="s">
        <v>210</v>
      </c>
      <c r="D51" s="163"/>
      <c r="E51" s="164">
        <v>4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50"/>
      <c r="Z51" s="150"/>
      <c r="AA51" s="150"/>
      <c r="AB51" s="150"/>
      <c r="AC51" s="150"/>
      <c r="AD51" s="150"/>
      <c r="AE51" s="150"/>
      <c r="AF51" s="150"/>
      <c r="AG51" s="150" t="s">
        <v>151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x14ac:dyDescent="0.2">
      <c r="A52" s="167" t="s">
        <v>141</v>
      </c>
      <c r="B52" s="168" t="s">
        <v>82</v>
      </c>
      <c r="C52" s="190" t="s">
        <v>83</v>
      </c>
      <c r="D52" s="169"/>
      <c r="E52" s="170"/>
      <c r="F52" s="171"/>
      <c r="G52" s="171">
        <f>SUMIF(AG53:AG76,"&lt;&gt;NOR",G53:G76)</f>
        <v>0</v>
      </c>
      <c r="H52" s="171"/>
      <c r="I52" s="171">
        <f>SUM(I53:I76)</f>
        <v>0</v>
      </c>
      <c r="J52" s="171"/>
      <c r="K52" s="171">
        <f>SUM(K53:K76)</f>
        <v>0</v>
      </c>
      <c r="L52" s="171"/>
      <c r="M52" s="171">
        <f>SUM(M53:M76)</f>
        <v>0</v>
      </c>
      <c r="N52" s="170"/>
      <c r="O52" s="172">
        <f>SUM(O53:O76)</f>
        <v>0.03</v>
      </c>
      <c r="P52" s="165"/>
      <c r="Q52" s="165">
        <f>SUM(Q53:Q76)</f>
        <v>24.480000000000004</v>
      </c>
      <c r="R52" s="166"/>
      <c r="S52" s="166"/>
      <c r="T52" s="166"/>
      <c r="U52" s="166"/>
      <c r="V52" s="166">
        <f>SUM(V53:V76)</f>
        <v>133.43</v>
      </c>
      <c r="W52" s="166"/>
      <c r="X52" s="166"/>
      <c r="AG52" t="s">
        <v>142</v>
      </c>
    </row>
    <row r="53" spans="1:60" outlineLevel="1" x14ac:dyDescent="0.2">
      <c r="A53" s="173">
        <v>18</v>
      </c>
      <c r="B53" s="174" t="s">
        <v>211</v>
      </c>
      <c r="C53" s="191" t="s">
        <v>212</v>
      </c>
      <c r="D53" s="175" t="s">
        <v>165</v>
      </c>
      <c r="E53" s="176">
        <v>19.8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6.7000000000000002E-4</v>
      </c>
      <c r="O53" s="179">
        <f>ROUND(E53*N53,2)</f>
        <v>0.01</v>
      </c>
      <c r="P53" s="160">
        <v>0.107</v>
      </c>
      <c r="Q53" s="160">
        <f>ROUND(E53*P53,2)</f>
        <v>2.12</v>
      </c>
      <c r="R53" s="161"/>
      <c r="S53" s="161" t="s">
        <v>155</v>
      </c>
      <c r="T53" s="161" t="s">
        <v>147</v>
      </c>
      <c r="U53" s="161">
        <v>0.16</v>
      </c>
      <c r="V53" s="161">
        <f>ROUND(E53*U53,2)</f>
        <v>3.17</v>
      </c>
      <c r="W53" s="161"/>
      <c r="X53" s="161" t="s">
        <v>148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149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92" t="s">
        <v>213</v>
      </c>
      <c r="D54" s="163"/>
      <c r="E54" s="164">
        <v>19.8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50"/>
      <c r="Z54" s="150"/>
      <c r="AA54" s="150"/>
      <c r="AB54" s="150"/>
      <c r="AC54" s="150"/>
      <c r="AD54" s="150"/>
      <c r="AE54" s="150"/>
      <c r="AF54" s="150"/>
      <c r="AG54" s="150" t="s">
        <v>151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3">
        <v>19</v>
      </c>
      <c r="B55" s="174" t="s">
        <v>214</v>
      </c>
      <c r="C55" s="191" t="s">
        <v>215</v>
      </c>
      <c r="D55" s="175" t="s">
        <v>216</v>
      </c>
      <c r="E55" s="176">
        <v>8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9">
        <f>ROUND(E55*N55,2)</f>
        <v>0</v>
      </c>
      <c r="P55" s="160">
        <v>6.5000000000000002E-2</v>
      </c>
      <c r="Q55" s="160">
        <f>ROUND(E55*P55,2)</f>
        <v>0.52</v>
      </c>
      <c r="R55" s="161"/>
      <c r="S55" s="161" t="s">
        <v>155</v>
      </c>
      <c r="T55" s="161" t="s">
        <v>147</v>
      </c>
      <c r="U55" s="161">
        <v>0.93</v>
      </c>
      <c r="V55" s="161">
        <f>ROUND(E55*U55,2)</f>
        <v>7.44</v>
      </c>
      <c r="W55" s="161"/>
      <c r="X55" s="161" t="s">
        <v>148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149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92" t="s">
        <v>217</v>
      </c>
      <c r="D56" s="163"/>
      <c r="E56" s="164">
        <v>8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50"/>
      <c r="Z56" s="150"/>
      <c r="AA56" s="150"/>
      <c r="AB56" s="150"/>
      <c r="AC56" s="150"/>
      <c r="AD56" s="150"/>
      <c r="AE56" s="150"/>
      <c r="AF56" s="150"/>
      <c r="AG56" s="150" t="s">
        <v>151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3">
        <v>20</v>
      </c>
      <c r="B57" s="174" t="s">
        <v>218</v>
      </c>
      <c r="C57" s="191" t="s">
        <v>219</v>
      </c>
      <c r="D57" s="175" t="s">
        <v>145</v>
      </c>
      <c r="E57" s="176">
        <v>4.04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1.82E-3</v>
      </c>
      <c r="O57" s="179">
        <f>ROUND(E57*N57,2)</f>
        <v>0.01</v>
      </c>
      <c r="P57" s="160">
        <v>1.8</v>
      </c>
      <c r="Q57" s="160">
        <f>ROUND(E57*P57,2)</f>
        <v>7.27</v>
      </c>
      <c r="R57" s="161"/>
      <c r="S57" s="161" t="s">
        <v>155</v>
      </c>
      <c r="T57" s="161" t="s">
        <v>147</v>
      </c>
      <c r="U57" s="161">
        <v>3.2</v>
      </c>
      <c r="V57" s="161">
        <f>ROUND(E57*U57,2)</f>
        <v>12.93</v>
      </c>
      <c r="W57" s="161"/>
      <c r="X57" s="161" t="s">
        <v>148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179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92" t="s">
        <v>220</v>
      </c>
      <c r="D58" s="163"/>
      <c r="E58" s="164">
        <v>0.6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50"/>
      <c r="Z58" s="150"/>
      <c r="AA58" s="150"/>
      <c r="AB58" s="150"/>
      <c r="AC58" s="150"/>
      <c r="AD58" s="150"/>
      <c r="AE58" s="150"/>
      <c r="AF58" s="150"/>
      <c r="AG58" s="150" t="s">
        <v>151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92" t="s">
        <v>221</v>
      </c>
      <c r="D59" s="163"/>
      <c r="E59" s="164">
        <v>0.54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50"/>
      <c r="Z59" s="150"/>
      <c r="AA59" s="150"/>
      <c r="AB59" s="150"/>
      <c r="AC59" s="150"/>
      <c r="AD59" s="150"/>
      <c r="AE59" s="150"/>
      <c r="AF59" s="150"/>
      <c r="AG59" s="150" t="s">
        <v>151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2" t="s">
        <v>222</v>
      </c>
      <c r="D60" s="163"/>
      <c r="E60" s="164">
        <v>2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50"/>
      <c r="Z60" s="150"/>
      <c r="AA60" s="150"/>
      <c r="AB60" s="150"/>
      <c r="AC60" s="150"/>
      <c r="AD60" s="150"/>
      <c r="AE60" s="150"/>
      <c r="AF60" s="150"/>
      <c r="AG60" s="150" t="s">
        <v>151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2" t="s">
        <v>223</v>
      </c>
      <c r="D61" s="163"/>
      <c r="E61" s="164">
        <v>0.9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50"/>
      <c r="Z61" s="150"/>
      <c r="AA61" s="150"/>
      <c r="AB61" s="150"/>
      <c r="AC61" s="150"/>
      <c r="AD61" s="150"/>
      <c r="AE61" s="150"/>
      <c r="AF61" s="150"/>
      <c r="AG61" s="150" t="s">
        <v>151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3">
        <v>21</v>
      </c>
      <c r="B62" s="174" t="s">
        <v>224</v>
      </c>
      <c r="C62" s="191" t="s">
        <v>225</v>
      </c>
      <c r="D62" s="175" t="s">
        <v>145</v>
      </c>
      <c r="E62" s="176">
        <v>7.76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1.82E-3</v>
      </c>
      <c r="O62" s="179">
        <f>ROUND(E62*N62,2)</f>
        <v>0.01</v>
      </c>
      <c r="P62" s="160">
        <v>1.8</v>
      </c>
      <c r="Q62" s="160">
        <f>ROUND(E62*P62,2)</f>
        <v>13.97</v>
      </c>
      <c r="R62" s="161"/>
      <c r="S62" s="161" t="s">
        <v>155</v>
      </c>
      <c r="T62" s="161" t="s">
        <v>147</v>
      </c>
      <c r="U62" s="161">
        <v>3.6080000000000001</v>
      </c>
      <c r="V62" s="161">
        <f>ROUND(E62*U62,2)</f>
        <v>28</v>
      </c>
      <c r="W62" s="161"/>
      <c r="X62" s="161" t="s">
        <v>148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179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92" t="s">
        <v>226</v>
      </c>
      <c r="D63" s="163"/>
      <c r="E63" s="164">
        <v>1.36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50"/>
      <c r="Z63" s="150"/>
      <c r="AA63" s="150"/>
      <c r="AB63" s="150"/>
      <c r="AC63" s="150"/>
      <c r="AD63" s="150"/>
      <c r="AE63" s="150"/>
      <c r="AF63" s="150"/>
      <c r="AG63" s="150" t="s">
        <v>151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92" t="s">
        <v>227</v>
      </c>
      <c r="D64" s="163"/>
      <c r="E64" s="164">
        <v>1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50"/>
      <c r="Z64" s="150"/>
      <c r="AA64" s="150"/>
      <c r="AB64" s="150"/>
      <c r="AC64" s="150"/>
      <c r="AD64" s="150"/>
      <c r="AE64" s="150"/>
      <c r="AF64" s="150"/>
      <c r="AG64" s="150" t="s">
        <v>151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92" t="s">
        <v>228</v>
      </c>
      <c r="D65" s="163"/>
      <c r="E65" s="164">
        <v>1.5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50"/>
      <c r="Z65" s="150"/>
      <c r="AA65" s="150"/>
      <c r="AB65" s="150"/>
      <c r="AC65" s="150"/>
      <c r="AD65" s="150"/>
      <c r="AE65" s="150"/>
      <c r="AF65" s="150"/>
      <c r="AG65" s="150" t="s">
        <v>151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2" t="s">
        <v>229</v>
      </c>
      <c r="D66" s="163"/>
      <c r="E66" s="164">
        <v>3.9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50"/>
      <c r="Z66" s="150"/>
      <c r="AA66" s="150"/>
      <c r="AB66" s="150"/>
      <c r="AC66" s="150"/>
      <c r="AD66" s="150"/>
      <c r="AE66" s="150"/>
      <c r="AF66" s="150"/>
      <c r="AG66" s="150" t="s">
        <v>151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3">
        <v>22</v>
      </c>
      <c r="B67" s="174" t="s">
        <v>230</v>
      </c>
      <c r="C67" s="191" t="s">
        <v>231</v>
      </c>
      <c r="D67" s="175" t="s">
        <v>216</v>
      </c>
      <c r="E67" s="176">
        <v>14.4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6">
        <v>0</v>
      </c>
      <c r="O67" s="179">
        <f>ROUND(E67*N67,2)</f>
        <v>0</v>
      </c>
      <c r="P67" s="160">
        <v>4.2000000000000003E-2</v>
      </c>
      <c r="Q67" s="160">
        <f>ROUND(E67*P67,2)</f>
        <v>0.6</v>
      </c>
      <c r="R67" s="161"/>
      <c r="S67" s="161" t="s">
        <v>155</v>
      </c>
      <c r="T67" s="161" t="s">
        <v>147</v>
      </c>
      <c r="U67" s="161">
        <v>0.72</v>
      </c>
      <c r="V67" s="161">
        <f>ROUND(E67*U67,2)</f>
        <v>10.37</v>
      </c>
      <c r="W67" s="161"/>
      <c r="X67" s="161" t="s">
        <v>148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179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2" t="s">
        <v>232</v>
      </c>
      <c r="D68" s="163"/>
      <c r="E68" s="164">
        <v>14.4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50"/>
      <c r="Z68" s="150"/>
      <c r="AA68" s="150"/>
      <c r="AB68" s="150"/>
      <c r="AC68" s="150"/>
      <c r="AD68" s="150"/>
      <c r="AE68" s="150"/>
      <c r="AF68" s="150"/>
      <c r="AG68" s="150" t="s">
        <v>151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80">
        <v>23</v>
      </c>
      <c r="B69" s="181" t="s">
        <v>233</v>
      </c>
      <c r="C69" s="193" t="s">
        <v>234</v>
      </c>
      <c r="D69" s="182" t="s">
        <v>235</v>
      </c>
      <c r="E69" s="183">
        <v>24.4834</v>
      </c>
      <c r="F69" s="184"/>
      <c r="G69" s="185">
        <f>ROUND(E69*F69,2)</f>
        <v>0</v>
      </c>
      <c r="H69" s="184"/>
      <c r="I69" s="185">
        <f>ROUND(E69*H69,2)</f>
        <v>0</v>
      </c>
      <c r="J69" s="184"/>
      <c r="K69" s="185">
        <f>ROUND(E69*J69,2)</f>
        <v>0</v>
      </c>
      <c r="L69" s="185">
        <v>21</v>
      </c>
      <c r="M69" s="185">
        <f>G69*(1+L69/100)</f>
        <v>0</v>
      </c>
      <c r="N69" s="183">
        <v>0</v>
      </c>
      <c r="O69" s="186">
        <f>ROUND(E69*N69,2)</f>
        <v>0</v>
      </c>
      <c r="P69" s="160">
        <v>0</v>
      </c>
      <c r="Q69" s="160">
        <f>ROUND(E69*P69,2)</f>
        <v>0</v>
      </c>
      <c r="R69" s="161"/>
      <c r="S69" s="161" t="s">
        <v>155</v>
      </c>
      <c r="T69" s="161" t="s">
        <v>147</v>
      </c>
      <c r="U69" s="161">
        <v>0.93300000000000005</v>
      </c>
      <c r="V69" s="161">
        <f>ROUND(E69*U69,2)</f>
        <v>22.84</v>
      </c>
      <c r="W69" s="161"/>
      <c r="X69" s="161" t="s">
        <v>236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237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3">
        <v>24</v>
      </c>
      <c r="B70" s="174" t="s">
        <v>238</v>
      </c>
      <c r="C70" s="191" t="s">
        <v>239</v>
      </c>
      <c r="D70" s="175" t="s">
        <v>235</v>
      </c>
      <c r="E70" s="176">
        <v>24.4834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0</v>
      </c>
      <c r="O70" s="179">
        <f>ROUND(E70*N70,2)</f>
        <v>0</v>
      </c>
      <c r="P70" s="160">
        <v>0</v>
      </c>
      <c r="Q70" s="160">
        <f>ROUND(E70*P70,2)</f>
        <v>0</v>
      </c>
      <c r="R70" s="161"/>
      <c r="S70" s="161" t="s">
        <v>155</v>
      </c>
      <c r="T70" s="161" t="s">
        <v>147</v>
      </c>
      <c r="U70" s="161">
        <v>0.49</v>
      </c>
      <c r="V70" s="161">
        <f>ROUND(E70*U70,2)</f>
        <v>12</v>
      </c>
      <c r="W70" s="161"/>
      <c r="X70" s="161" t="s">
        <v>236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237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255" t="s">
        <v>240</v>
      </c>
      <c r="D71" s="256"/>
      <c r="E71" s="256"/>
      <c r="F71" s="256"/>
      <c r="G71" s="256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50"/>
      <c r="Z71" s="150"/>
      <c r="AA71" s="150"/>
      <c r="AB71" s="150"/>
      <c r="AC71" s="150"/>
      <c r="AD71" s="150"/>
      <c r="AE71" s="150"/>
      <c r="AF71" s="150"/>
      <c r="AG71" s="150" t="s">
        <v>241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80">
        <v>25</v>
      </c>
      <c r="B72" s="181" t="s">
        <v>242</v>
      </c>
      <c r="C72" s="193" t="s">
        <v>243</v>
      </c>
      <c r="D72" s="182" t="s">
        <v>235</v>
      </c>
      <c r="E72" s="183">
        <v>48.966799999999999</v>
      </c>
      <c r="F72" s="184"/>
      <c r="G72" s="185">
        <f>ROUND(E72*F72,2)</f>
        <v>0</v>
      </c>
      <c r="H72" s="184"/>
      <c r="I72" s="185">
        <f>ROUND(E72*H72,2)</f>
        <v>0</v>
      </c>
      <c r="J72" s="184"/>
      <c r="K72" s="185">
        <f>ROUND(E72*J72,2)</f>
        <v>0</v>
      </c>
      <c r="L72" s="185">
        <v>21</v>
      </c>
      <c r="M72" s="185">
        <f>G72*(1+L72/100)</f>
        <v>0</v>
      </c>
      <c r="N72" s="183">
        <v>0</v>
      </c>
      <c r="O72" s="186">
        <f>ROUND(E72*N72,2)</f>
        <v>0</v>
      </c>
      <c r="P72" s="160">
        <v>0</v>
      </c>
      <c r="Q72" s="160">
        <f>ROUND(E72*P72,2)</f>
        <v>0</v>
      </c>
      <c r="R72" s="161"/>
      <c r="S72" s="161" t="s">
        <v>155</v>
      </c>
      <c r="T72" s="161" t="s">
        <v>147</v>
      </c>
      <c r="U72" s="161">
        <v>0</v>
      </c>
      <c r="V72" s="161">
        <f>ROUND(E72*U72,2)</f>
        <v>0</v>
      </c>
      <c r="W72" s="161"/>
      <c r="X72" s="161" t="s">
        <v>236</v>
      </c>
      <c r="Y72" s="150"/>
      <c r="Z72" s="150"/>
      <c r="AA72" s="150"/>
      <c r="AB72" s="150"/>
      <c r="AC72" s="150"/>
      <c r="AD72" s="150"/>
      <c r="AE72" s="150"/>
      <c r="AF72" s="150"/>
      <c r="AG72" s="150" t="s">
        <v>237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80">
        <v>26</v>
      </c>
      <c r="B73" s="181" t="s">
        <v>244</v>
      </c>
      <c r="C73" s="193" t="s">
        <v>245</v>
      </c>
      <c r="D73" s="182" t="s">
        <v>235</v>
      </c>
      <c r="E73" s="183">
        <v>24.4834</v>
      </c>
      <c r="F73" s="184"/>
      <c r="G73" s="185">
        <f>ROUND(E73*F73,2)</f>
        <v>0</v>
      </c>
      <c r="H73" s="184"/>
      <c r="I73" s="185">
        <f>ROUND(E73*H73,2)</f>
        <v>0</v>
      </c>
      <c r="J73" s="184"/>
      <c r="K73" s="185">
        <f>ROUND(E73*J73,2)</f>
        <v>0</v>
      </c>
      <c r="L73" s="185">
        <v>21</v>
      </c>
      <c r="M73" s="185">
        <f>G73*(1+L73/100)</f>
        <v>0</v>
      </c>
      <c r="N73" s="183">
        <v>0</v>
      </c>
      <c r="O73" s="186">
        <f>ROUND(E73*N73,2)</f>
        <v>0</v>
      </c>
      <c r="P73" s="160">
        <v>0</v>
      </c>
      <c r="Q73" s="160">
        <f>ROUND(E73*P73,2)</f>
        <v>0</v>
      </c>
      <c r="R73" s="161"/>
      <c r="S73" s="161" t="s">
        <v>155</v>
      </c>
      <c r="T73" s="161" t="s">
        <v>147</v>
      </c>
      <c r="U73" s="161">
        <v>0.94199999999999995</v>
      </c>
      <c r="V73" s="161">
        <f>ROUND(E73*U73,2)</f>
        <v>23.06</v>
      </c>
      <c r="W73" s="161"/>
      <c r="X73" s="161" t="s">
        <v>236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237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80">
        <v>27</v>
      </c>
      <c r="B74" s="181" t="s">
        <v>246</v>
      </c>
      <c r="C74" s="193" t="s">
        <v>247</v>
      </c>
      <c r="D74" s="182" t="s">
        <v>235</v>
      </c>
      <c r="E74" s="183">
        <v>122.417</v>
      </c>
      <c r="F74" s="184"/>
      <c r="G74" s="185">
        <f>ROUND(E74*F74,2)</f>
        <v>0</v>
      </c>
      <c r="H74" s="184"/>
      <c r="I74" s="185">
        <f>ROUND(E74*H74,2)</f>
        <v>0</v>
      </c>
      <c r="J74" s="184"/>
      <c r="K74" s="185">
        <f>ROUND(E74*J74,2)</f>
        <v>0</v>
      </c>
      <c r="L74" s="185">
        <v>21</v>
      </c>
      <c r="M74" s="185">
        <f>G74*(1+L74/100)</f>
        <v>0</v>
      </c>
      <c r="N74" s="183">
        <v>0</v>
      </c>
      <c r="O74" s="186">
        <f>ROUND(E74*N74,2)</f>
        <v>0</v>
      </c>
      <c r="P74" s="160">
        <v>0</v>
      </c>
      <c r="Q74" s="160">
        <f>ROUND(E74*P74,2)</f>
        <v>0</v>
      </c>
      <c r="R74" s="161"/>
      <c r="S74" s="161" t="s">
        <v>155</v>
      </c>
      <c r="T74" s="161" t="s">
        <v>147</v>
      </c>
      <c r="U74" s="161">
        <v>0.11</v>
      </c>
      <c r="V74" s="161">
        <f>ROUND(E74*U74,2)</f>
        <v>13.47</v>
      </c>
      <c r="W74" s="161"/>
      <c r="X74" s="161" t="s">
        <v>236</v>
      </c>
      <c r="Y74" s="150"/>
      <c r="Z74" s="150"/>
      <c r="AA74" s="150"/>
      <c r="AB74" s="150"/>
      <c r="AC74" s="150"/>
      <c r="AD74" s="150"/>
      <c r="AE74" s="150"/>
      <c r="AF74" s="150"/>
      <c r="AG74" s="150" t="s">
        <v>237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80">
        <v>28</v>
      </c>
      <c r="B75" s="181" t="s">
        <v>248</v>
      </c>
      <c r="C75" s="193" t="s">
        <v>249</v>
      </c>
      <c r="D75" s="182" t="s">
        <v>235</v>
      </c>
      <c r="E75" s="183">
        <v>24.4834</v>
      </c>
      <c r="F75" s="184"/>
      <c r="G75" s="185">
        <f>ROUND(E75*F75,2)</f>
        <v>0</v>
      </c>
      <c r="H75" s="184"/>
      <c r="I75" s="185">
        <f>ROUND(E75*H75,2)</f>
        <v>0</v>
      </c>
      <c r="J75" s="184"/>
      <c r="K75" s="185">
        <f>ROUND(E75*J75,2)</f>
        <v>0</v>
      </c>
      <c r="L75" s="185">
        <v>21</v>
      </c>
      <c r="M75" s="185">
        <f>G75*(1+L75/100)</f>
        <v>0</v>
      </c>
      <c r="N75" s="183">
        <v>0</v>
      </c>
      <c r="O75" s="186">
        <f>ROUND(E75*N75,2)</f>
        <v>0</v>
      </c>
      <c r="P75" s="160">
        <v>0</v>
      </c>
      <c r="Q75" s="160">
        <f>ROUND(E75*P75,2)</f>
        <v>0</v>
      </c>
      <c r="R75" s="161"/>
      <c r="S75" s="161" t="s">
        <v>155</v>
      </c>
      <c r="T75" s="161" t="s">
        <v>147</v>
      </c>
      <c r="U75" s="161">
        <v>6.0000000000000001E-3</v>
      </c>
      <c r="V75" s="161">
        <f>ROUND(E75*U75,2)</f>
        <v>0.15</v>
      </c>
      <c r="W75" s="161"/>
      <c r="X75" s="161" t="s">
        <v>236</v>
      </c>
      <c r="Y75" s="150"/>
      <c r="Z75" s="150"/>
      <c r="AA75" s="150"/>
      <c r="AB75" s="150"/>
      <c r="AC75" s="150"/>
      <c r="AD75" s="150"/>
      <c r="AE75" s="150"/>
      <c r="AF75" s="150"/>
      <c r="AG75" s="150" t="s">
        <v>237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80">
        <v>29</v>
      </c>
      <c r="B76" s="181" t="s">
        <v>250</v>
      </c>
      <c r="C76" s="193" t="s">
        <v>251</v>
      </c>
      <c r="D76" s="182" t="s">
        <v>235</v>
      </c>
      <c r="E76" s="183">
        <v>24.4834</v>
      </c>
      <c r="F76" s="184"/>
      <c r="G76" s="185">
        <f>ROUND(E76*F76,2)</f>
        <v>0</v>
      </c>
      <c r="H76" s="184"/>
      <c r="I76" s="185">
        <f>ROUND(E76*H76,2)</f>
        <v>0</v>
      </c>
      <c r="J76" s="184"/>
      <c r="K76" s="185">
        <f>ROUND(E76*J76,2)</f>
        <v>0</v>
      </c>
      <c r="L76" s="185">
        <v>21</v>
      </c>
      <c r="M76" s="185">
        <f>G76*(1+L76/100)</f>
        <v>0</v>
      </c>
      <c r="N76" s="183">
        <v>0</v>
      </c>
      <c r="O76" s="186">
        <f>ROUND(E76*N76,2)</f>
        <v>0</v>
      </c>
      <c r="P76" s="160">
        <v>0</v>
      </c>
      <c r="Q76" s="160">
        <f>ROUND(E76*P76,2)</f>
        <v>0</v>
      </c>
      <c r="R76" s="161"/>
      <c r="S76" s="161" t="s">
        <v>155</v>
      </c>
      <c r="T76" s="161" t="s">
        <v>147</v>
      </c>
      <c r="U76" s="161">
        <v>0</v>
      </c>
      <c r="V76" s="161">
        <f>ROUND(E76*U76,2)</f>
        <v>0</v>
      </c>
      <c r="W76" s="161"/>
      <c r="X76" s="161" t="s">
        <v>236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237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x14ac:dyDescent="0.2">
      <c r="A77" s="167" t="s">
        <v>141</v>
      </c>
      <c r="B77" s="168" t="s">
        <v>84</v>
      </c>
      <c r="C77" s="190" t="s">
        <v>85</v>
      </c>
      <c r="D77" s="169"/>
      <c r="E77" s="170"/>
      <c r="F77" s="171"/>
      <c r="G77" s="171">
        <f>SUMIF(AG78:AG78,"&lt;&gt;NOR",G78:G78)</f>
        <v>0</v>
      </c>
      <c r="H77" s="171"/>
      <c r="I77" s="171">
        <f>SUM(I78:I78)</f>
        <v>0</v>
      </c>
      <c r="J77" s="171"/>
      <c r="K77" s="171">
        <f>SUM(K78:K78)</f>
        <v>0</v>
      </c>
      <c r="L77" s="171"/>
      <c r="M77" s="171">
        <f>SUM(M78:M78)</f>
        <v>0</v>
      </c>
      <c r="N77" s="170"/>
      <c r="O77" s="172">
        <f>SUM(O78:O78)</f>
        <v>0</v>
      </c>
      <c r="P77" s="165"/>
      <c r="Q77" s="165">
        <f>SUM(Q78:Q78)</f>
        <v>0</v>
      </c>
      <c r="R77" s="166"/>
      <c r="S77" s="166"/>
      <c r="T77" s="166"/>
      <c r="U77" s="166"/>
      <c r="V77" s="166">
        <f>SUM(V78:V78)</f>
        <v>25.81</v>
      </c>
      <c r="W77" s="166"/>
      <c r="X77" s="166"/>
      <c r="AG77" t="s">
        <v>142</v>
      </c>
    </row>
    <row r="78" spans="1:60" outlineLevel="1" x14ac:dyDescent="0.2">
      <c r="A78" s="180">
        <v>30</v>
      </c>
      <c r="B78" s="181" t="s">
        <v>252</v>
      </c>
      <c r="C78" s="193" t="s">
        <v>253</v>
      </c>
      <c r="D78" s="182" t="s">
        <v>235</v>
      </c>
      <c r="E78" s="183">
        <v>13.64418</v>
      </c>
      <c r="F78" s="184"/>
      <c r="G78" s="185">
        <f>ROUND(E78*F78,2)</f>
        <v>0</v>
      </c>
      <c r="H78" s="184"/>
      <c r="I78" s="185">
        <f>ROUND(E78*H78,2)</f>
        <v>0</v>
      </c>
      <c r="J78" s="184"/>
      <c r="K78" s="185">
        <f>ROUND(E78*J78,2)</f>
        <v>0</v>
      </c>
      <c r="L78" s="185">
        <v>21</v>
      </c>
      <c r="M78" s="185">
        <f>G78*(1+L78/100)</f>
        <v>0</v>
      </c>
      <c r="N78" s="183">
        <v>0</v>
      </c>
      <c r="O78" s="186">
        <f>ROUND(E78*N78,2)</f>
        <v>0</v>
      </c>
      <c r="P78" s="160">
        <v>0</v>
      </c>
      <c r="Q78" s="160">
        <f>ROUND(E78*P78,2)</f>
        <v>0</v>
      </c>
      <c r="R78" s="161"/>
      <c r="S78" s="161" t="s">
        <v>155</v>
      </c>
      <c r="T78" s="161" t="s">
        <v>147</v>
      </c>
      <c r="U78" s="161">
        <v>1.8919999999999999</v>
      </c>
      <c r="V78" s="161">
        <f>ROUND(E78*U78,2)</f>
        <v>25.81</v>
      </c>
      <c r="W78" s="161"/>
      <c r="X78" s="161" t="s">
        <v>254</v>
      </c>
      <c r="Y78" s="150"/>
      <c r="Z78" s="150"/>
      <c r="AA78" s="150"/>
      <c r="AB78" s="150"/>
      <c r="AC78" s="150"/>
      <c r="AD78" s="150"/>
      <c r="AE78" s="150"/>
      <c r="AF78" s="150"/>
      <c r="AG78" s="150" t="s">
        <v>255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x14ac:dyDescent="0.2">
      <c r="A79" s="167" t="s">
        <v>141</v>
      </c>
      <c r="B79" s="168" t="s">
        <v>86</v>
      </c>
      <c r="C79" s="190" t="s">
        <v>87</v>
      </c>
      <c r="D79" s="169"/>
      <c r="E79" s="170"/>
      <c r="F79" s="171"/>
      <c r="G79" s="171">
        <f>SUMIF(AG80:AG81,"&lt;&gt;NOR",G80:G81)</f>
        <v>0</v>
      </c>
      <c r="H79" s="171"/>
      <c r="I79" s="171">
        <f>SUM(I80:I81)</f>
        <v>0</v>
      </c>
      <c r="J79" s="171"/>
      <c r="K79" s="171">
        <f>SUM(K80:K81)</f>
        <v>0</v>
      </c>
      <c r="L79" s="171"/>
      <c r="M79" s="171">
        <f>SUM(M80:M81)</f>
        <v>0</v>
      </c>
      <c r="N79" s="170"/>
      <c r="O79" s="172">
        <f>SUM(O80:O81)</f>
        <v>0.01</v>
      </c>
      <c r="P79" s="165"/>
      <c r="Q79" s="165">
        <f>SUM(Q80:Q81)</f>
        <v>0</v>
      </c>
      <c r="R79" s="166"/>
      <c r="S79" s="166"/>
      <c r="T79" s="166"/>
      <c r="U79" s="166"/>
      <c r="V79" s="166">
        <f>SUM(V80:V81)</f>
        <v>0.42</v>
      </c>
      <c r="W79" s="166"/>
      <c r="X79" s="166"/>
      <c r="AG79" t="s">
        <v>142</v>
      </c>
    </row>
    <row r="80" spans="1:60" ht="22.5" outlineLevel="1" x14ac:dyDescent="0.2">
      <c r="A80" s="173">
        <v>31</v>
      </c>
      <c r="B80" s="174" t="s">
        <v>256</v>
      </c>
      <c r="C80" s="191" t="s">
        <v>257</v>
      </c>
      <c r="D80" s="175" t="s">
        <v>165</v>
      </c>
      <c r="E80" s="176">
        <v>1.08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6">
        <v>4.7299999999999998E-3</v>
      </c>
      <c r="O80" s="179">
        <f>ROUND(E80*N80,2)</f>
        <v>0.01</v>
      </c>
      <c r="P80" s="160">
        <v>0</v>
      </c>
      <c r="Q80" s="160">
        <f>ROUND(E80*P80,2)</f>
        <v>0</v>
      </c>
      <c r="R80" s="161"/>
      <c r="S80" s="161" t="s">
        <v>155</v>
      </c>
      <c r="T80" s="161" t="s">
        <v>147</v>
      </c>
      <c r="U80" s="161">
        <v>0.39</v>
      </c>
      <c r="V80" s="161">
        <f>ROUND(E80*U80,2)</f>
        <v>0.42</v>
      </c>
      <c r="W80" s="161"/>
      <c r="X80" s="161" t="s">
        <v>148</v>
      </c>
      <c r="Y80" s="150"/>
      <c r="Z80" s="150"/>
      <c r="AA80" s="150"/>
      <c r="AB80" s="150"/>
      <c r="AC80" s="150"/>
      <c r="AD80" s="150"/>
      <c r="AE80" s="150"/>
      <c r="AF80" s="150"/>
      <c r="AG80" s="150" t="s">
        <v>258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2" t="s">
        <v>259</v>
      </c>
      <c r="D81" s="163"/>
      <c r="E81" s="164">
        <v>1.08</v>
      </c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50"/>
      <c r="Z81" s="150"/>
      <c r="AA81" s="150"/>
      <c r="AB81" s="150"/>
      <c r="AC81" s="150"/>
      <c r="AD81" s="150"/>
      <c r="AE81" s="150"/>
      <c r="AF81" s="150"/>
      <c r="AG81" s="150" t="s">
        <v>151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x14ac:dyDescent="0.2">
      <c r="A82" s="167" t="s">
        <v>141</v>
      </c>
      <c r="B82" s="168" t="s">
        <v>88</v>
      </c>
      <c r="C82" s="190" t="s">
        <v>89</v>
      </c>
      <c r="D82" s="169"/>
      <c r="E82" s="170"/>
      <c r="F82" s="171"/>
      <c r="G82" s="171">
        <f>SUMIF(AG83:AG92,"&lt;&gt;NOR",G83:G92)</f>
        <v>0</v>
      </c>
      <c r="H82" s="171"/>
      <c r="I82" s="171">
        <f>SUM(I83:I92)</f>
        <v>0</v>
      </c>
      <c r="J82" s="171"/>
      <c r="K82" s="171">
        <f>SUM(K83:K92)</f>
        <v>0</v>
      </c>
      <c r="L82" s="171"/>
      <c r="M82" s="171">
        <f>SUM(M83:M92)</f>
        <v>0</v>
      </c>
      <c r="N82" s="170"/>
      <c r="O82" s="172">
        <f>SUM(O83:O92)</f>
        <v>0</v>
      </c>
      <c r="P82" s="165"/>
      <c r="Q82" s="165">
        <f>SUM(Q83:Q92)</f>
        <v>0</v>
      </c>
      <c r="R82" s="166"/>
      <c r="S82" s="166"/>
      <c r="T82" s="166"/>
      <c r="U82" s="166"/>
      <c r="V82" s="166">
        <f>SUM(V83:V92)</f>
        <v>0</v>
      </c>
      <c r="W82" s="166"/>
      <c r="X82" s="166"/>
      <c r="AG82" t="s">
        <v>142</v>
      </c>
    </row>
    <row r="83" spans="1:60" outlineLevel="1" x14ac:dyDescent="0.2">
      <c r="A83" s="180">
        <v>32</v>
      </c>
      <c r="B83" s="181" t="s">
        <v>260</v>
      </c>
      <c r="C83" s="193" t="s">
        <v>261</v>
      </c>
      <c r="D83" s="182" t="s">
        <v>262</v>
      </c>
      <c r="E83" s="183">
        <v>48</v>
      </c>
      <c r="F83" s="184"/>
      <c r="G83" s="185">
        <f t="shared" ref="G83:G92" si="0">ROUND(E83*F83,2)</f>
        <v>0</v>
      </c>
      <c r="H83" s="184"/>
      <c r="I83" s="185">
        <f t="shared" ref="I83:I92" si="1">ROUND(E83*H83,2)</f>
        <v>0</v>
      </c>
      <c r="J83" s="184"/>
      <c r="K83" s="185">
        <f t="shared" ref="K83:K92" si="2">ROUND(E83*J83,2)</f>
        <v>0</v>
      </c>
      <c r="L83" s="185">
        <v>21</v>
      </c>
      <c r="M83" s="185">
        <f t="shared" ref="M83:M92" si="3">G83*(1+L83/100)</f>
        <v>0</v>
      </c>
      <c r="N83" s="183">
        <v>0</v>
      </c>
      <c r="O83" s="186">
        <f t="shared" ref="O83:O92" si="4">ROUND(E83*N83,2)</f>
        <v>0</v>
      </c>
      <c r="P83" s="160">
        <v>0</v>
      </c>
      <c r="Q83" s="160">
        <f t="shared" ref="Q83:Q92" si="5">ROUND(E83*P83,2)</f>
        <v>0</v>
      </c>
      <c r="R83" s="161"/>
      <c r="S83" s="161" t="s">
        <v>146</v>
      </c>
      <c r="T83" s="161" t="s">
        <v>147</v>
      </c>
      <c r="U83" s="161">
        <v>0</v>
      </c>
      <c r="V83" s="161">
        <f t="shared" ref="V83:V92" si="6">ROUND(E83*U83,2)</f>
        <v>0</v>
      </c>
      <c r="W83" s="161"/>
      <c r="X83" s="161" t="s">
        <v>263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264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80">
        <v>33</v>
      </c>
      <c r="B84" s="181" t="s">
        <v>265</v>
      </c>
      <c r="C84" s="193" t="s">
        <v>266</v>
      </c>
      <c r="D84" s="182" t="s">
        <v>262</v>
      </c>
      <c r="E84" s="183">
        <v>12</v>
      </c>
      <c r="F84" s="184"/>
      <c r="G84" s="185">
        <f t="shared" si="0"/>
        <v>0</v>
      </c>
      <c r="H84" s="184"/>
      <c r="I84" s="185">
        <f t="shared" si="1"/>
        <v>0</v>
      </c>
      <c r="J84" s="184"/>
      <c r="K84" s="185">
        <f t="shared" si="2"/>
        <v>0</v>
      </c>
      <c r="L84" s="185">
        <v>21</v>
      </c>
      <c r="M84" s="185">
        <f t="shared" si="3"/>
        <v>0</v>
      </c>
      <c r="N84" s="183">
        <v>0</v>
      </c>
      <c r="O84" s="186">
        <f t="shared" si="4"/>
        <v>0</v>
      </c>
      <c r="P84" s="160">
        <v>0</v>
      </c>
      <c r="Q84" s="160">
        <f t="shared" si="5"/>
        <v>0</v>
      </c>
      <c r="R84" s="161"/>
      <c r="S84" s="161" t="s">
        <v>146</v>
      </c>
      <c r="T84" s="161" t="s">
        <v>147</v>
      </c>
      <c r="U84" s="161">
        <v>0</v>
      </c>
      <c r="V84" s="161">
        <f t="shared" si="6"/>
        <v>0</v>
      </c>
      <c r="W84" s="161"/>
      <c r="X84" s="161" t="s">
        <v>263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264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80">
        <v>34</v>
      </c>
      <c r="B85" s="181" t="s">
        <v>267</v>
      </c>
      <c r="C85" s="193" t="s">
        <v>268</v>
      </c>
      <c r="D85" s="182" t="s">
        <v>262</v>
      </c>
      <c r="E85" s="183">
        <v>20</v>
      </c>
      <c r="F85" s="184"/>
      <c r="G85" s="185">
        <f t="shared" si="0"/>
        <v>0</v>
      </c>
      <c r="H85" s="184"/>
      <c r="I85" s="185">
        <f t="shared" si="1"/>
        <v>0</v>
      </c>
      <c r="J85" s="184"/>
      <c r="K85" s="185">
        <f t="shared" si="2"/>
        <v>0</v>
      </c>
      <c r="L85" s="185">
        <v>21</v>
      </c>
      <c r="M85" s="185">
        <f t="shared" si="3"/>
        <v>0</v>
      </c>
      <c r="N85" s="183">
        <v>0</v>
      </c>
      <c r="O85" s="186">
        <f t="shared" si="4"/>
        <v>0</v>
      </c>
      <c r="P85" s="160">
        <v>0</v>
      </c>
      <c r="Q85" s="160">
        <f t="shared" si="5"/>
        <v>0</v>
      </c>
      <c r="R85" s="161"/>
      <c r="S85" s="161" t="s">
        <v>146</v>
      </c>
      <c r="T85" s="161" t="s">
        <v>147</v>
      </c>
      <c r="U85" s="161">
        <v>0</v>
      </c>
      <c r="V85" s="161">
        <f t="shared" si="6"/>
        <v>0</v>
      </c>
      <c r="W85" s="161"/>
      <c r="X85" s="161" t="s">
        <v>263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264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80">
        <v>35</v>
      </c>
      <c r="B86" s="181" t="s">
        <v>269</v>
      </c>
      <c r="C86" s="193" t="s">
        <v>270</v>
      </c>
      <c r="D86" s="182" t="s">
        <v>216</v>
      </c>
      <c r="E86" s="183">
        <v>68</v>
      </c>
      <c r="F86" s="184"/>
      <c r="G86" s="185">
        <f t="shared" si="0"/>
        <v>0</v>
      </c>
      <c r="H86" s="184"/>
      <c r="I86" s="185">
        <f t="shared" si="1"/>
        <v>0</v>
      </c>
      <c r="J86" s="184"/>
      <c r="K86" s="185">
        <f t="shared" si="2"/>
        <v>0</v>
      </c>
      <c r="L86" s="185">
        <v>21</v>
      </c>
      <c r="M86" s="185">
        <f t="shared" si="3"/>
        <v>0</v>
      </c>
      <c r="N86" s="183">
        <v>0</v>
      </c>
      <c r="O86" s="186">
        <f t="shared" si="4"/>
        <v>0</v>
      </c>
      <c r="P86" s="160">
        <v>0</v>
      </c>
      <c r="Q86" s="160">
        <f t="shared" si="5"/>
        <v>0</v>
      </c>
      <c r="R86" s="161"/>
      <c r="S86" s="161" t="s">
        <v>146</v>
      </c>
      <c r="T86" s="161" t="s">
        <v>147</v>
      </c>
      <c r="U86" s="161">
        <v>0</v>
      </c>
      <c r="V86" s="161">
        <f t="shared" si="6"/>
        <v>0</v>
      </c>
      <c r="W86" s="161"/>
      <c r="X86" s="161" t="s">
        <v>263</v>
      </c>
      <c r="Y86" s="150"/>
      <c r="Z86" s="150"/>
      <c r="AA86" s="150"/>
      <c r="AB86" s="150"/>
      <c r="AC86" s="150"/>
      <c r="AD86" s="150"/>
      <c r="AE86" s="150"/>
      <c r="AF86" s="150"/>
      <c r="AG86" s="150" t="s">
        <v>264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2.5" outlineLevel="1" x14ac:dyDescent="0.2">
      <c r="A87" s="180">
        <v>36</v>
      </c>
      <c r="B87" s="181" t="s">
        <v>271</v>
      </c>
      <c r="C87" s="193" t="s">
        <v>272</v>
      </c>
      <c r="D87" s="182" t="s">
        <v>262</v>
      </c>
      <c r="E87" s="183">
        <v>2</v>
      </c>
      <c r="F87" s="184"/>
      <c r="G87" s="185">
        <f t="shared" si="0"/>
        <v>0</v>
      </c>
      <c r="H87" s="184"/>
      <c r="I87" s="185">
        <f t="shared" si="1"/>
        <v>0</v>
      </c>
      <c r="J87" s="184"/>
      <c r="K87" s="185">
        <f t="shared" si="2"/>
        <v>0</v>
      </c>
      <c r="L87" s="185">
        <v>21</v>
      </c>
      <c r="M87" s="185">
        <f t="shared" si="3"/>
        <v>0</v>
      </c>
      <c r="N87" s="183">
        <v>0</v>
      </c>
      <c r="O87" s="186">
        <f t="shared" si="4"/>
        <v>0</v>
      </c>
      <c r="P87" s="160">
        <v>0</v>
      </c>
      <c r="Q87" s="160">
        <f t="shared" si="5"/>
        <v>0</v>
      </c>
      <c r="R87" s="161"/>
      <c r="S87" s="161" t="s">
        <v>146</v>
      </c>
      <c r="T87" s="161" t="s">
        <v>147</v>
      </c>
      <c r="U87" s="161">
        <v>0</v>
      </c>
      <c r="V87" s="161">
        <f t="shared" si="6"/>
        <v>0</v>
      </c>
      <c r="W87" s="161"/>
      <c r="X87" s="161" t="s">
        <v>263</v>
      </c>
      <c r="Y87" s="150"/>
      <c r="Z87" s="150"/>
      <c r="AA87" s="150"/>
      <c r="AB87" s="150"/>
      <c r="AC87" s="150"/>
      <c r="AD87" s="150"/>
      <c r="AE87" s="150"/>
      <c r="AF87" s="150"/>
      <c r="AG87" s="150" t="s">
        <v>264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80">
        <v>37</v>
      </c>
      <c r="B88" s="181" t="s">
        <v>273</v>
      </c>
      <c r="C88" s="193" t="s">
        <v>274</v>
      </c>
      <c r="D88" s="182" t="s">
        <v>216</v>
      </c>
      <c r="E88" s="183">
        <v>21</v>
      </c>
      <c r="F88" s="184"/>
      <c r="G88" s="185">
        <f t="shared" si="0"/>
        <v>0</v>
      </c>
      <c r="H88" s="184"/>
      <c r="I88" s="185">
        <f t="shared" si="1"/>
        <v>0</v>
      </c>
      <c r="J88" s="184"/>
      <c r="K88" s="185">
        <f t="shared" si="2"/>
        <v>0</v>
      </c>
      <c r="L88" s="185">
        <v>21</v>
      </c>
      <c r="M88" s="185">
        <f t="shared" si="3"/>
        <v>0</v>
      </c>
      <c r="N88" s="183">
        <v>0</v>
      </c>
      <c r="O88" s="186">
        <f t="shared" si="4"/>
        <v>0</v>
      </c>
      <c r="P88" s="160">
        <v>0</v>
      </c>
      <c r="Q88" s="160">
        <f t="shared" si="5"/>
        <v>0</v>
      </c>
      <c r="R88" s="161"/>
      <c r="S88" s="161" t="s">
        <v>146</v>
      </c>
      <c r="T88" s="161" t="s">
        <v>147</v>
      </c>
      <c r="U88" s="161">
        <v>0</v>
      </c>
      <c r="V88" s="161">
        <f t="shared" si="6"/>
        <v>0</v>
      </c>
      <c r="W88" s="161"/>
      <c r="X88" s="161" t="s">
        <v>263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275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80">
        <v>38</v>
      </c>
      <c r="B89" s="181" t="s">
        <v>276</v>
      </c>
      <c r="C89" s="193" t="s">
        <v>277</v>
      </c>
      <c r="D89" s="182" t="s">
        <v>216</v>
      </c>
      <c r="E89" s="183">
        <v>8</v>
      </c>
      <c r="F89" s="184"/>
      <c r="G89" s="185">
        <f t="shared" si="0"/>
        <v>0</v>
      </c>
      <c r="H89" s="184"/>
      <c r="I89" s="185">
        <f t="shared" si="1"/>
        <v>0</v>
      </c>
      <c r="J89" s="184"/>
      <c r="K89" s="185">
        <f t="shared" si="2"/>
        <v>0</v>
      </c>
      <c r="L89" s="185">
        <v>21</v>
      </c>
      <c r="M89" s="185">
        <f t="shared" si="3"/>
        <v>0</v>
      </c>
      <c r="N89" s="183">
        <v>0</v>
      </c>
      <c r="O89" s="186">
        <f t="shared" si="4"/>
        <v>0</v>
      </c>
      <c r="P89" s="160">
        <v>0</v>
      </c>
      <c r="Q89" s="160">
        <f t="shared" si="5"/>
        <v>0</v>
      </c>
      <c r="R89" s="161"/>
      <c r="S89" s="161" t="s">
        <v>146</v>
      </c>
      <c r="T89" s="161" t="s">
        <v>147</v>
      </c>
      <c r="U89" s="161">
        <v>0</v>
      </c>
      <c r="V89" s="161">
        <f t="shared" si="6"/>
        <v>0</v>
      </c>
      <c r="W89" s="161"/>
      <c r="X89" s="161" t="s">
        <v>263</v>
      </c>
      <c r="Y89" s="150"/>
      <c r="Z89" s="150"/>
      <c r="AA89" s="150"/>
      <c r="AB89" s="150"/>
      <c r="AC89" s="150"/>
      <c r="AD89" s="150"/>
      <c r="AE89" s="150"/>
      <c r="AF89" s="150"/>
      <c r="AG89" s="150" t="s">
        <v>275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80">
        <v>39</v>
      </c>
      <c r="B90" s="181" t="s">
        <v>278</v>
      </c>
      <c r="C90" s="193" t="s">
        <v>279</v>
      </c>
      <c r="D90" s="182" t="s">
        <v>216</v>
      </c>
      <c r="E90" s="183">
        <v>14</v>
      </c>
      <c r="F90" s="184"/>
      <c r="G90" s="185">
        <f t="shared" si="0"/>
        <v>0</v>
      </c>
      <c r="H90" s="184"/>
      <c r="I90" s="185">
        <f t="shared" si="1"/>
        <v>0</v>
      </c>
      <c r="J90" s="184"/>
      <c r="K90" s="185">
        <f t="shared" si="2"/>
        <v>0</v>
      </c>
      <c r="L90" s="185">
        <v>21</v>
      </c>
      <c r="M90" s="185">
        <f t="shared" si="3"/>
        <v>0</v>
      </c>
      <c r="N90" s="183">
        <v>0</v>
      </c>
      <c r="O90" s="186">
        <f t="shared" si="4"/>
        <v>0</v>
      </c>
      <c r="P90" s="160">
        <v>0</v>
      </c>
      <c r="Q90" s="160">
        <f t="shared" si="5"/>
        <v>0</v>
      </c>
      <c r="R90" s="161"/>
      <c r="S90" s="161" t="s">
        <v>146</v>
      </c>
      <c r="T90" s="161" t="s">
        <v>147</v>
      </c>
      <c r="U90" s="161">
        <v>0</v>
      </c>
      <c r="V90" s="161">
        <f t="shared" si="6"/>
        <v>0</v>
      </c>
      <c r="W90" s="161"/>
      <c r="X90" s="161" t="s">
        <v>263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275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80">
        <v>40</v>
      </c>
      <c r="B91" s="181" t="s">
        <v>280</v>
      </c>
      <c r="C91" s="193" t="s">
        <v>281</v>
      </c>
      <c r="D91" s="182" t="s">
        <v>216</v>
      </c>
      <c r="E91" s="183">
        <v>68</v>
      </c>
      <c r="F91" s="184"/>
      <c r="G91" s="185">
        <f t="shared" si="0"/>
        <v>0</v>
      </c>
      <c r="H91" s="184"/>
      <c r="I91" s="185">
        <f t="shared" si="1"/>
        <v>0</v>
      </c>
      <c r="J91" s="184"/>
      <c r="K91" s="185">
        <f t="shared" si="2"/>
        <v>0</v>
      </c>
      <c r="L91" s="185">
        <v>21</v>
      </c>
      <c r="M91" s="185">
        <f t="shared" si="3"/>
        <v>0</v>
      </c>
      <c r="N91" s="183">
        <v>0</v>
      </c>
      <c r="O91" s="186">
        <f t="shared" si="4"/>
        <v>0</v>
      </c>
      <c r="P91" s="160">
        <v>0</v>
      </c>
      <c r="Q91" s="160">
        <f t="shared" si="5"/>
        <v>0</v>
      </c>
      <c r="R91" s="161"/>
      <c r="S91" s="161" t="s">
        <v>146</v>
      </c>
      <c r="T91" s="161" t="s">
        <v>147</v>
      </c>
      <c r="U91" s="161">
        <v>0</v>
      </c>
      <c r="V91" s="161">
        <f t="shared" si="6"/>
        <v>0</v>
      </c>
      <c r="W91" s="161"/>
      <c r="X91" s="161" t="s">
        <v>263</v>
      </c>
      <c r="Y91" s="150"/>
      <c r="Z91" s="150"/>
      <c r="AA91" s="150"/>
      <c r="AB91" s="150"/>
      <c r="AC91" s="150"/>
      <c r="AD91" s="150"/>
      <c r="AE91" s="150"/>
      <c r="AF91" s="150"/>
      <c r="AG91" s="150" t="s">
        <v>275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80">
        <v>41</v>
      </c>
      <c r="B92" s="181" t="s">
        <v>282</v>
      </c>
      <c r="C92" s="193" t="s">
        <v>283</v>
      </c>
      <c r="D92" s="182" t="s">
        <v>284</v>
      </c>
      <c r="E92" s="183">
        <v>1</v>
      </c>
      <c r="F92" s="184"/>
      <c r="G92" s="185">
        <f t="shared" si="0"/>
        <v>0</v>
      </c>
      <c r="H92" s="184"/>
      <c r="I92" s="185">
        <f t="shared" si="1"/>
        <v>0</v>
      </c>
      <c r="J92" s="184"/>
      <c r="K92" s="185">
        <f t="shared" si="2"/>
        <v>0</v>
      </c>
      <c r="L92" s="185">
        <v>21</v>
      </c>
      <c r="M92" s="185">
        <f t="shared" si="3"/>
        <v>0</v>
      </c>
      <c r="N92" s="183">
        <v>0</v>
      </c>
      <c r="O92" s="186">
        <f t="shared" si="4"/>
        <v>0</v>
      </c>
      <c r="P92" s="160">
        <v>0</v>
      </c>
      <c r="Q92" s="160">
        <f t="shared" si="5"/>
        <v>0</v>
      </c>
      <c r="R92" s="161"/>
      <c r="S92" s="161" t="s">
        <v>146</v>
      </c>
      <c r="T92" s="161" t="s">
        <v>147</v>
      </c>
      <c r="U92" s="161">
        <v>0</v>
      </c>
      <c r="V92" s="161">
        <f t="shared" si="6"/>
        <v>0</v>
      </c>
      <c r="W92" s="161"/>
      <c r="X92" s="161" t="s">
        <v>263</v>
      </c>
      <c r="Y92" s="150"/>
      <c r="Z92" s="150"/>
      <c r="AA92" s="150"/>
      <c r="AB92" s="150"/>
      <c r="AC92" s="150"/>
      <c r="AD92" s="150"/>
      <c r="AE92" s="150"/>
      <c r="AF92" s="150"/>
      <c r="AG92" s="150" t="s">
        <v>275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x14ac:dyDescent="0.2">
      <c r="A93" s="167" t="s">
        <v>141</v>
      </c>
      <c r="B93" s="168" t="s">
        <v>90</v>
      </c>
      <c r="C93" s="190" t="s">
        <v>91</v>
      </c>
      <c r="D93" s="169"/>
      <c r="E93" s="170"/>
      <c r="F93" s="171"/>
      <c r="G93" s="171">
        <f>SUMIF(AG94:AG104,"&lt;&gt;NOR",G94:G104)</f>
        <v>0</v>
      </c>
      <c r="H93" s="171"/>
      <c r="I93" s="171">
        <f>SUM(I94:I104)</f>
        <v>0</v>
      </c>
      <c r="J93" s="171"/>
      <c r="K93" s="171">
        <f>SUM(K94:K104)</f>
        <v>0</v>
      </c>
      <c r="L93" s="171"/>
      <c r="M93" s="171">
        <f>SUM(M94:M104)</f>
        <v>0</v>
      </c>
      <c r="N93" s="170"/>
      <c r="O93" s="172">
        <f>SUM(O94:O104)</f>
        <v>0.37</v>
      </c>
      <c r="P93" s="165"/>
      <c r="Q93" s="165">
        <f>SUM(Q94:Q104)</f>
        <v>0.42000000000000004</v>
      </c>
      <c r="R93" s="166"/>
      <c r="S93" s="166"/>
      <c r="T93" s="166"/>
      <c r="U93" s="166"/>
      <c r="V93" s="166">
        <f>SUM(V94:V104)</f>
        <v>37.129999999999995</v>
      </c>
      <c r="W93" s="166"/>
      <c r="X93" s="166"/>
      <c r="AG93" t="s">
        <v>142</v>
      </c>
    </row>
    <row r="94" spans="1:60" ht="22.5" outlineLevel="1" x14ac:dyDescent="0.2">
      <c r="A94" s="180">
        <v>42</v>
      </c>
      <c r="B94" s="181" t="s">
        <v>285</v>
      </c>
      <c r="C94" s="193" t="s">
        <v>286</v>
      </c>
      <c r="D94" s="182" t="s">
        <v>287</v>
      </c>
      <c r="E94" s="183">
        <v>7</v>
      </c>
      <c r="F94" s="184"/>
      <c r="G94" s="185">
        <f t="shared" ref="G94:G104" si="7">ROUND(E94*F94,2)</f>
        <v>0</v>
      </c>
      <c r="H94" s="184"/>
      <c r="I94" s="185">
        <f t="shared" ref="I94:I104" si="8">ROUND(E94*H94,2)</f>
        <v>0</v>
      </c>
      <c r="J94" s="184"/>
      <c r="K94" s="185">
        <f t="shared" ref="K94:K104" si="9">ROUND(E94*J94,2)</f>
        <v>0</v>
      </c>
      <c r="L94" s="185">
        <v>21</v>
      </c>
      <c r="M94" s="185">
        <f t="shared" ref="M94:M104" si="10">G94*(1+L94/100)</f>
        <v>0</v>
      </c>
      <c r="N94" s="183">
        <v>1.772E-2</v>
      </c>
      <c r="O94" s="186">
        <f t="shared" ref="O94:O104" si="11">ROUND(E94*N94,2)</f>
        <v>0.12</v>
      </c>
      <c r="P94" s="160">
        <v>0</v>
      </c>
      <c r="Q94" s="160">
        <f t="shared" ref="Q94:Q104" si="12">ROUND(E94*P94,2)</f>
        <v>0</v>
      </c>
      <c r="R94" s="161"/>
      <c r="S94" s="161" t="s">
        <v>155</v>
      </c>
      <c r="T94" s="161" t="s">
        <v>147</v>
      </c>
      <c r="U94" s="161">
        <v>0.97299999999999998</v>
      </c>
      <c r="V94" s="161">
        <f t="shared" ref="V94:V104" si="13">ROUND(E94*U94,2)</f>
        <v>6.81</v>
      </c>
      <c r="W94" s="161"/>
      <c r="X94" s="161" t="s">
        <v>148</v>
      </c>
      <c r="Y94" s="150"/>
      <c r="Z94" s="150"/>
      <c r="AA94" s="150"/>
      <c r="AB94" s="150"/>
      <c r="AC94" s="150"/>
      <c r="AD94" s="150"/>
      <c r="AE94" s="150"/>
      <c r="AF94" s="150"/>
      <c r="AG94" s="150" t="s">
        <v>258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80">
        <v>43</v>
      </c>
      <c r="B95" s="181" t="s">
        <v>288</v>
      </c>
      <c r="C95" s="193" t="s">
        <v>289</v>
      </c>
      <c r="D95" s="182" t="s">
        <v>287</v>
      </c>
      <c r="E95" s="183">
        <v>3</v>
      </c>
      <c r="F95" s="184"/>
      <c r="G95" s="185">
        <f t="shared" si="7"/>
        <v>0</v>
      </c>
      <c r="H95" s="184"/>
      <c r="I95" s="185">
        <f t="shared" si="8"/>
        <v>0</v>
      </c>
      <c r="J95" s="184"/>
      <c r="K95" s="185">
        <f t="shared" si="9"/>
        <v>0</v>
      </c>
      <c r="L95" s="185">
        <v>21</v>
      </c>
      <c r="M95" s="185">
        <f t="shared" si="10"/>
        <v>0</v>
      </c>
      <c r="N95" s="183">
        <v>2.4080000000000001E-2</v>
      </c>
      <c r="O95" s="186">
        <f t="shared" si="11"/>
        <v>7.0000000000000007E-2</v>
      </c>
      <c r="P95" s="160">
        <v>0</v>
      </c>
      <c r="Q95" s="160">
        <f t="shared" si="12"/>
        <v>0</v>
      </c>
      <c r="R95" s="161"/>
      <c r="S95" s="161" t="s">
        <v>155</v>
      </c>
      <c r="T95" s="161" t="s">
        <v>147</v>
      </c>
      <c r="U95" s="161">
        <v>0.95499999999999996</v>
      </c>
      <c r="V95" s="161">
        <f t="shared" si="13"/>
        <v>2.87</v>
      </c>
      <c r="W95" s="161"/>
      <c r="X95" s="161" t="s">
        <v>148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258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180">
        <v>44</v>
      </c>
      <c r="B96" s="181" t="s">
        <v>290</v>
      </c>
      <c r="C96" s="193" t="s">
        <v>291</v>
      </c>
      <c r="D96" s="182" t="s">
        <v>287</v>
      </c>
      <c r="E96" s="183">
        <v>7</v>
      </c>
      <c r="F96" s="184"/>
      <c r="G96" s="185">
        <f t="shared" si="7"/>
        <v>0</v>
      </c>
      <c r="H96" s="184"/>
      <c r="I96" s="185">
        <f t="shared" si="8"/>
        <v>0</v>
      </c>
      <c r="J96" s="184"/>
      <c r="K96" s="185">
        <f t="shared" si="9"/>
        <v>0</v>
      </c>
      <c r="L96" s="185">
        <v>21</v>
      </c>
      <c r="M96" s="185">
        <f t="shared" si="10"/>
        <v>0</v>
      </c>
      <c r="N96" s="183">
        <v>1.201E-2</v>
      </c>
      <c r="O96" s="186">
        <f t="shared" si="11"/>
        <v>0.08</v>
      </c>
      <c r="P96" s="160">
        <v>0</v>
      </c>
      <c r="Q96" s="160">
        <f t="shared" si="12"/>
        <v>0</v>
      </c>
      <c r="R96" s="161"/>
      <c r="S96" s="161" t="s">
        <v>155</v>
      </c>
      <c r="T96" s="161" t="s">
        <v>147</v>
      </c>
      <c r="U96" s="161">
        <v>1.1890000000000001</v>
      </c>
      <c r="V96" s="161">
        <f t="shared" si="13"/>
        <v>8.32</v>
      </c>
      <c r="W96" s="161"/>
      <c r="X96" s="161" t="s">
        <v>148</v>
      </c>
      <c r="Y96" s="150"/>
      <c r="Z96" s="150"/>
      <c r="AA96" s="150"/>
      <c r="AB96" s="150"/>
      <c r="AC96" s="150"/>
      <c r="AD96" s="150"/>
      <c r="AE96" s="150"/>
      <c r="AF96" s="150"/>
      <c r="AG96" s="150" t="s">
        <v>258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80">
        <v>45</v>
      </c>
      <c r="B97" s="181" t="s">
        <v>292</v>
      </c>
      <c r="C97" s="193" t="s">
        <v>293</v>
      </c>
      <c r="D97" s="182" t="s">
        <v>287</v>
      </c>
      <c r="E97" s="183">
        <v>1</v>
      </c>
      <c r="F97" s="184"/>
      <c r="G97" s="185">
        <f t="shared" si="7"/>
        <v>0</v>
      </c>
      <c r="H97" s="184"/>
      <c r="I97" s="185">
        <f t="shared" si="8"/>
        <v>0</v>
      </c>
      <c r="J97" s="184"/>
      <c r="K97" s="185">
        <f t="shared" si="9"/>
        <v>0</v>
      </c>
      <c r="L97" s="185">
        <v>21</v>
      </c>
      <c r="M97" s="185">
        <f t="shared" si="10"/>
        <v>0</v>
      </c>
      <c r="N97" s="183">
        <v>1.444E-2</v>
      </c>
      <c r="O97" s="186">
        <f t="shared" si="11"/>
        <v>0.01</v>
      </c>
      <c r="P97" s="160">
        <v>0</v>
      </c>
      <c r="Q97" s="160">
        <f t="shared" si="12"/>
        <v>0</v>
      </c>
      <c r="R97" s="161"/>
      <c r="S97" s="161" t="s">
        <v>155</v>
      </c>
      <c r="T97" s="161" t="s">
        <v>147</v>
      </c>
      <c r="U97" s="161">
        <v>1.25</v>
      </c>
      <c r="V97" s="161">
        <f t="shared" si="13"/>
        <v>1.25</v>
      </c>
      <c r="W97" s="161"/>
      <c r="X97" s="161" t="s">
        <v>148</v>
      </c>
      <c r="Y97" s="150"/>
      <c r="Z97" s="150"/>
      <c r="AA97" s="150"/>
      <c r="AB97" s="150"/>
      <c r="AC97" s="150"/>
      <c r="AD97" s="150"/>
      <c r="AE97" s="150"/>
      <c r="AF97" s="150"/>
      <c r="AG97" s="150" t="s">
        <v>258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80">
        <v>46</v>
      </c>
      <c r="B98" s="181" t="s">
        <v>294</v>
      </c>
      <c r="C98" s="193" t="s">
        <v>295</v>
      </c>
      <c r="D98" s="182" t="s">
        <v>287</v>
      </c>
      <c r="E98" s="183">
        <v>7</v>
      </c>
      <c r="F98" s="184"/>
      <c r="G98" s="185">
        <f t="shared" si="7"/>
        <v>0</v>
      </c>
      <c r="H98" s="184"/>
      <c r="I98" s="185">
        <f t="shared" si="8"/>
        <v>0</v>
      </c>
      <c r="J98" s="184"/>
      <c r="K98" s="185">
        <f t="shared" si="9"/>
        <v>0</v>
      </c>
      <c r="L98" s="185">
        <v>21</v>
      </c>
      <c r="M98" s="185">
        <f t="shared" si="10"/>
        <v>0</v>
      </c>
      <c r="N98" s="183">
        <v>0</v>
      </c>
      <c r="O98" s="186">
        <f t="shared" si="11"/>
        <v>0</v>
      </c>
      <c r="P98" s="160">
        <v>1.933E-2</v>
      </c>
      <c r="Q98" s="160">
        <f t="shared" si="12"/>
        <v>0.14000000000000001</v>
      </c>
      <c r="R98" s="161"/>
      <c r="S98" s="161" t="s">
        <v>155</v>
      </c>
      <c r="T98" s="161" t="s">
        <v>147</v>
      </c>
      <c r="U98" s="161">
        <v>0.59</v>
      </c>
      <c r="V98" s="161">
        <f t="shared" si="13"/>
        <v>4.13</v>
      </c>
      <c r="W98" s="161"/>
      <c r="X98" s="161" t="s">
        <v>148</v>
      </c>
      <c r="Y98" s="150"/>
      <c r="Z98" s="150"/>
      <c r="AA98" s="150"/>
      <c r="AB98" s="150"/>
      <c r="AC98" s="150"/>
      <c r="AD98" s="150"/>
      <c r="AE98" s="150"/>
      <c r="AF98" s="150"/>
      <c r="AG98" s="150" t="s">
        <v>258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80">
        <v>47</v>
      </c>
      <c r="B99" s="181" t="s">
        <v>296</v>
      </c>
      <c r="C99" s="193" t="s">
        <v>297</v>
      </c>
      <c r="D99" s="182" t="s">
        <v>287</v>
      </c>
      <c r="E99" s="183">
        <v>5</v>
      </c>
      <c r="F99" s="184"/>
      <c r="G99" s="185">
        <f t="shared" si="7"/>
        <v>0</v>
      </c>
      <c r="H99" s="184"/>
      <c r="I99" s="185">
        <f t="shared" si="8"/>
        <v>0</v>
      </c>
      <c r="J99" s="184"/>
      <c r="K99" s="185">
        <f t="shared" si="9"/>
        <v>0</v>
      </c>
      <c r="L99" s="185">
        <v>21</v>
      </c>
      <c r="M99" s="185">
        <f t="shared" si="10"/>
        <v>0</v>
      </c>
      <c r="N99" s="183">
        <v>0</v>
      </c>
      <c r="O99" s="186">
        <f t="shared" si="11"/>
        <v>0</v>
      </c>
      <c r="P99" s="160">
        <v>0</v>
      </c>
      <c r="Q99" s="160">
        <f t="shared" si="12"/>
        <v>0</v>
      </c>
      <c r="R99" s="161"/>
      <c r="S99" s="161" t="s">
        <v>155</v>
      </c>
      <c r="T99" s="161" t="s">
        <v>147</v>
      </c>
      <c r="U99" s="161">
        <v>1.77</v>
      </c>
      <c r="V99" s="161">
        <f t="shared" si="13"/>
        <v>8.85</v>
      </c>
      <c r="W99" s="161"/>
      <c r="X99" s="161" t="s">
        <v>148</v>
      </c>
      <c r="Y99" s="150"/>
      <c r="Z99" s="150"/>
      <c r="AA99" s="150"/>
      <c r="AB99" s="150"/>
      <c r="AC99" s="150"/>
      <c r="AD99" s="150"/>
      <c r="AE99" s="150"/>
      <c r="AF99" s="150"/>
      <c r="AG99" s="150" t="s">
        <v>258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80">
        <v>48</v>
      </c>
      <c r="B100" s="181" t="s">
        <v>298</v>
      </c>
      <c r="C100" s="193" t="s">
        <v>299</v>
      </c>
      <c r="D100" s="182" t="s">
        <v>287</v>
      </c>
      <c r="E100" s="183">
        <v>8</v>
      </c>
      <c r="F100" s="184"/>
      <c r="G100" s="185">
        <f t="shared" si="7"/>
        <v>0</v>
      </c>
      <c r="H100" s="184"/>
      <c r="I100" s="185">
        <f t="shared" si="8"/>
        <v>0</v>
      </c>
      <c r="J100" s="184"/>
      <c r="K100" s="185">
        <f t="shared" si="9"/>
        <v>0</v>
      </c>
      <c r="L100" s="185">
        <v>21</v>
      </c>
      <c r="M100" s="185">
        <f t="shared" si="10"/>
        <v>0</v>
      </c>
      <c r="N100" s="183">
        <v>0</v>
      </c>
      <c r="O100" s="186">
        <f t="shared" si="11"/>
        <v>0</v>
      </c>
      <c r="P100" s="160">
        <v>1.9460000000000002E-2</v>
      </c>
      <c r="Q100" s="160">
        <f t="shared" si="12"/>
        <v>0.16</v>
      </c>
      <c r="R100" s="161"/>
      <c r="S100" s="161" t="s">
        <v>155</v>
      </c>
      <c r="T100" s="161" t="s">
        <v>147</v>
      </c>
      <c r="U100" s="161">
        <v>0.38200000000000001</v>
      </c>
      <c r="V100" s="161">
        <f t="shared" si="13"/>
        <v>3.06</v>
      </c>
      <c r="W100" s="161"/>
      <c r="X100" s="161" t="s">
        <v>148</v>
      </c>
      <c r="Y100" s="150"/>
      <c r="Z100" s="150"/>
      <c r="AA100" s="150"/>
      <c r="AB100" s="150"/>
      <c r="AC100" s="150"/>
      <c r="AD100" s="150"/>
      <c r="AE100" s="150"/>
      <c r="AF100" s="150"/>
      <c r="AG100" s="150" t="s">
        <v>258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 x14ac:dyDescent="0.2">
      <c r="A101" s="180">
        <v>49</v>
      </c>
      <c r="B101" s="181" t="s">
        <v>300</v>
      </c>
      <c r="C101" s="193" t="s">
        <v>301</v>
      </c>
      <c r="D101" s="182" t="s">
        <v>287</v>
      </c>
      <c r="E101" s="183">
        <v>1</v>
      </c>
      <c r="F101" s="184"/>
      <c r="G101" s="185">
        <f t="shared" si="7"/>
        <v>0</v>
      </c>
      <c r="H101" s="184"/>
      <c r="I101" s="185">
        <f t="shared" si="8"/>
        <v>0</v>
      </c>
      <c r="J101" s="184"/>
      <c r="K101" s="185">
        <f t="shared" si="9"/>
        <v>0</v>
      </c>
      <c r="L101" s="185">
        <v>21</v>
      </c>
      <c r="M101" s="185">
        <f t="shared" si="10"/>
        <v>0</v>
      </c>
      <c r="N101" s="183">
        <v>0</v>
      </c>
      <c r="O101" s="186">
        <f t="shared" si="11"/>
        <v>0</v>
      </c>
      <c r="P101" s="160">
        <v>8.7999999999999995E-2</v>
      </c>
      <c r="Q101" s="160">
        <f t="shared" si="12"/>
        <v>0.09</v>
      </c>
      <c r="R101" s="161"/>
      <c r="S101" s="161" t="s">
        <v>155</v>
      </c>
      <c r="T101" s="161" t="s">
        <v>147</v>
      </c>
      <c r="U101" s="161">
        <v>0.69299999999999995</v>
      </c>
      <c r="V101" s="161">
        <f t="shared" si="13"/>
        <v>0.69</v>
      </c>
      <c r="W101" s="161"/>
      <c r="X101" s="161" t="s">
        <v>148</v>
      </c>
      <c r="Y101" s="150"/>
      <c r="Z101" s="150"/>
      <c r="AA101" s="150"/>
      <c r="AB101" s="150"/>
      <c r="AC101" s="150"/>
      <c r="AD101" s="150"/>
      <c r="AE101" s="150"/>
      <c r="AF101" s="150"/>
      <c r="AG101" s="150" t="s">
        <v>258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80">
        <v>50</v>
      </c>
      <c r="B102" s="181" t="s">
        <v>302</v>
      </c>
      <c r="C102" s="193" t="s">
        <v>303</v>
      </c>
      <c r="D102" s="182" t="s">
        <v>287</v>
      </c>
      <c r="E102" s="183">
        <v>1</v>
      </c>
      <c r="F102" s="184"/>
      <c r="G102" s="185">
        <f t="shared" si="7"/>
        <v>0</v>
      </c>
      <c r="H102" s="184"/>
      <c r="I102" s="185">
        <f t="shared" si="8"/>
        <v>0</v>
      </c>
      <c r="J102" s="184"/>
      <c r="K102" s="185">
        <f t="shared" si="9"/>
        <v>0</v>
      </c>
      <c r="L102" s="185">
        <v>21</v>
      </c>
      <c r="M102" s="185">
        <f t="shared" si="10"/>
        <v>0</v>
      </c>
      <c r="N102" s="183">
        <v>0</v>
      </c>
      <c r="O102" s="186">
        <f t="shared" si="11"/>
        <v>0</v>
      </c>
      <c r="P102" s="160">
        <v>3.4700000000000002E-2</v>
      </c>
      <c r="Q102" s="160">
        <f t="shared" si="12"/>
        <v>0.03</v>
      </c>
      <c r="R102" s="161"/>
      <c r="S102" s="161" t="s">
        <v>155</v>
      </c>
      <c r="T102" s="161" t="s">
        <v>147</v>
      </c>
      <c r="U102" s="161">
        <v>0.56899999999999995</v>
      </c>
      <c r="V102" s="161">
        <f t="shared" si="13"/>
        <v>0.56999999999999995</v>
      </c>
      <c r="W102" s="161"/>
      <c r="X102" s="161" t="s">
        <v>148</v>
      </c>
      <c r="Y102" s="150"/>
      <c r="Z102" s="150"/>
      <c r="AA102" s="150"/>
      <c r="AB102" s="150"/>
      <c r="AC102" s="150"/>
      <c r="AD102" s="150"/>
      <c r="AE102" s="150"/>
      <c r="AF102" s="150"/>
      <c r="AG102" s="150" t="s">
        <v>258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80">
        <v>51</v>
      </c>
      <c r="B103" s="181" t="s">
        <v>304</v>
      </c>
      <c r="C103" s="193" t="s">
        <v>305</v>
      </c>
      <c r="D103" s="182" t="s">
        <v>154</v>
      </c>
      <c r="E103" s="183">
        <v>7</v>
      </c>
      <c r="F103" s="184"/>
      <c r="G103" s="185">
        <f t="shared" si="7"/>
        <v>0</v>
      </c>
      <c r="H103" s="184"/>
      <c r="I103" s="185">
        <f t="shared" si="8"/>
        <v>0</v>
      </c>
      <c r="J103" s="184"/>
      <c r="K103" s="185">
        <f t="shared" si="9"/>
        <v>0</v>
      </c>
      <c r="L103" s="185">
        <v>21</v>
      </c>
      <c r="M103" s="185">
        <f t="shared" si="10"/>
        <v>0</v>
      </c>
      <c r="N103" s="183">
        <v>1.2970000000000001E-2</v>
      </c>
      <c r="O103" s="186">
        <f t="shared" si="11"/>
        <v>0.09</v>
      </c>
      <c r="P103" s="160">
        <v>0</v>
      </c>
      <c r="Q103" s="160">
        <f t="shared" si="12"/>
        <v>0</v>
      </c>
      <c r="R103" s="161" t="s">
        <v>306</v>
      </c>
      <c r="S103" s="161" t="s">
        <v>155</v>
      </c>
      <c r="T103" s="161" t="s">
        <v>147</v>
      </c>
      <c r="U103" s="161">
        <v>0</v>
      </c>
      <c r="V103" s="161">
        <f t="shared" si="13"/>
        <v>0</v>
      </c>
      <c r="W103" s="161"/>
      <c r="X103" s="161" t="s">
        <v>175</v>
      </c>
      <c r="Y103" s="150"/>
      <c r="Z103" s="150"/>
      <c r="AA103" s="150"/>
      <c r="AB103" s="150"/>
      <c r="AC103" s="150"/>
      <c r="AD103" s="150"/>
      <c r="AE103" s="150"/>
      <c r="AF103" s="150"/>
      <c r="AG103" s="150" t="s">
        <v>176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80">
        <v>52</v>
      </c>
      <c r="B104" s="181" t="s">
        <v>307</v>
      </c>
      <c r="C104" s="193" t="s">
        <v>308</v>
      </c>
      <c r="D104" s="182" t="s">
        <v>235</v>
      </c>
      <c r="E104" s="183">
        <v>0.38557999999999998</v>
      </c>
      <c r="F104" s="184"/>
      <c r="G104" s="185">
        <f t="shared" si="7"/>
        <v>0</v>
      </c>
      <c r="H104" s="184"/>
      <c r="I104" s="185">
        <f t="shared" si="8"/>
        <v>0</v>
      </c>
      <c r="J104" s="184"/>
      <c r="K104" s="185">
        <f t="shared" si="9"/>
        <v>0</v>
      </c>
      <c r="L104" s="185">
        <v>21</v>
      </c>
      <c r="M104" s="185">
        <f t="shared" si="10"/>
        <v>0</v>
      </c>
      <c r="N104" s="183">
        <v>0</v>
      </c>
      <c r="O104" s="186">
        <f t="shared" si="11"/>
        <v>0</v>
      </c>
      <c r="P104" s="160">
        <v>0</v>
      </c>
      <c r="Q104" s="160">
        <f t="shared" si="12"/>
        <v>0</v>
      </c>
      <c r="R104" s="161"/>
      <c r="S104" s="161" t="s">
        <v>155</v>
      </c>
      <c r="T104" s="161" t="s">
        <v>147</v>
      </c>
      <c r="U104" s="161">
        <v>1.5169999999999999</v>
      </c>
      <c r="V104" s="161">
        <f t="shared" si="13"/>
        <v>0.57999999999999996</v>
      </c>
      <c r="W104" s="161"/>
      <c r="X104" s="161" t="s">
        <v>254</v>
      </c>
      <c r="Y104" s="150"/>
      <c r="Z104" s="150"/>
      <c r="AA104" s="150"/>
      <c r="AB104" s="150"/>
      <c r="AC104" s="150"/>
      <c r="AD104" s="150"/>
      <c r="AE104" s="150"/>
      <c r="AF104" s="150"/>
      <c r="AG104" s="150" t="s">
        <v>255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x14ac:dyDescent="0.2">
      <c r="A105" s="167" t="s">
        <v>141</v>
      </c>
      <c r="B105" s="168" t="s">
        <v>92</v>
      </c>
      <c r="C105" s="190" t="s">
        <v>93</v>
      </c>
      <c r="D105" s="169"/>
      <c r="E105" s="170"/>
      <c r="F105" s="171"/>
      <c r="G105" s="171">
        <f>SUMIF(AG106:AG120,"&lt;&gt;NOR",G106:G120)</f>
        <v>0</v>
      </c>
      <c r="H105" s="171"/>
      <c r="I105" s="171">
        <f>SUM(I106:I120)</f>
        <v>0</v>
      </c>
      <c r="J105" s="171"/>
      <c r="K105" s="171">
        <f>SUM(K106:K120)</f>
        <v>0</v>
      </c>
      <c r="L105" s="171"/>
      <c r="M105" s="171">
        <f>SUM(M106:M120)</f>
        <v>0</v>
      </c>
      <c r="N105" s="170"/>
      <c r="O105" s="172">
        <f>SUM(O106:O120)</f>
        <v>0</v>
      </c>
      <c r="P105" s="165"/>
      <c r="Q105" s="165">
        <f>SUM(Q106:Q120)</f>
        <v>0</v>
      </c>
      <c r="R105" s="166"/>
      <c r="S105" s="166"/>
      <c r="T105" s="166"/>
      <c r="U105" s="166"/>
      <c r="V105" s="166">
        <f>SUM(V106:V120)</f>
        <v>0</v>
      </c>
      <c r="W105" s="166"/>
      <c r="X105" s="166"/>
      <c r="AG105" t="s">
        <v>142</v>
      </c>
    </row>
    <row r="106" spans="1:60" outlineLevel="1" x14ac:dyDescent="0.2">
      <c r="A106" s="180">
        <v>53</v>
      </c>
      <c r="B106" s="181" t="s">
        <v>309</v>
      </c>
      <c r="C106" s="193" t="s">
        <v>310</v>
      </c>
      <c r="D106" s="182" t="s">
        <v>262</v>
      </c>
      <c r="E106" s="183">
        <v>1</v>
      </c>
      <c r="F106" s="184"/>
      <c r="G106" s="185">
        <f t="shared" ref="G106:G120" si="14">ROUND(E106*F106,2)</f>
        <v>0</v>
      </c>
      <c r="H106" s="184"/>
      <c r="I106" s="185">
        <f t="shared" ref="I106:I120" si="15">ROUND(E106*H106,2)</f>
        <v>0</v>
      </c>
      <c r="J106" s="184"/>
      <c r="K106" s="185">
        <f t="shared" ref="K106:K120" si="16">ROUND(E106*J106,2)</f>
        <v>0</v>
      </c>
      <c r="L106" s="185">
        <v>21</v>
      </c>
      <c r="M106" s="185">
        <f t="shared" ref="M106:M120" si="17">G106*(1+L106/100)</f>
        <v>0</v>
      </c>
      <c r="N106" s="183">
        <v>0</v>
      </c>
      <c r="O106" s="186">
        <f t="shared" ref="O106:O120" si="18">ROUND(E106*N106,2)</f>
        <v>0</v>
      </c>
      <c r="P106" s="160">
        <v>0</v>
      </c>
      <c r="Q106" s="160">
        <f t="shared" ref="Q106:Q120" si="19">ROUND(E106*P106,2)</f>
        <v>0</v>
      </c>
      <c r="R106" s="161"/>
      <c r="S106" s="161" t="s">
        <v>146</v>
      </c>
      <c r="T106" s="161" t="s">
        <v>147</v>
      </c>
      <c r="U106" s="161">
        <v>0</v>
      </c>
      <c r="V106" s="161">
        <f t="shared" ref="V106:V120" si="20">ROUND(E106*U106,2)</f>
        <v>0</v>
      </c>
      <c r="W106" s="161"/>
      <c r="X106" s="161" t="s">
        <v>148</v>
      </c>
      <c r="Y106" s="150"/>
      <c r="Z106" s="150"/>
      <c r="AA106" s="150"/>
      <c r="AB106" s="150"/>
      <c r="AC106" s="150"/>
      <c r="AD106" s="150"/>
      <c r="AE106" s="150"/>
      <c r="AF106" s="150"/>
      <c r="AG106" s="150" t="s">
        <v>179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80">
        <v>54</v>
      </c>
      <c r="B107" s="181" t="s">
        <v>311</v>
      </c>
      <c r="C107" s="193" t="s">
        <v>312</v>
      </c>
      <c r="D107" s="182" t="s">
        <v>284</v>
      </c>
      <c r="E107" s="183">
        <v>2</v>
      </c>
      <c r="F107" s="184"/>
      <c r="G107" s="185">
        <f t="shared" si="14"/>
        <v>0</v>
      </c>
      <c r="H107" s="184"/>
      <c r="I107" s="185">
        <f t="shared" si="15"/>
        <v>0</v>
      </c>
      <c r="J107" s="184"/>
      <c r="K107" s="185">
        <f t="shared" si="16"/>
        <v>0</v>
      </c>
      <c r="L107" s="185">
        <v>21</v>
      </c>
      <c r="M107" s="185">
        <f t="shared" si="17"/>
        <v>0</v>
      </c>
      <c r="N107" s="183">
        <v>0</v>
      </c>
      <c r="O107" s="186">
        <f t="shared" si="18"/>
        <v>0</v>
      </c>
      <c r="P107" s="160">
        <v>0</v>
      </c>
      <c r="Q107" s="160">
        <f t="shared" si="19"/>
        <v>0</v>
      </c>
      <c r="R107" s="161"/>
      <c r="S107" s="161" t="s">
        <v>146</v>
      </c>
      <c r="T107" s="161" t="s">
        <v>147</v>
      </c>
      <c r="U107" s="161">
        <v>0</v>
      </c>
      <c r="V107" s="161">
        <f t="shared" si="20"/>
        <v>0</v>
      </c>
      <c r="W107" s="161"/>
      <c r="X107" s="161" t="s">
        <v>148</v>
      </c>
      <c r="Y107" s="150"/>
      <c r="Z107" s="150"/>
      <c r="AA107" s="150"/>
      <c r="AB107" s="150"/>
      <c r="AC107" s="150"/>
      <c r="AD107" s="150"/>
      <c r="AE107" s="150"/>
      <c r="AF107" s="150"/>
      <c r="AG107" s="150" t="s">
        <v>179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80">
        <v>55</v>
      </c>
      <c r="B108" s="181" t="s">
        <v>313</v>
      </c>
      <c r="C108" s="193" t="s">
        <v>314</v>
      </c>
      <c r="D108" s="182" t="s">
        <v>284</v>
      </c>
      <c r="E108" s="183">
        <v>1</v>
      </c>
      <c r="F108" s="184"/>
      <c r="G108" s="185">
        <f t="shared" si="14"/>
        <v>0</v>
      </c>
      <c r="H108" s="184"/>
      <c r="I108" s="185">
        <f t="shared" si="15"/>
        <v>0</v>
      </c>
      <c r="J108" s="184"/>
      <c r="K108" s="185">
        <f t="shared" si="16"/>
        <v>0</v>
      </c>
      <c r="L108" s="185">
        <v>21</v>
      </c>
      <c r="M108" s="185">
        <f t="shared" si="17"/>
        <v>0</v>
      </c>
      <c r="N108" s="183">
        <v>0</v>
      </c>
      <c r="O108" s="186">
        <f t="shared" si="18"/>
        <v>0</v>
      </c>
      <c r="P108" s="160">
        <v>0</v>
      </c>
      <c r="Q108" s="160">
        <f t="shared" si="19"/>
        <v>0</v>
      </c>
      <c r="R108" s="161"/>
      <c r="S108" s="161" t="s">
        <v>146</v>
      </c>
      <c r="T108" s="161" t="s">
        <v>147</v>
      </c>
      <c r="U108" s="161">
        <v>0</v>
      </c>
      <c r="V108" s="161">
        <f t="shared" si="20"/>
        <v>0</v>
      </c>
      <c r="W108" s="161"/>
      <c r="X108" s="161" t="s">
        <v>148</v>
      </c>
      <c r="Y108" s="150"/>
      <c r="Z108" s="150"/>
      <c r="AA108" s="150"/>
      <c r="AB108" s="150"/>
      <c r="AC108" s="150"/>
      <c r="AD108" s="150"/>
      <c r="AE108" s="150"/>
      <c r="AF108" s="150"/>
      <c r="AG108" s="150" t="s">
        <v>179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80">
        <v>56</v>
      </c>
      <c r="B109" s="181" t="s">
        <v>315</v>
      </c>
      <c r="C109" s="193" t="s">
        <v>314</v>
      </c>
      <c r="D109" s="182" t="s">
        <v>284</v>
      </c>
      <c r="E109" s="183">
        <v>1</v>
      </c>
      <c r="F109" s="184"/>
      <c r="G109" s="185">
        <f t="shared" si="14"/>
        <v>0</v>
      </c>
      <c r="H109" s="184"/>
      <c r="I109" s="185">
        <f t="shared" si="15"/>
        <v>0</v>
      </c>
      <c r="J109" s="184"/>
      <c r="K109" s="185">
        <f t="shared" si="16"/>
        <v>0</v>
      </c>
      <c r="L109" s="185">
        <v>21</v>
      </c>
      <c r="M109" s="185">
        <f t="shared" si="17"/>
        <v>0</v>
      </c>
      <c r="N109" s="183">
        <v>0</v>
      </c>
      <c r="O109" s="186">
        <f t="shared" si="18"/>
        <v>0</v>
      </c>
      <c r="P109" s="160">
        <v>0</v>
      </c>
      <c r="Q109" s="160">
        <f t="shared" si="19"/>
        <v>0</v>
      </c>
      <c r="R109" s="161"/>
      <c r="S109" s="161" t="s">
        <v>146</v>
      </c>
      <c r="T109" s="161" t="s">
        <v>147</v>
      </c>
      <c r="U109" s="161">
        <v>0</v>
      </c>
      <c r="V109" s="161">
        <f t="shared" si="20"/>
        <v>0</v>
      </c>
      <c r="W109" s="161"/>
      <c r="X109" s="161" t="s">
        <v>148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179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80">
        <v>57</v>
      </c>
      <c r="B110" s="181" t="s">
        <v>316</v>
      </c>
      <c r="C110" s="193" t="s">
        <v>317</v>
      </c>
      <c r="D110" s="182" t="s">
        <v>216</v>
      </c>
      <c r="E110" s="183">
        <v>19</v>
      </c>
      <c r="F110" s="184"/>
      <c r="G110" s="185">
        <f t="shared" si="14"/>
        <v>0</v>
      </c>
      <c r="H110" s="184"/>
      <c r="I110" s="185">
        <f t="shared" si="15"/>
        <v>0</v>
      </c>
      <c r="J110" s="184"/>
      <c r="K110" s="185">
        <f t="shared" si="16"/>
        <v>0</v>
      </c>
      <c r="L110" s="185">
        <v>21</v>
      </c>
      <c r="M110" s="185">
        <f t="shared" si="17"/>
        <v>0</v>
      </c>
      <c r="N110" s="183">
        <v>0</v>
      </c>
      <c r="O110" s="186">
        <f t="shared" si="18"/>
        <v>0</v>
      </c>
      <c r="P110" s="160">
        <v>0</v>
      </c>
      <c r="Q110" s="160">
        <f t="shared" si="19"/>
        <v>0</v>
      </c>
      <c r="R110" s="161"/>
      <c r="S110" s="161" t="s">
        <v>146</v>
      </c>
      <c r="T110" s="161" t="s">
        <v>147</v>
      </c>
      <c r="U110" s="161">
        <v>0</v>
      </c>
      <c r="V110" s="161">
        <f t="shared" si="20"/>
        <v>0</v>
      </c>
      <c r="W110" s="161"/>
      <c r="X110" s="161" t="s">
        <v>148</v>
      </c>
      <c r="Y110" s="150"/>
      <c r="Z110" s="150"/>
      <c r="AA110" s="150"/>
      <c r="AB110" s="150"/>
      <c r="AC110" s="150"/>
      <c r="AD110" s="150"/>
      <c r="AE110" s="150"/>
      <c r="AF110" s="150"/>
      <c r="AG110" s="150" t="s">
        <v>179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80">
        <v>58</v>
      </c>
      <c r="B111" s="181" t="s">
        <v>318</v>
      </c>
      <c r="C111" s="193" t="s">
        <v>319</v>
      </c>
      <c r="D111" s="182" t="s">
        <v>262</v>
      </c>
      <c r="E111" s="183">
        <v>12</v>
      </c>
      <c r="F111" s="184"/>
      <c r="G111" s="185">
        <f t="shared" si="14"/>
        <v>0</v>
      </c>
      <c r="H111" s="184"/>
      <c r="I111" s="185">
        <f t="shared" si="15"/>
        <v>0</v>
      </c>
      <c r="J111" s="184"/>
      <c r="K111" s="185">
        <f t="shared" si="16"/>
        <v>0</v>
      </c>
      <c r="L111" s="185">
        <v>21</v>
      </c>
      <c r="M111" s="185">
        <f t="shared" si="17"/>
        <v>0</v>
      </c>
      <c r="N111" s="183">
        <v>0</v>
      </c>
      <c r="O111" s="186">
        <f t="shared" si="18"/>
        <v>0</v>
      </c>
      <c r="P111" s="160">
        <v>0</v>
      </c>
      <c r="Q111" s="160">
        <f t="shared" si="19"/>
        <v>0</v>
      </c>
      <c r="R111" s="161"/>
      <c r="S111" s="161" t="s">
        <v>146</v>
      </c>
      <c r="T111" s="161" t="s">
        <v>147</v>
      </c>
      <c r="U111" s="161">
        <v>0</v>
      </c>
      <c r="V111" s="161">
        <f t="shared" si="20"/>
        <v>0</v>
      </c>
      <c r="W111" s="161"/>
      <c r="X111" s="161" t="s">
        <v>148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179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22.5" outlineLevel="1" x14ac:dyDescent="0.2">
      <c r="A112" s="180">
        <v>59</v>
      </c>
      <c r="B112" s="181" t="s">
        <v>320</v>
      </c>
      <c r="C112" s="193" t="s">
        <v>321</v>
      </c>
      <c r="D112" s="182" t="s">
        <v>262</v>
      </c>
      <c r="E112" s="183">
        <v>6</v>
      </c>
      <c r="F112" s="184"/>
      <c r="G112" s="185">
        <f t="shared" si="14"/>
        <v>0</v>
      </c>
      <c r="H112" s="184"/>
      <c r="I112" s="185">
        <f t="shared" si="15"/>
        <v>0</v>
      </c>
      <c r="J112" s="184"/>
      <c r="K112" s="185">
        <f t="shared" si="16"/>
        <v>0</v>
      </c>
      <c r="L112" s="185">
        <v>21</v>
      </c>
      <c r="M112" s="185">
        <f t="shared" si="17"/>
        <v>0</v>
      </c>
      <c r="N112" s="183">
        <v>0</v>
      </c>
      <c r="O112" s="186">
        <f t="shared" si="18"/>
        <v>0</v>
      </c>
      <c r="P112" s="160">
        <v>0</v>
      </c>
      <c r="Q112" s="160">
        <f t="shared" si="19"/>
        <v>0</v>
      </c>
      <c r="R112" s="161"/>
      <c r="S112" s="161" t="s">
        <v>146</v>
      </c>
      <c r="T112" s="161" t="s">
        <v>147</v>
      </c>
      <c r="U112" s="161">
        <v>0</v>
      </c>
      <c r="V112" s="161">
        <f t="shared" si="20"/>
        <v>0</v>
      </c>
      <c r="W112" s="161"/>
      <c r="X112" s="161" t="s">
        <v>148</v>
      </c>
      <c r="Y112" s="150"/>
      <c r="Z112" s="150"/>
      <c r="AA112" s="150"/>
      <c r="AB112" s="150"/>
      <c r="AC112" s="150"/>
      <c r="AD112" s="150"/>
      <c r="AE112" s="150"/>
      <c r="AF112" s="150"/>
      <c r="AG112" s="150" t="s">
        <v>179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80">
        <v>60</v>
      </c>
      <c r="B113" s="181" t="s">
        <v>322</v>
      </c>
      <c r="C113" s="193" t="s">
        <v>323</v>
      </c>
      <c r="D113" s="182" t="s">
        <v>262</v>
      </c>
      <c r="E113" s="183">
        <v>12</v>
      </c>
      <c r="F113" s="184"/>
      <c r="G113" s="185">
        <f t="shared" si="14"/>
        <v>0</v>
      </c>
      <c r="H113" s="184"/>
      <c r="I113" s="185">
        <f t="shared" si="15"/>
        <v>0</v>
      </c>
      <c r="J113" s="184"/>
      <c r="K113" s="185">
        <f t="shared" si="16"/>
        <v>0</v>
      </c>
      <c r="L113" s="185">
        <v>21</v>
      </c>
      <c r="M113" s="185">
        <f t="shared" si="17"/>
        <v>0</v>
      </c>
      <c r="N113" s="183">
        <v>0</v>
      </c>
      <c r="O113" s="186">
        <f t="shared" si="18"/>
        <v>0</v>
      </c>
      <c r="P113" s="160">
        <v>0</v>
      </c>
      <c r="Q113" s="160">
        <f t="shared" si="19"/>
        <v>0</v>
      </c>
      <c r="R113" s="161"/>
      <c r="S113" s="161" t="s">
        <v>146</v>
      </c>
      <c r="T113" s="161" t="s">
        <v>147</v>
      </c>
      <c r="U113" s="161">
        <v>0</v>
      </c>
      <c r="V113" s="161">
        <f t="shared" si="20"/>
        <v>0</v>
      </c>
      <c r="W113" s="161"/>
      <c r="X113" s="161" t="s">
        <v>148</v>
      </c>
      <c r="Y113" s="150"/>
      <c r="Z113" s="150"/>
      <c r="AA113" s="150"/>
      <c r="AB113" s="150"/>
      <c r="AC113" s="150"/>
      <c r="AD113" s="150"/>
      <c r="AE113" s="150"/>
      <c r="AF113" s="150"/>
      <c r="AG113" s="150" t="s">
        <v>179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80">
        <v>61</v>
      </c>
      <c r="B114" s="181" t="s">
        <v>324</v>
      </c>
      <c r="C114" s="193" t="s">
        <v>325</v>
      </c>
      <c r="D114" s="182" t="s">
        <v>284</v>
      </c>
      <c r="E114" s="183">
        <v>1</v>
      </c>
      <c r="F114" s="184"/>
      <c r="G114" s="185">
        <f t="shared" si="14"/>
        <v>0</v>
      </c>
      <c r="H114" s="184"/>
      <c r="I114" s="185">
        <f t="shared" si="15"/>
        <v>0</v>
      </c>
      <c r="J114" s="184"/>
      <c r="K114" s="185">
        <f t="shared" si="16"/>
        <v>0</v>
      </c>
      <c r="L114" s="185">
        <v>21</v>
      </c>
      <c r="M114" s="185">
        <f t="shared" si="17"/>
        <v>0</v>
      </c>
      <c r="N114" s="183">
        <v>0</v>
      </c>
      <c r="O114" s="186">
        <f t="shared" si="18"/>
        <v>0</v>
      </c>
      <c r="P114" s="160">
        <v>0</v>
      </c>
      <c r="Q114" s="160">
        <f t="shared" si="19"/>
        <v>0</v>
      </c>
      <c r="R114" s="161"/>
      <c r="S114" s="161" t="s">
        <v>146</v>
      </c>
      <c r="T114" s="161" t="s">
        <v>147</v>
      </c>
      <c r="U114" s="161">
        <v>0</v>
      </c>
      <c r="V114" s="161">
        <f t="shared" si="20"/>
        <v>0</v>
      </c>
      <c r="W114" s="161"/>
      <c r="X114" s="161" t="s">
        <v>148</v>
      </c>
      <c r="Y114" s="150"/>
      <c r="Z114" s="150"/>
      <c r="AA114" s="150"/>
      <c r="AB114" s="150"/>
      <c r="AC114" s="150"/>
      <c r="AD114" s="150"/>
      <c r="AE114" s="150"/>
      <c r="AF114" s="150"/>
      <c r="AG114" s="150" t="s">
        <v>179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ht="22.5" outlineLevel="1" x14ac:dyDescent="0.2">
      <c r="A115" s="180">
        <v>62</v>
      </c>
      <c r="B115" s="181" t="s">
        <v>326</v>
      </c>
      <c r="C115" s="193" t="s">
        <v>327</v>
      </c>
      <c r="D115" s="182" t="s">
        <v>284</v>
      </c>
      <c r="E115" s="183">
        <v>1</v>
      </c>
      <c r="F115" s="184"/>
      <c r="G115" s="185">
        <f t="shared" si="14"/>
        <v>0</v>
      </c>
      <c r="H115" s="184"/>
      <c r="I115" s="185">
        <f t="shared" si="15"/>
        <v>0</v>
      </c>
      <c r="J115" s="184"/>
      <c r="K115" s="185">
        <f t="shared" si="16"/>
        <v>0</v>
      </c>
      <c r="L115" s="185">
        <v>21</v>
      </c>
      <c r="M115" s="185">
        <f t="shared" si="17"/>
        <v>0</v>
      </c>
      <c r="N115" s="183">
        <v>0</v>
      </c>
      <c r="O115" s="186">
        <f t="shared" si="18"/>
        <v>0</v>
      </c>
      <c r="P115" s="160">
        <v>0</v>
      </c>
      <c r="Q115" s="160">
        <f t="shared" si="19"/>
        <v>0</v>
      </c>
      <c r="R115" s="161"/>
      <c r="S115" s="161" t="s">
        <v>146</v>
      </c>
      <c r="T115" s="161" t="s">
        <v>147</v>
      </c>
      <c r="U115" s="161">
        <v>0</v>
      </c>
      <c r="V115" s="161">
        <f t="shared" si="20"/>
        <v>0</v>
      </c>
      <c r="W115" s="161"/>
      <c r="X115" s="161" t="s">
        <v>148</v>
      </c>
      <c r="Y115" s="150"/>
      <c r="Z115" s="150"/>
      <c r="AA115" s="150"/>
      <c r="AB115" s="150"/>
      <c r="AC115" s="150"/>
      <c r="AD115" s="150"/>
      <c r="AE115" s="150"/>
      <c r="AF115" s="150"/>
      <c r="AG115" s="150" t="s">
        <v>179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80">
        <v>63</v>
      </c>
      <c r="B116" s="181" t="s">
        <v>328</v>
      </c>
      <c r="C116" s="193" t="s">
        <v>329</v>
      </c>
      <c r="D116" s="182" t="s">
        <v>284</v>
      </c>
      <c r="E116" s="183">
        <v>1</v>
      </c>
      <c r="F116" s="184"/>
      <c r="G116" s="185">
        <f t="shared" si="14"/>
        <v>0</v>
      </c>
      <c r="H116" s="184"/>
      <c r="I116" s="185">
        <f t="shared" si="15"/>
        <v>0</v>
      </c>
      <c r="J116" s="184"/>
      <c r="K116" s="185">
        <f t="shared" si="16"/>
        <v>0</v>
      </c>
      <c r="L116" s="185">
        <v>21</v>
      </c>
      <c r="M116" s="185">
        <f t="shared" si="17"/>
        <v>0</v>
      </c>
      <c r="N116" s="183">
        <v>0</v>
      </c>
      <c r="O116" s="186">
        <f t="shared" si="18"/>
        <v>0</v>
      </c>
      <c r="P116" s="160">
        <v>0</v>
      </c>
      <c r="Q116" s="160">
        <f t="shared" si="19"/>
        <v>0</v>
      </c>
      <c r="R116" s="161"/>
      <c r="S116" s="161" t="s">
        <v>146</v>
      </c>
      <c r="T116" s="161" t="s">
        <v>147</v>
      </c>
      <c r="U116" s="161">
        <v>0</v>
      </c>
      <c r="V116" s="161">
        <f t="shared" si="20"/>
        <v>0</v>
      </c>
      <c r="W116" s="161"/>
      <c r="X116" s="161" t="s">
        <v>148</v>
      </c>
      <c r="Y116" s="150"/>
      <c r="Z116" s="150"/>
      <c r="AA116" s="150"/>
      <c r="AB116" s="150"/>
      <c r="AC116" s="150"/>
      <c r="AD116" s="150"/>
      <c r="AE116" s="150"/>
      <c r="AF116" s="150"/>
      <c r="AG116" s="150" t="s">
        <v>179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80">
        <v>64</v>
      </c>
      <c r="B117" s="181" t="s">
        <v>330</v>
      </c>
      <c r="C117" s="193" t="s">
        <v>331</v>
      </c>
      <c r="D117" s="182" t="s">
        <v>262</v>
      </c>
      <c r="E117" s="183">
        <v>1</v>
      </c>
      <c r="F117" s="184"/>
      <c r="G117" s="185">
        <f t="shared" si="14"/>
        <v>0</v>
      </c>
      <c r="H117" s="184"/>
      <c r="I117" s="185">
        <f t="shared" si="15"/>
        <v>0</v>
      </c>
      <c r="J117" s="184"/>
      <c r="K117" s="185">
        <f t="shared" si="16"/>
        <v>0</v>
      </c>
      <c r="L117" s="185">
        <v>21</v>
      </c>
      <c r="M117" s="185">
        <f t="shared" si="17"/>
        <v>0</v>
      </c>
      <c r="N117" s="183">
        <v>0</v>
      </c>
      <c r="O117" s="186">
        <f t="shared" si="18"/>
        <v>0</v>
      </c>
      <c r="P117" s="160">
        <v>0</v>
      </c>
      <c r="Q117" s="160">
        <f t="shared" si="19"/>
        <v>0</v>
      </c>
      <c r="R117" s="161"/>
      <c r="S117" s="161" t="s">
        <v>146</v>
      </c>
      <c r="T117" s="161" t="s">
        <v>147</v>
      </c>
      <c r="U117" s="161">
        <v>0</v>
      </c>
      <c r="V117" s="161">
        <f t="shared" si="20"/>
        <v>0</v>
      </c>
      <c r="W117" s="161"/>
      <c r="X117" s="161" t="s">
        <v>148</v>
      </c>
      <c r="Y117" s="150"/>
      <c r="Z117" s="150"/>
      <c r="AA117" s="150"/>
      <c r="AB117" s="150"/>
      <c r="AC117" s="150"/>
      <c r="AD117" s="150"/>
      <c r="AE117" s="150"/>
      <c r="AF117" s="150"/>
      <c r="AG117" s="150" t="s">
        <v>179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80">
        <v>65</v>
      </c>
      <c r="B118" s="181" t="s">
        <v>332</v>
      </c>
      <c r="C118" s="193" t="s">
        <v>333</v>
      </c>
      <c r="D118" s="182" t="s">
        <v>262</v>
      </c>
      <c r="E118" s="183">
        <v>1</v>
      </c>
      <c r="F118" s="184"/>
      <c r="G118" s="185">
        <f t="shared" si="14"/>
        <v>0</v>
      </c>
      <c r="H118" s="184"/>
      <c r="I118" s="185">
        <f t="shared" si="15"/>
        <v>0</v>
      </c>
      <c r="J118" s="184"/>
      <c r="K118" s="185">
        <f t="shared" si="16"/>
        <v>0</v>
      </c>
      <c r="L118" s="185">
        <v>21</v>
      </c>
      <c r="M118" s="185">
        <f t="shared" si="17"/>
        <v>0</v>
      </c>
      <c r="N118" s="183">
        <v>0</v>
      </c>
      <c r="O118" s="186">
        <f t="shared" si="18"/>
        <v>0</v>
      </c>
      <c r="P118" s="160">
        <v>0</v>
      </c>
      <c r="Q118" s="160">
        <f t="shared" si="19"/>
        <v>0</v>
      </c>
      <c r="R118" s="161"/>
      <c r="S118" s="161" t="s">
        <v>146</v>
      </c>
      <c r="T118" s="161" t="s">
        <v>147</v>
      </c>
      <c r="U118" s="161">
        <v>0</v>
      </c>
      <c r="V118" s="161">
        <f t="shared" si="20"/>
        <v>0</v>
      </c>
      <c r="W118" s="161"/>
      <c r="X118" s="161" t="s">
        <v>148</v>
      </c>
      <c r="Y118" s="150"/>
      <c r="Z118" s="150"/>
      <c r="AA118" s="150"/>
      <c r="AB118" s="150"/>
      <c r="AC118" s="150"/>
      <c r="AD118" s="150"/>
      <c r="AE118" s="150"/>
      <c r="AF118" s="150"/>
      <c r="AG118" s="150" t="s">
        <v>179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80">
        <v>66</v>
      </c>
      <c r="B119" s="181" t="s">
        <v>334</v>
      </c>
      <c r="C119" s="193" t="s">
        <v>335</v>
      </c>
      <c r="D119" s="182" t="s">
        <v>284</v>
      </c>
      <c r="E119" s="183">
        <v>1</v>
      </c>
      <c r="F119" s="184"/>
      <c r="G119" s="185">
        <f t="shared" si="14"/>
        <v>0</v>
      </c>
      <c r="H119" s="184"/>
      <c r="I119" s="185">
        <f t="shared" si="15"/>
        <v>0</v>
      </c>
      <c r="J119" s="184"/>
      <c r="K119" s="185">
        <f t="shared" si="16"/>
        <v>0</v>
      </c>
      <c r="L119" s="185">
        <v>21</v>
      </c>
      <c r="M119" s="185">
        <f t="shared" si="17"/>
        <v>0</v>
      </c>
      <c r="N119" s="183">
        <v>0</v>
      </c>
      <c r="O119" s="186">
        <f t="shared" si="18"/>
        <v>0</v>
      </c>
      <c r="P119" s="160">
        <v>0</v>
      </c>
      <c r="Q119" s="160">
        <f t="shared" si="19"/>
        <v>0</v>
      </c>
      <c r="R119" s="161"/>
      <c r="S119" s="161" t="s">
        <v>146</v>
      </c>
      <c r="T119" s="161" t="s">
        <v>147</v>
      </c>
      <c r="U119" s="161">
        <v>0</v>
      </c>
      <c r="V119" s="161">
        <f t="shared" si="20"/>
        <v>0</v>
      </c>
      <c r="W119" s="161"/>
      <c r="X119" s="161" t="s">
        <v>148</v>
      </c>
      <c r="Y119" s="150"/>
      <c r="Z119" s="150"/>
      <c r="AA119" s="150"/>
      <c r="AB119" s="150"/>
      <c r="AC119" s="150"/>
      <c r="AD119" s="150"/>
      <c r="AE119" s="150"/>
      <c r="AF119" s="150"/>
      <c r="AG119" s="150" t="s">
        <v>179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80">
        <v>67</v>
      </c>
      <c r="B120" s="181" t="s">
        <v>336</v>
      </c>
      <c r="C120" s="193" t="s">
        <v>337</v>
      </c>
      <c r="D120" s="182" t="s">
        <v>284</v>
      </c>
      <c r="E120" s="183">
        <v>1</v>
      </c>
      <c r="F120" s="184"/>
      <c r="G120" s="185">
        <f t="shared" si="14"/>
        <v>0</v>
      </c>
      <c r="H120" s="184"/>
      <c r="I120" s="185">
        <f t="shared" si="15"/>
        <v>0</v>
      </c>
      <c r="J120" s="184"/>
      <c r="K120" s="185">
        <f t="shared" si="16"/>
        <v>0</v>
      </c>
      <c r="L120" s="185">
        <v>21</v>
      </c>
      <c r="M120" s="185">
        <f t="shared" si="17"/>
        <v>0</v>
      </c>
      <c r="N120" s="183">
        <v>0</v>
      </c>
      <c r="O120" s="186">
        <f t="shared" si="18"/>
        <v>0</v>
      </c>
      <c r="P120" s="160">
        <v>0</v>
      </c>
      <c r="Q120" s="160">
        <f t="shared" si="19"/>
        <v>0</v>
      </c>
      <c r="R120" s="161"/>
      <c r="S120" s="161" t="s">
        <v>146</v>
      </c>
      <c r="T120" s="161" t="s">
        <v>147</v>
      </c>
      <c r="U120" s="161">
        <v>0</v>
      </c>
      <c r="V120" s="161">
        <f t="shared" si="20"/>
        <v>0</v>
      </c>
      <c r="W120" s="161"/>
      <c r="X120" s="161" t="s">
        <v>148</v>
      </c>
      <c r="Y120" s="150"/>
      <c r="Z120" s="150"/>
      <c r="AA120" s="150"/>
      <c r="AB120" s="150"/>
      <c r="AC120" s="150"/>
      <c r="AD120" s="150"/>
      <c r="AE120" s="150"/>
      <c r="AF120" s="150"/>
      <c r="AG120" s="150" t="s">
        <v>179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x14ac:dyDescent="0.2">
      <c r="A121" s="167" t="s">
        <v>141</v>
      </c>
      <c r="B121" s="168" t="s">
        <v>94</v>
      </c>
      <c r="C121" s="190" t="s">
        <v>95</v>
      </c>
      <c r="D121" s="169"/>
      <c r="E121" s="170"/>
      <c r="F121" s="171"/>
      <c r="G121" s="171">
        <f>SUMIF(AG122:AG132,"&lt;&gt;NOR",G122:G132)</f>
        <v>0</v>
      </c>
      <c r="H121" s="171"/>
      <c r="I121" s="171">
        <f>SUM(I122:I132)</f>
        <v>0</v>
      </c>
      <c r="J121" s="171"/>
      <c r="K121" s="171">
        <f>SUM(K122:K132)</f>
        <v>0</v>
      </c>
      <c r="L121" s="171"/>
      <c r="M121" s="171">
        <f>SUM(M122:M132)</f>
        <v>0</v>
      </c>
      <c r="N121" s="170"/>
      <c r="O121" s="172">
        <f>SUM(O122:O132)</f>
        <v>0.37</v>
      </c>
      <c r="P121" s="165"/>
      <c r="Q121" s="165">
        <f>SUM(Q122:Q132)</f>
        <v>4</v>
      </c>
      <c r="R121" s="166"/>
      <c r="S121" s="166"/>
      <c r="T121" s="166"/>
      <c r="U121" s="166"/>
      <c r="V121" s="166">
        <f>SUM(V122:V132)</f>
        <v>31.990000000000002</v>
      </c>
      <c r="W121" s="166"/>
      <c r="X121" s="166"/>
      <c r="AG121" t="s">
        <v>142</v>
      </c>
    </row>
    <row r="122" spans="1:60" ht="33.75" outlineLevel="1" x14ac:dyDescent="0.2">
      <c r="A122" s="180">
        <v>68</v>
      </c>
      <c r="B122" s="181" t="s">
        <v>338</v>
      </c>
      <c r="C122" s="193" t="s">
        <v>339</v>
      </c>
      <c r="D122" s="182" t="s">
        <v>262</v>
      </c>
      <c r="E122" s="183">
        <v>3</v>
      </c>
      <c r="F122" s="184"/>
      <c r="G122" s="185">
        <f t="shared" ref="G122:G132" si="21">ROUND(E122*F122,2)</f>
        <v>0</v>
      </c>
      <c r="H122" s="184"/>
      <c r="I122" s="185">
        <f t="shared" ref="I122:I132" si="22">ROUND(E122*H122,2)</f>
        <v>0</v>
      </c>
      <c r="J122" s="184"/>
      <c r="K122" s="185">
        <f t="shared" ref="K122:K132" si="23">ROUND(E122*J122,2)</f>
        <v>0</v>
      </c>
      <c r="L122" s="185">
        <v>21</v>
      </c>
      <c r="M122" s="185">
        <f t="shared" ref="M122:M132" si="24">G122*(1+L122/100)</f>
        <v>0</v>
      </c>
      <c r="N122" s="183">
        <v>0</v>
      </c>
      <c r="O122" s="186">
        <f t="shared" ref="O122:O132" si="25">ROUND(E122*N122,2)</f>
        <v>0</v>
      </c>
      <c r="P122" s="160">
        <v>0</v>
      </c>
      <c r="Q122" s="160">
        <f t="shared" ref="Q122:Q132" si="26">ROUND(E122*P122,2)</f>
        <v>0</v>
      </c>
      <c r="R122" s="161"/>
      <c r="S122" s="161" t="s">
        <v>146</v>
      </c>
      <c r="T122" s="161" t="s">
        <v>147</v>
      </c>
      <c r="U122" s="161">
        <v>0</v>
      </c>
      <c r="V122" s="161">
        <f t="shared" ref="V122:V132" si="27">ROUND(E122*U122,2)</f>
        <v>0</v>
      </c>
      <c r="W122" s="161"/>
      <c r="X122" s="161" t="s">
        <v>148</v>
      </c>
      <c r="Y122" s="150"/>
      <c r="Z122" s="150"/>
      <c r="AA122" s="150"/>
      <c r="AB122" s="150"/>
      <c r="AC122" s="150"/>
      <c r="AD122" s="150"/>
      <c r="AE122" s="150"/>
      <c r="AF122" s="150"/>
      <c r="AG122" s="150" t="s">
        <v>340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80">
        <v>69</v>
      </c>
      <c r="B123" s="181" t="s">
        <v>341</v>
      </c>
      <c r="C123" s="193" t="s">
        <v>342</v>
      </c>
      <c r="D123" s="182" t="s">
        <v>154</v>
      </c>
      <c r="E123" s="183">
        <v>6</v>
      </c>
      <c r="F123" s="184"/>
      <c r="G123" s="185">
        <f t="shared" si="21"/>
        <v>0</v>
      </c>
      <c r="H123" s="184"/>
      <c r="I123" s="185">
        <f t="shared" si="22"/>
        <v>0</v>
      </c>
      <c r="J123" s="184"/>
      <c r="K123" s="185">
        <f t="shared" si="23"/>
        <v>0</v>
      </c>
      <c r="L123" s="185">
        <v>21</v>
      </c>
      <c r="M123" s="185">
        <f t="shared" si="24"/>
        <v>0</v>
      </c>
      <c r="N123" s="183">
        <v>0</v>
      </c>
      <c r="O123" s="186">
        <f t="shared" si="25"/>
        <v>0</v>
      </c>
      <c r="P123" s="160">
        <v>0</v>
      </c>
      <c r="Q123" s="160">
        <f t="shared" si="26"/>
        <v>0</v>
      </c>
      <c r="R123" s="161"/>
      <c r="S123" s="161" t="s">
        <v>155</v>
      </c>
      <c r="T123" s="161" t="s">
        <v>147</v>
      </c>
      <c r="U123" s="161">
        <v>1.45</v>
      </c>
      <c r="V123" s="161">
        <f t="shared" si="27"/>
        <v>8.6999999999999993</v>
      </c>
      <c r="W123" s="161"/>
      <c r="X123" s="161" t="s">
        <v>148</v>
      </c>
      <c r="Y123" s="150"/>
      <c r="Z123" s="150"/>
      <c r="AA123" s="150"/>
      <c r="AB123" s="150"/>
      <c r="AC123" s="150"/>
      <c r="AD123" s="150"/>
      <c r="AE123" s="150"/>
      <c r="AF123" s="150"/>
      <c r="AG123" s="150" t="s">
        <v>258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80">
        <v>70</v>
      </c>
      <c r="B124" s="181" t="s">
        <v>343</v>
      </c>
      <c r="C124" s="193" t="s">
        <v>344</v>
      </c>
      <c r="D124" s="182" t="s">
        <v>154</v>
      </c>
      <c r="E124" s="183">
        <v>4</v>
      </c>
      <c r="F124" s="184"/>
      <c r="G124" s="185">
        <f t="shared" si="21"/>
        <v>0</v>
      </c>
      <c r="H124" s="184"/>
      <c r="I124" s="185">
        <f t="shared" si="22"/>
        <v>0</v>
      </c>
      <c r="J124" s="184"/>
      <c r="K124" s="185">
        <f t="shared" si="23"/>
        <v>0</v>
      </c>
      <c r="L124" s="185">
        <v>21</v>
      </c>
      <c r="M124" s="185">
        <f t="shared" si="24"/>
        <v>0</v>
      </c>
      <c r="N124" s="183">
        <v>0</v>
      </c>
      <c r="O124" s="186">
        <f t="shared" si="25"/>
        <v>0</v>
      </c>
      <c r="P124" s="160">
        <v>0</v>
      </c>
      <c r="Q124" s="160">
        <f t="shared" si="26"/>
        <v>0</v>
      </c>
      <c r="R124" s="161"/>
      <c r="S124" s="161" t="s">
        <v>155</v>
      </c>
      <c r="T124" s="161" t="s">
        <v>147</v>
      </c>
      <c r="U124" s="161">
        <v>1.5</v>
      </c>
      <c r="V124" s="161">
        <f t="shared" si="27"/>
        <v>6</v>
      </c>
      <c r="W124" s="161"/>
      <c r="X124" s="161" t="s">
        <v>148</v>
      </c>
      <c r="Y124" s="150"/>
      <c r="Z124" s="150"/>
      <c r="AA124" s="150"/>
      <c r="AB124" s="150"/>
      <c r="AC124" s="150"/>
      <c r="AD124" s="150"/>
      <c r="AE124" s="150"/>
      <c r="AF124" s="150"/>
      <c r="AG124" s="150" t="s">
        <v>258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80">
        <v>71</v>
      </c>
      <c r="B125" s="181" t="s">
        <v>345</v>
      </c>
      <c r="C125" s="193" t="s">
        <v>346</v>
      </c>
      <c r="D125" s="182" t="s">
        <v>154</v>
      </c>
      <c r="E125" s="183">
        <v>3</v>
      </c>
      <c r="F125" s="184"/>
      <c r="G125" s="185">
        <f t="shared" si="21"/>
        <v>0</v>
      </c>
      <c r="H125" s="184"/>
      <c r="I125" s="185">
        <f t="shared" si="22"/>
        <v>0</v>
      </c>
      <c r="J125" s="184"/>
      <c r="K125" s="185">
        <f t="shared" si="23"/>
        <v>0</v>
      </c>
      <c r="L125" s="185">
        <v>21</v>
      </c>
      <c r="M125" s="185">
        <f t="shared" si="24"/>
        <v>0</v>
      </c>
      <c r="N125" s="183">
        <v>0</v>
      </c>
      <c r="O125" s="186">
        <f t="shared" si="25"/>
        <v>0</v>
      </c>
      <c r="P125" s="160">
        <v>0</v>
      </c>
      <c r="Q125" s="160">
        <f t="shared" si="26"/>
        <v>0</v>
      </c>
      <c r="R125" s="161"/>
      <c r="S125" s="161" t="s">
        <v>155</v>
      </c>
      <c r="T125" s="161" t="s">
        <v>147</v>
      </c>
      <c r="U125" s="161">
        <v>1.63</v>
      </c>
      <c r="V125" s="161">
        <f t="shared" si="27"/>
        <v>4.8899999999999997</v>
      </c>
      <c r="W125" s="161"/>
      <c r="X125" s="161" t="s">
        <v>148</v>
      </c>
      <c r="Y125" s="150"/>
      <c r="Z125" s="150"/>
      <c r="AA125" s="150"/>
      <c r="AB125" s="150"/>
      <c r="AC125" s="150"/>
      <c r="AD125" s="150"/>
      <c r="AE125" s="150"/>
      <c r="AF125" s="150"/>
      <c r="AG125" s="150" t="s">
        <v>258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80">
        <v>72</v>
      </c>
      <c r="B126" s="181" t="s">
        <v>347</v>
      </c>
      <c r="C126" s="193" t="s">
        <v>348</v>
      </c>
      <c r="D126" s="182" t="s">
        <v>154</v>
      </c>
      <c r="E126" s="183">
        <v>16</v>
      </c>
      <c r="F126" s="184"/>
      <c r="G126" s="185">
        <f t="shared" si="21"/>
        <v>0</v>
      </c>
      <c r="H126" s="184"/>
      <c r="I126" s="185">
        <f t="shared" si="22"/>
        <v>0</v>
      </c>
      <c r="J126" s="184"/>
      <c r="K126" s="185">
        <f t="shared" si="23"/>
        <v>0</v>
      </c>
      <c r="L126" s="185">
        <v>21</v>
      </c>
      <c r="M126" s="185">
        <f t="shared" si="24"/>
        <v>0</v>
      </c>
      <c r="N126" s="183">
        <v>0</v>
      </c>
      <c r="O126" s="186">
        <f t="shared" si="25"/>
        <v>0</v>
      </c>
      <c r="P126" s="160">
        <v>0</v>
      </c>
      <c r="Q126" s="160">
        <f t="shared" si="26"/>
        <v>0</v>
      </c>
      <c r="R126" s="161"/>
      <c r="S126" s="161" t="s">
        <v>155</v>
      </c>
      <c r="T126" s="161" t="s">
        <v>147</v>
      </c>
      <c r="U126" s="161">
        <v>0.77500000000000002</v>
      </c>
      <c r="V126" s="161">
        <f t="shared" si="27"/>
        <v>12.4</v>
      </c>
      <c r="W126" s="161"/>
      <c r="X126" s="161" t="s">
        <v>148</v>
      </c>
      <c r="Y126" s="150"/>
      <c r="Z126" s="150"/>
      <c r="AA126" s="150"/>
      <c r="AB126" s="150"/>
      <c r="AC126" s="150"/>
      <c r="AD126" s="150"/>
      <c r="AE126" s="150"/>
      <c r="AF126" s="150"/>
      <c r="AG126" s="150" t="s">
        <v>258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22.5" outlineLevel="1" x14ac:dyDescent="0.2">
      <c r="A127" s="180">
        <v>73</v>
      </c>
      <c r="B127" s="181" t="s">
        <v>349</v>
      </c>
      <c r="C127" s="193" t="s">
        <v>350</v>
      </c>
      <c r="D127" s="182" t="s">
        <v>262</v>
      </c>
      <c r="E127" s="183">
        <v>2</v>
      </c>
      <c r="F127" s="184"/>
      <c r="G127" s="185">
        <f t="shared" si="21"/>
        <v>0</v>
      </c>
      <c r="H127" s="184"/>
      <c r="I127" s="185">
        <f t="shared" si="22"/>
        <v>0</v>
      </c>
      <c r="J127" s="184"/>
      <c r="K127" s="185">
        <f t="shared" si="23"/>
        <v>0</v>
      </c>
      <c r="L127" s="185">
        <v>21</v>
      </c>
      <c r="M127" s="185">
        <f t="shared" si="24"/>
        <v>0</v>
      </c>
      <c r="N127" s="183">
        <v>0</v>
      </c>
      <c r="O127" s="186">
        <f t="shared" si="25"/>
        <v>0</v>
      </c>
      <c r="P127" s="160">
        <v>2</v>
      </c>
      <c r="Q127" s="160">
        <f t="shared" si="26"/>
        <v>4</v>
      </c>
      <c r="R127" s="161"/>
      <c r="S127" s="161" t="s">
        <v>146</v>
      </c>
      <c r="T127" s="161" t="s">
        <v>147</v>
      </c>
      <c r="U127" s="161">
        <v>0</v>
      </c>
      <c r="V127" s="161">
        <f t="shared" si="27"/>
        <v>0</v>
      </c>
      <c r="W127" s="161"/>
      <c r="X127" s="161" t="s">
        <v>148</v>
      </c>
      <c r="Y127" s="150"/>
      <c r="Z127" s="150"/>
      <c r="AA127" s="150"/>
      <c r="AB127" s="150"/>
      <c r="AC127" s="150"/>
      <c r="AD127" s="150"/>
      <c r="AE127" s="150"/>
      <c r="AF127" s="150"/>
      <c r="AG127" s="150" t="s">
        <v>179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80">
        <v>74</v>
      </c>
      <c r="B128" s="181" t="s">
        <v>351</v>
      </c>
      <c r="C128" s="193" t="s">
        <v>352</v>
      </c>
      <c r="D128" s="182" t="s">
        <v>154</v>
      </c>
      <c r="E128" s="183">
        <v>16</v>
      </c>
      <c r="F128" s="184"/>
      <c r="G128" s="185">
        <f t="shared" si="21"/>
        <v>0</v>
      </c>
      <c r="H128" s="184"/>
      <c r="I128" s="185">
        <f t="shared" si="22"/>
        <v>0</v>
      </c>
      <c r="J128" s="184"/>
      <c r="K128" s="185">
        <f t="shared" si="23"/>
        <v>0</v>
      </c>
      <c r="L128" s="185">
        <v>21</v>
      </c>
      <c r="M128" s="185">
        <f t="shared" si="24"/>
        <v>0</v>
      </c>
      <c r="N128" s="183">
        <v>7.5000000000000002E-4</v>
      </c>
      <c r="O128" s="186">
        <f t="shared" si="25"/>
        <v>0.01</v>
      </c>
      <c r="P128" s="160">
        <v>0</v>
      </c>
      <c r="Q128" s="160">
        <f t="shared" si="26"/>
        <v>0</v>
      </c>
      <c r="R128" s="161" t="s">
        <v>306</v>
      </c>
      <c r="S128" s="161" t="s">
        <v>155</v>
      </c>
      <c r="T128" s="161" t="s">
        <v>147</v>
      </c>
      <c r="U128" s="161">
        <v>0</v>
      </c>
      <c r="V128" s="161">
        <f t="shared" si="27"/>
        <v>0</v>
      </c>
      <c r="W128" s="161"/>
      <c r="X128" s="161" t="s">
        <v>175</v>
      </c>
      <c r="Y128" s="150"/>
      <c r="Z128" s="150"/>
      <c r="AA128" s="150"/>
      <c r="AB128" s="150"/>
      <c r="AC128" s="150"/>
      <c r="AD128" s="150"/>
      <c r="AE128" s="150"/>
      <c r="AF128" s="150"/>
      <c r="AG128" s="150" t="s">
        <v>176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ht="22.5" outlineLevel="1" x14ac:dyDescent="0.2">
      <c r="A129" s="180">
        <v>75</v>
      </c>
      <c r="B129" s="181" t="s">
        <v>353</v>
      </c>
      <c r="C129" s="193" t="s">
        <v>354</v>
      </c>
      <c r="D129" s="182" t="s">
        <v>154</v>
      </c>
      <c r="E129" s="183">
        <v>6</v>
      </c>
      <c r="F129" s="184"/>
      <c r="G129" s="185">
        <f t="shared" si="21"/>
        <v>0</v>
      </c>
      <c r="H129" s="184"/>
      <c r="I129" s="185">
        <f t="shared" si="22"/>
        <v>0</v>
      </c>
      <c r="J129" s="184"/>
      <c r="K129" s="185">
        <f t="shared" si="23"/>
        <v>0</v>
      </c>
      <c r="L129" s="185">
        <v>21</v>
      </c>
      <c r="M129" s="185">
        <f t="shared" si="24"/>
        <v>0</v>
      </c>
      <c r="N129" s="183">
        <v>1.7000000000000001E-2</v>
      </c>
      <c r="O129" s="186">
        <f t="shared" si="25"/>
        <v>0.1</v>
      </c>
      <c r="P129" s="160">
        <v>0</v>
      </c>
      <c r="Q129" s="160">
        <f t="shared" si="26"/>
        <v>0</v>
      </c>
      <c r="R129" s="161" t="s">
        <v>306</v>
      </c>
      <c r="S129" s="161" t="s">
        <v>155</v>
      </c>
      <c r="T129" s="161" t="s">
        <v>147</v>
      </c>
      <c r="U129" s="161">
        <v>0</v>
      </c>
      <c r="V129" s="161">
        <f t="shared" si="27"/>
        <v>0</v>
      </c>
      <c r="W129" s="161"/>
      <c r="X129" s="161" t="s">
        <v>175</v>
      </c>
      <c r="Y129" s="150"/>
      <c r="Z129" s="150"/>
      <c r="AA129" s="150"/>
      <c r="AB129" s="150"/>
      <c r="AC129" s="150"/>
      <c r="AD129" s="150"/>
      <c r="AE129" s="150"/>
      <c r="AF129" s="150"/>
      <c r="AG129" s="150" t="s">
        <v>176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ht="22.5" outlineLevel="1" x14ac:dyDescent="0.2">
      <c r="A130" s="180">
        <v>76</v>
      </c>
      <c r="B130" s="181" t="s">
        <v>355</v>
      </c>
      <c r="C130" s="193" t="s">
        <v>356</v>
      </c>
      <c r="D130" s="182" t="s">
        <v>154</v>
      </c>
      <c r="E130" s="183">
        <v>4</v>
      </c>
      <c r="F130" s="184"/>
      <c r="G130" s="185">
        <f t="shared" si="21"/>
        <v>0</v>
      </c>
      <c r="H130" s="184"/>
      <c r="I130" s="185">
        <f t="shared" si="22"/>
        <v>0</v>
      </c>
      <c r="J130" s="184"/>
      <c r="K130" s="185">
        <f t="shared" si="23"/>
        <v>0</v>
      </c>
      <c r="L130" s="185">
        <v>21</v>
      </c>
      <c r="M130" s="185">
        <f t="shared" si="24"/>
        <v>0</v>
      </c>
      <c r="N130" s="183">
        <v>2.1000000000000001E-2</v>
      </c>
      <c r="O130" s="186">
        <f t="shared" si="25"/>
        <v>0.08</v>
      </c>
      <c r="P130" s="160">
        <v>0</v>
      </c>
      <c r="Q130" s="160">
        <f t="shared" si="26"/>
        <v>0</v>
      </c>
      <c r="R130" s="161" t="s">
        <v>306</v>
      </c>
      <c r="S130" s="161" t="s">
        <v>155</v>
      </c>
      <c r="T130" s="161" t="s">
        <v>147</v>
      </c>
      <c r="U130" s="161">
        <v>0</v>
      </c>
      <c r="V130" s="161">
        <f t="shared" si="27"/>
        <v>0</v>
      </c>
      <c r="W130" s="161"/>
      <c r="X130" s="161" t="s">
        <v>175</v>
      </c>
      <c r="Y130" s="150"/>
      <c r="Z130" s="150"/>
      <c r="AA130" s="150"/>
      <c r="AB130" s="150"/>
      <c r="AC130" s="150"/>
      <c r="AD130" s="150"/>
      <c r="AE130" s="150"/>
      <c r="AF130" s="150"/>
      <c r="AG130" s="150" t="s">
        <v>176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73">
        <v>77</v>
      </c>
      <c r="B131" s="174" t="s">
        <v>357</v>
      </c>
      <c r="C131" s="191" t="s">
        <v>358</v>
      </c>
      <c r="D131" s="175" t="s">
        <v>154</v>
      </c>
      <c r="E131" s="176">
        <v>4</v>
      </c>
      <c r="F131" s="177"/>
      <c r="G131" s="178">
        <f t="shared" si="21"/>
        <v>0</v>
      </c>
      <c r="H131" s="177"/>
      <c r="I131" s="178">
        <f t="shared" si="22"/>
        <v>0</v>
      </c>
      <c r="J131" s="177"/>
      <c r="K131" s="178">
        <f t="shared" si="23"/>
        <v>0</v>
      </c>
      <c r="L131" s="178">
        <v>21</v>
      </c>
      <c r="M131" s="178">
        <f t="shared" si="24"/>
        <v>0</v>
      </c>
      <c r="N131" s="176">
        <v>4.4999999999999998E-2</v>
      </c>
      <c r="O131" s="179">
        <f t="shared" si="25"/>
        <v>0.18</v>
      </c>
      <c r="P131" s="160">
        <v>0</v>
      </c>
      <c r="Q131" s="160">
        <f t="shared" si="26"/>
        <v>0</v>
      </c>
      <c r="R131" s="161" t="s">
        <v>306</v>
      </c>
      <c r="S131" s="161" t="s">
        <v>155</v>
      </c>
      <c r="T131" s="161" t="s">
        <v>147</v>
      </c>
      <c r="U131" s="161">
        <v>0</v>
      </c>
      <c r="V131" s="161">
        <f t="shared" si="27"/>
        <v>0</v>
      </c>
      <c r="W131" s="161"/>
      <c r="X131" s="161" t="s">
        <v>175</v>
      </c>
      <c r="Y131" s="150"/>
      <c r="Z131" s="150"/>
      <c r="AA131" s="150"/>
      <c r="AB131" s="150"/>
      <c r="AC131" s="150"/>
      <c r="AD131" s="150"/>
      <c r="AE131" s="150"/>
      <c r="AF131" s="150"/>
      <c r="AG131" s="150" t="s">
        <v>176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>
        <v>78</v>
      </c>
      <c r="B132" s="158" t="s">
        <v>359</v>
      </c>
      <c r="C132" s="194" t="s">
        <v>360</v>
      </c>
      <c r="D132" s="159" t="s">
        <v>0</v>
      </c>
      <c r="E132" s="187"/>
      <c r="F132" s="162"/>
      <c r="G132" s="161">
        <f t="shared" si="21"/>
        <v>0</v>
      </c>
      <c r="H132" s="162"/>
      <c r="I132" s="161">
        <f t="shared" si="22"/>
        <v>0</v>
      </c>
      <c r="J132" s="162"/>
      <c r="K132" s="161">
        <f t="shared" si="23"/>
        <v>0</v>
      </c>
      <c r="L132" s="161">
        <v>21</v>
      </c>
      <c r="M132" s="161">
        <f t="shared" si="24"/>
        <v>0</v>
      </c>
      <c r="N132" s="160">
        <v>0</v>
      </c>
      <c r="O132" s="160">
        <f t="shared" si="25"/>
        <v>0</v>
      </c>
      <c r="P132" s="160">
        <v>0</v>
      </c>
      <c r="Q132" s="160">
        <f t="shared" si="26"/>
        <v>0</v>
      </c>
      <c r="R132" s="161"/>
      <c r="S132" s="161" t="s">
        <v>155</v>
      </c>
      <c r="T132" s="161" t="s">
        <v>155</v>
      </c>
      <c r="U132" s="161">
        <v>0</v>
      </c>
      <c r="V132" s="161">
        <f t="shared" si="27"/>
        <v>0</v>
      </c>
      <c r="W132" s="161"/>
      <c r="X132" s="161" t="s">
        <v>254</v>
      </c>
      <c r="Y132" s="150"/>
      <c r="Z132" s="150"/>
      <c r="AA132" s="150"/>
      <c r="AB132" s="150"/>
      <c r="AC132" s="150"/>
      <c r="AD132" s="150"/>
      <c r="AE132" s="150"/>
      <c r="AF132" s="150"/>
      <c r="AG132" s="150" t="s">
        <v>255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x14ac:dyDescent="0.2">
      <c r="A133" s="167" t="s">
        <v>141</v>
      </c>
      <c r="B133" s="168" t="s">
        <v>96</v>
      </c>
      <c r="C133" s="190" t="s">
        <v>97</v>
      </c>
      <c r="D133" s="169"/>
      <c r="E133" s="170"/>
      <c r="F133" s="171"/>
      <c r="G133" s="171">
        <f>SUMIF(AG134:AG168,"&lt;&gt;NOR",G134:G168)</f>
        <v>0</v>
      </c>
      <c r="H133" s="171"/>
      <c r="I133" s="171">
        <f>SUM(I134:I168)</f>
        <v>0</v>
      </c>
      <c r="J133" s="171"/>
      <c r="K133" s="171">
        <f>SUM(K134:K168)</f>
        <v>0</v>
      </c>
      <c r="L133" s="171"/>
      <c r="M133" s="171">
        <f>SUM(M134:M168)</f>
        <v>0</v>
      </c>
      <c r="N133" s="170"/>
      <c r="O133" s="172">
        <f>SUM(O134:O168)</f>
        <v>0</v>
      </c>
      <c r="P133" s="165"/>
      <c r="Q133" s="165">
        <f>SUM(Q134:Q168)</f>
        <v>0</v>
      </c>
      <c r="R133" s="166"/>
      <c r="S133" s="166"/>
      <c r="T133" s="166"/>
      <c r="U133" s="166"/>
      <c r="V133" s="166">
        <f>SUM(V134:V168)</f>
        <v>0</v>
      </c>
      <c r="W133" s="166"/>
      <c r="X133" s="166"/>
      <c r="AG133" t="s">
        <v>142</v>
      </c>
    </row>
    <row r="134" spans="1:60" outlineLevel="1" x14ac:dyDescent="0.2">
      <c r="A134" s="180">
        <v>79</v>
      </c>
      <c r="B134" s="181" t="s">
        <v>361</v>
      </c>
      <c r="C134" s="193" t="s">
        <v>362</v>
      </c>
      <c r="D134" s="182" t="s">
        <v>363</v>
      </c>
      <c r="E134" s="183">
        <v>1</v>
      </c>
      <c r="F134" s="184"/>
      <c r="G134" s="185">
        <f>ROUND(E134*F134,2)</f>
        <v>0</v>
      </c>
      <c r="H134" s="184"/>
      <c r="I134" s="185">
        <f>ROUND(E134*H134,2)</f>
        <v>0</v>
      </c>
      <c r="J134" s="184"/>
      <c r="K134" s="185">
        <f>ROUND(E134*J134,2)</f>
        <v>0</v>
      </c>
      <c r="L134" s="185">
        <v>21</v>
      </c>
      <c r="M134" s="185">
        <f>G134*(1+L134/100)</f>
        <v>0</v>
      </c>
      <c r="N134" s="183">
        <v>0</v>
      </c>
      <c r="O134" s="186">
        <f>ROUND(E134*N134,2)</f>
        <v>0</v>
      </c>
      <c r="P134" s="160">
        <v>0</v>
      </c>
      <c r="Q134" s="160">
        <f>ROUND(E134*P134,2)</f>
        <v>0</v>
      </c>
      <c r="R134" s="161"/>
      <c r="S134" s="161" t="s">
        <v>146</v>
      </c>
      <c r="T134" s="161" t="s">
        <v>147</v>
      </c>
      <c r="U134" s="161">
        <v>0</v>
      </c>
      <c r="V134" s="161">
        <f>ROUND(E134*U134,2)</f>
        <v>0</v>
      </c>
      <c r="W134" s="161"/>
      <c r="X134" s="161" t="s">
        <v>148</v>
      </c>
      <c r="Y134" s="150"/>
      <c r="Z134" s="150"/>
      <c r="AA134" s="150"/>
      <c r="AB134" s="150"/>
      <c r="AC134" s="150"/>
      <c r="AD134" s="150"/>
      <c r="AE134" s="150"/>
      <c r="AF134" s="150"/>
      <c r="AG134" s="150" t="s">
        <v>179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22.5" outlineLevel="1" x14ac:dyDescent="0.2">
      <c r="A135" s="173">
        <v>80</v>
      </c>
      <c r="B135" s="174" t="s">
        <v>364</v>
      </c>
      <c r="C135" s="191" t="s">
        <v>365</v>
      </c>
      <c r="D135" s="175" t="s">
        <v>262</v>
      </c>
      <c r="E135" s="176">
        <v>13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6">
        <v>0</v>
      </c>
      <c r="O135" s="179">
        <f>ROUND(E135*N135,2)</f>
        <v>0</v>
      </c>
      <c r="P135" s="160">
        <v>0</v>
      </c>
      <c r="Q135" s="160">
        <f>ROUND(E135*P135,2)</f>
        <v>0</v>
      </c>
      <c r="R135" s="161"/>
      <c r="S135" s="161" t="s">
        <v>146</v>
      </c>
      <c r="T135" s="161" t="s">
        <v>147</v>
      </c>
      <c r="U135" s="161">
        <v>0</v>
      </c>
      <c r="V135" s="161">
        <f>ROUND(E135*U135,2)</f>
        <v>0</v>
      </c>
      <c r="W135" s="161"/>
      <c r="X135" s="161" t="s">
        <v>148</v>
      </c>
      <c r="Y135" s="150"/>
      <c r="Z135" s="150"/>
      <c r="AA135" s="150"/>
      <c r="AB135" s="150"/>
      <c r="AC135" s="150"/>
      <c r="AD135" s="150"/>
      <c r="AE135" s="150"/>
      <c r="AF135" s="150"/>
      <c r="AG135" s="150" t="s">
        <v>179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255" t="s">
        <v>366</v>
      </c>
      <c r="D136" s="256"/>
      <c r="E136" s="256"/>
      <c r="F136" s="256"/>
      <c r="G136" s="256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241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257" t="s">
        <v>367</v>
      </c>
      <c r="D137" s="258"/>
      <c r="E137" s="258"/>
      <c r="F137" s="258"/>
      <c r="G137" s="258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50"/>
      <c r="Z137" s="150"/>
      <c r="AA137" s="150"/>
      <c r="AB137" s="150"/>
      <c r="AC137" s="150"/>
      <c r="AD137" s="150"/>
      <c r="AE137" s="150"/>
      <c r="AF137" s="150"/>
      <c r="AG137" s="150" t="s">
        <v>241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257" t="s">
        <v>368</v>
      </c>
      <c r="D138" s="258"/>
      <c r="E138" s="258"/>
      <c r="F138" s="258"/>
      <c r="G138" s="258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241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ht="22.5" outlineLevel="1" x14ac:dyDescent="0.2">
      <c r="A139" s="157"/>
      <c r="B139" s="158"/>
      <c r="C139" s="257" t="s">
        <v>369</v>
      </c>
      <c r="D139" s="258"/>
      <c r="E139" s="258"/>
      <c r="F139" s="258"/>
      <c r="G139" s="258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241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88" t="str">
        <f>C139</f>
        <v>Planibel clear 6 mm, tl. 44 mmJednodílné okno s horním světlíkem 1180 / 1760 mm otevíravé,Sklo: Trojsklo, plastový rámeček, Ug=0,6</v>
      </c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257" t="s">
        <v>367</v>
      </c>
      <c r="D140" s="258"/>
      <c r="E140" s="258"/>
      <c r="F140" s="258"/>
      <c r="G140" s="258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241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257" t="s">
        <v>368</v>
      </c>
      <c r="D141" s="258"/>
      <c r="E141" s="258"/>
      <c r="F141" s="258"/>
      <c r="G141" s="258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241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257" t="s">
        <v>370</v>
      </c>
      <c r="D142" s="258"/>
      <c r="E142" s="258"/>
      <c r="F142" s="258"/>
      <c r="G142" s="258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241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22.5" outlineLevel="1" x14ac:dyDescent="0.2">
      <c r="A143" s="173">
        <v>81</v>
      </c>
      <c r="B143" s="174" t="s">
        <v>371</v>
      </c>
      <c r="C143" s="191" t="s">
        <v>372</v>
      </c>
      <c r="D143" s="175" t="s">
        <v>262</v>
      </c>
      <c r="E143" s="176">
        <v>4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21</v>
      </c>
      <c r="M143" s="178">
        <f>G143*(1+L143/100)</f>
        <v>0</v>
      </c>
      <c r="N143" s="176">
        <v>0</v>
      </c>
      <c r="O143" s="179">
        <f>ROUND(E143*N143,2)</f>
        <v>0</v>
      </c>
      <c r="P143" s="160">
        <v>0</v>
      </c>
      <c r="Q143" s="160">
        <f>ROUND(E143*P143,2)</f>
        <v>0</v>
      </c>
      <c r="R143" s="161"/>
      <c r="S143" s="161" t="s">
        <v>146</v>
      </c>
      <c r="T143" s="161" t="s">
        <v>147</v>
      </c>
      <c r="U143" s="161">
        <v>0</v>
      </c>
      <c r="V143" s="161">
        <f>ROUND(E143*U143,2)</f>
        <v>0</v>
      </c>
      <c r="W143" s="161"/>
      <c r="X143" s="161" t="s">
        <v>148</v>
      </c>
      <c r="Y143" s="150"/>
      <c r="Z143" s="150"/>
      <c r="AA143" s="150"/>
      <c r="AB143" s="150"/>
      <c r="AC143" s="150"/>
      <c r="AD143" s="150"/>
      <c r="AE143" s="150"/>
      <c r="AF143" s="150"/>
      <c r="AG143" s="150" t="s">
        <v>179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255" t="s">
        <v>366</v>
      </c>
      <c r="D144" s="256"/>
      <c r="E144" s="256"/>
      <c r="F144" s="256"/>
      <c r="G144" s="256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50"/>
      <c r="Z144" s="150"/>
      <c r="AA144" s="150"/>
      <c r="AB144" s="150"/>
      <c r="AC144" s="150"/>
      <c r="AD144" s="150"/>
      <c r="AE144" s="150"/>
      <c r="AF144" s="150"/>
      <c r="AG144" s="150" t="s">
        <v>241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257" t="s">
        <v>367</v>
      </c>
      <c r="D145" s="258"/>
      <c r="E145" s="258"/>
      <c r="F145" s="258"/>
      <c r="G145" s="258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241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257" t="s">
        <v>368</v>
      </c>
      <c r="D146" s="258"/>
      <c r="E146" s="258"/>
      <c r="F146" s="258"/>
      <c r="G146" s="258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241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ht="22.5" outlineLevel="1" x14ac:dyDescent="0.2">
      <c r="A147" s="157"/>
      <c r="B147" s="158"/>
      <c r="C147" s="257" t="s">
        <v>373</v>
      </c>
      <c r="D147" s="258"/>
      <c r="E147" s="258"/>
      <c r="F147" s="258"/>
      <c r="G147" s="258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50"/>
      <c r="Z147" s="150"/>
      <c r="AA147" s="150"/>
      <c r="AB147" s="150"/>
      <c r="AC147" s="150"/>
      <c r="AD147" s="150"/>
      <c r="AE147" s="150"/>
      <c r="AF147" s="150"/>
      <c r="AG147" s="150" t="s">
        <v>241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88" t="str">
        <f>C147</f>
        <v>Planibel clear 6 mm, tl. 44 mmJednodílné okno s horním světlíkem 1180 / 1760 mm FIX,Sklo: Trojsklo, plastový rámeček, Ug=0,6</v>
      </c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257" t="s">
        <v>367</v>
      </c>
      <c r="D148" s="258"/>
      <c r="E148" s="258"/>
      <c r="F148" s="258"/>
      <c r="G148" s="258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50"/>
      <c r="Z148" s="150"/>
      <c r="AA148" s="150"/>
      <c r="AB148" s="150"/>
      <c r="AC148" s="150"/>
      <c r="AD148" s="150"/>
      <c r="AE148" s="150"/>
      <c r="AF148" s="150"/>
      <c r="AG148" s="150" t="s">
        <v>241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257" t="s">
        <v>368</v>
      </c>
      <c r="D149" s="258"/>
      <c r="E149" s="258"/>
      <c r="F149" s="258"/>
      <c r="G149" s="258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50"/>
      <c r="Z149" s="150"/>
      <c r="AA149" s="150"/>
      <c r="AB149" s="150"/>
      <c r="AC149" s="150"/>
      <c r="AD149" s="150"/>
      <c r="AE149" s="150"/>
      <c r="AF149" s="150"/>
      <c r="AG149" s="150" t="s">
        <v>241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257" t="s">
        <v>370</v>
      </c>
      <c r="D150" s="258"/>
      <c r="E150" s="258"/>
      <c r="F150" s="258"/>
      <c r="G150" s="258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241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ht="22.5" outlineLevel="1" x14ac:dyDescent="0.2">
      <c r="A151" s="180">
        <v>82</v>
      </c>
      <c r="B151" s="181" t="s">
        <v>374</v>
      </c>
      <c r="C151" s="193" t="s">
        <v>375</v>
      </c>
      <c r="D151" s="182" t="s">
        <v>262</v>
      </c>
      <c r="E151" s="183">
        <v>1</v>
      </c>
      <c r="F151" s="184"/>
      <c r="G151" s="185">
        <f>ROUND(E151*F151,2)</f>
        <v>0</v>
      </c>
      <c r="H151" s="184"/>
      <c r="I151" s="185">
        <f>ROUND(E151*H151,2)</f>
        <v>0</v>
      </c>
      <c r="J151" s="184"/>
      <c r="K151" s="185">
        <f>ROUND(E151*J151,2)</f>
        <v>0</v>
      </c>
      <c r="L151" s="185">
        <v>21</v>
      </c>
      <c r="M151" s="185">
        <f>G151*(1+L151/100)</f>
        <v>0</v>
      </c>
      <c r="N151" s="183">
        <v>0</v>
      </c>
      <c r="O151" s="186">
        <f>ROUND(E151*N151,2)</f>
        <v>0</v>
      </c>
      <c r="P151" s="160">
        <v>0</v>
      </c>
      <c r="Q151" s="160">
        <f>ROUND(E151*P151,2)</f>
        <v>0</v>
      </c>
      <c r="R151" s="161"/>
      <c r="S151" s="161" t="s">
        <v>146</v>
      </c>
      <c r="T151" s="161" t="s">
        <v>147</v>
      </c>
      <c r="U151" s="161">
        <v>0</v>
      </c>
      <c r="V151" s="161">
        <f>ROUND(E151*U151,2)</f>
        <v>0</v>
      </c>
      <c r="W151" s="161"/>
      <c r="X151" s="161" t="s">
        <v>148</v>
      </c>
      <c r="Y151" s="150"/>
      <c r="Z151" s="150"/>
      <c r="AA151" s="150"/>
      <c r="AB151" s="150"/>
      <c r="AC151" s="150"/>
      <c r="AD151" s="150"/>
      <c r="AE151" s="150"/>
      <c r="AF151" s="150"/>
      <c r="AG151" s="150" t="s">
        <v>179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ht="22.5" outlineLevel="1" x14ac:dyDescent="0.2">
      <c r="A152" s="173">
        <v>83</v>
      </c>
      <c r="B152" s="174" t="s">
        <v>376</v>
      </c>
      <c r="C152" s="191" t="s">
        <v>377</v>
      </c>
      <c r="D152" s="175" t="s">
        <v>262</v>
      </c>
      <c r="E152" s="176">
        <v>1</v>
      </c>
      <c r="F152" s="177"/>
      <c r="G152" s="178">
        <f>ROUND(E152*F152,2)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21</v>
      </c>
      <c r="M152" s="178">
        <f>G152*(1+L152/100)</f>
        <v>0</v>
      </c>
      <c r="N152" s="176">
        <v>0</v>
      </c>
      <c r="O152" s="179">
        <f>ROUND(E152*N152,2)</f>
        <v>0</v>
      </c>
      <c r="P152" s="160">
        <v>0</v>
      </c>
      <c r="Q152" s="160">
        <f>ROUND(E152*P152,2)</f>
        <v>0</v>
      </c>
      <c r="R152" s="161"/>
      <c r="S152" s="161" t="s">
        <v>146</v>
      </c>
      <c r="T152" s="161" t="s">
        <v>147</v>
      </c>
      <c r="U152" s="161">
        <v>0</v>
      </c>
      <c r="V152" s="161">
        <f>ROUND(E152*U152,2)</f>
        <v>0</v>
      </c>
      <c r="W152" s="161"/>
      <c r="X152" s="161" t="s">
        <v>148</v>
      </c>
      <c r="Y152" s="150"/>
      <c r="Z152" s="150"/>
      <c r="AA152" s="150"/>
      <c r="AB152" s="150"/>
      <c r="AC152" s="150"/>
      <c r="AD152" s="150"/>
      <c r="AE152" s="150"/>
      <c r="AF152" s="150"/>
      <c r="AG152" s="150" t="s">
        <v>179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255" t="s">
        <v>366</v>
      </c>
      <c r="D153" s="256"/>
      <c r="E153" s="256"/>
      <c r="F153" s="256"/>
      <c r="G153" s="256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241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257" t="s">
        <v>367</v>
      </c>
      <c r="D154" s="258"/>
      <c r="E154" s="258"/>
      <c r="F154" s="258"/>
      <c r="G154" s="258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241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257" t="s">
        <v>368</v>
      </c>
      <c r="D155" s="258"/>
      <c r="E155" s="258"/>
      <c r="F155" s="258"/>
      <c r="G155" s="258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241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ht="22.5" outlineLevel="1" x14ac:dyDescent="0.2">
      <c r="A156" s="157"/>
      <c r="B156" s="158"/>
      <c r="C156" s="257" t="s">
        <v>378</v>
      </c>
      <c r="D156" s="258"/>
      <c r="E156" s="258"/>
      <c r="F156" s="258"/>
      <c r="G156" s="258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50"/>
      <c r="Z156" s="150"/>
      <c r="AA156" s="150"/>
      <c r="AB156" s="150"/>
      <c r="AC156" s="150"/>
      <c r="AD156" s="150"/>
      <c r="AE156" s="150"/>
      <c r="AF156" s="150"/>
      <c r="AG156" s="150" t="s">
        <v>241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88" t="str">
        <f>C156</f>
        <v>Planibel clear 6 mm, tl. 44 mmJednodílné okno s horním světlíkem 1800 / 1760 mm FIX, Sklo: Trojsklo, plastový rámeček, Ug=0,6</v>
      </c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257" t="s">
        <v>367</v>
      </c>
      <c r="D157" s="258"/>
      <c r="E157" s="258"/>
      <c r="F157" s="258"/>
      <c r="G157" s="258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241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257" t="s">
        <v>368</v>
      </c>
      <c r="D158" s="258"/>
      <c r="E158" s="258"/>
      <c r="F158" s="258"/>
      <c r="G158" s="258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241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257" t="s">
        <v>370</v>
      </c>
      <c r="D159" s="258"/>
      <c r="E159" s="258"/>
      <c r="F159" s="258"/>
      <c r="G159" s="258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241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80">
        <v>84</v>
      </c>
      <c r="B160" s="181" t="s">
        <v>379</v>
      </c>
      <c r="C160" s="193" t="s">
        <v>380</v>
      </c>
      <c r="D160" s="182" t="s">
        <v>262</v>
      </c>
      <c r="E160" s="183">
        <v>2</v>
      </c>
      <c r="F160" s="184"/>
      <c r="G160" s="185">
        <f t="shared" ref="G160:G168" si="28">ROUND(E160*F160,2)</f>
        <v>0</v>
      </c>
      <c r="H160" s="184"/>
      <c r="I160" s="185">
        <f t="shared" ref="I160:I168" si="29">ROUND(E160*H160,2)</f>
        <v>0</v>
      </c>
      <c r="J160" s="184"/>
      <c r="K160" s="185">
        <f t="shared" ref="K160:K168" si="30">ROUND(E160*J160,2)</f>
        <v>0</v>
      </c>
      <c r="L160" s="185">
        <v>21</v>
      </c>
      <c r="M160" s="185">
        <f t="shared" ref="M160:M168" si="31">G160*(1+L160/100)</f>
        <v>0</v>
      </c>
      <c r="N160" s="183">
        <v>0</v>
      </c>
      <c r="O160" s="186">
        <f t="shared" ref="O160:O168" si="32">ROUND(E160*N160,2)</f>
        <v>0</v>
      </c>
      <c r="P160" s="160">
        <v>0</v>
      </c>
      <c r="Q160" s="160">
        <f t="shared" ref="Q160:Q168" si="33">ROUND(E160*P160,2)</f>
        <v>0</v>
      </c>
      <c r="R160" s="161"/>
      <c r="S160" s="161" t="s">
        <v>146</v>
      </c>
      <c r="T160" s="161" t="s">
        <v>147</v>
      </c>
      <c r="U160" s="161">
        <v>0</v>
      </c>
      <c r="V160" s="161">
        <f t="shared" ref="V160:V168" si="34">ROUND(E160*U160,2)</f>
        <v>0</v>
      </c>
      <c r="W160" s="161"/>
      <c r="X160" s="161" t="s">
        <v>148</v>
      </c>
      <c r="Y160" s="150"/>
      <c r="Z160" s="150"/>
      <c r="AA160" s="150"/>
      <c r="AB160" s="150"/>
      <c r="AC160" s="150"/>
      <c r="AD160" s="150"/>
      <c r="AE160" s="150"/>
      <c r="AF160" s="150"/>
      <c r="AG160" s="150" t="s">
        <v>179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ht="22.5" outlineLevel="1" x14ac:dyDescent="0.2">
      <c r="A161" s="180">
        <v>85</v>
      </c>
      <c r="B161" s="181" t="s">
        <v>381</v>
      </c>
      <c r="C161" s="193" t="s">
        <v>382</v>
      </c>
      <c r="D161" s="182" t="s">
        <v>262</v>
      </c>
      <c r="E161" s="183">
        <v>1</v>
      </c>
      <c r="F161" s="184"/>
      <c r="G161" s="185">
        <f t="shared" si="28"/>
        <v>0</v>
      </c>
      <c r="H161" s="184"/>
      <c r="I161" s="185">
        <f t="shared" si="29"/>
        <v>0</v>
      </c>
      <c r="J161" s="184"/>
      <c r="K161" s="185">
        <f t="shared" si="30"/>
        <v>0</v>
      </c>
      <c r="L161" s="185">
        <v>21</v>
      </c>
      <c r="M161" s="185">
        <f t="shared" si="31"/>
        <v>0</v>
      </c>
      <c r="N161" s="183">
        <v>0</v>
      </c>
      <c r="O161" s="186">
        <f t="shared" si="32"/>
        <v>0</v>
      </c>
      <c r="P161" s="160">
        <v>0</v>
      </c>
      <c r="Q161" s="160">
        <f t="shared" si="33"/>
        <v>0</v>
      </c>
      <c r="R161" s="161"/>
      <c r="S161" s="161" t="s">
        <v>146</v>
      </c>
      <c r="T161" s="161" t="s">
        <v>147</v>
      </c>
      <c r="U161" s="161">
        <v>0</v>
      </c>
      <c r="V161" s="161">
        <f t="shared" si="34"/>
        <v>0</v>
      </c>
      <c r="W161" s="161"/>
      <c r="X161" s="161" t="s">
        <v>148</v>
      </c>
      <c r="Y161" s="150"/>
      <c r="Z161" s="150"/>
      <c r="AA161" s="150"/>
      <c r="AB161" s="150"/>
      <c r="AC161" s="150"/>
      <c r="AD161" s="150"/>
      <c r="AE161" s="150"/>
      <c r="AF161" s="150"/>
      <c r="AG161" s="150" t="s">
        <v>179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ht="22.5" outlineLevel="1" x14ac:dyDescent="0.2">
      <c r="A162" s="180">
        <v>86</v>
      </c>
      <c r="B162" s="181" t="s">
        <v>383</v>
      </c>
      <c r="C162" s="193" t="s">
        <v>384</v>
      </c>
      <c r="D162" s="182" t="s">
        <v>262</v>
      </c>
      <c r="E162" s="183">
        <v>1</v>
      </c>
      <c r="F162" s="184"/>
      <c r="G162" s="185">
        <f t="shared" si="28"/>
        <v>0</v>
      </c>
      <c r="H162" s="184"/>
      <c r="I162" s="185">
        <f t="shared" si="29"/>
        <v>0</v>
      </c>
      <c r="J162" s="184"/>
      <c r="K162" s="185">
        <f t="shared" si="30"/>
        <v>0</v>
      </c>
      <c r="L162" s="185">
        <v>21</v>
      </c>
      <c r="M162" s="185">
        <f t="shared" si="31"/>
        <v>0</v>
      </c>
      <c r="N162" s="183">
        <v>0</v>
      </c>
      <c r="O162" s="186">
        <f t="shared" si="32"/>
        <v>0</v>
      </c>
      <c r="P162" s="160">
        <v>0</v>
      </c>
      <c r="Q162" s="160">
        <f t="shared" si="33"/>
        <v>0</v>
      </c>
      <c r="R162" s="161"/>
      <c r="S162" s="161" t="s">
        <v>146</v>
      </c>
      <c r="T162" s="161" t="s">
        <v>147</v>
      </c>
      <c r="U162" s="161">
        <v>0</v>
      </c>
      <c r="V162" s="161">
        <f t="shared" si="34"/>
        <v>0</v>
      </c>
      <c r="W162" s="161"/>
      <c r="X162" s="161" t="s">
        <v>148</v>
      </c>
      <c r="Y162" s="150"/>
      <c r="Z162" s="150"/>
      <c r="AA162" s="150"/>
      <c r="AB162" s="150"/>
      <c r="AC162" s="150"/>
      <c r="AD162" s="150"/>
      <c r="AE162" s="150"/>
      <c r="AF162" s="150"/>
      <c r="AG162" s="150" t="s">
        <v>179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ht="22.5" outlineLevel="1" x14ac:dyDescent="0.2">
      <c r="A163" s="180">
        <v>87</v>
      </c>
      <c r="B163" s="181" t="s">
        <v>385</v>
      </c>
      <c r="C163" s="193" t="s">
        <v>386</v>
      </c>
      <c r="D163" s="182" t="s">
        <v>262</v>
      </c>
      <c r="E163" s="183">
        <v>2</v>
      </c>
      <c r="F163" s="184"/>
      <c r="G163" s="185">
        <f t="shared" si="28"/>
        <v>0</v>
      </c>
      <c r="H163" s="184"/>
      <c r="I163" s="185">
        <f t="shared" si="29"/>
        <v>0</v>
      </c>
      <c r="J163" s="184"/>
      <c r="K163" s="185">
        <f t="shared" si="30"/>
        <v>0</v>
      </c>
      <c r="L163" s="185">
        <v>21</v>
      </c>
      <c r="M163" s="185">
        <f t="shared" si="31"/>
        <v>0</v>
      </c>
      <c r="N163" s="183">
        <v>0</v>
      </c>
      <c r="O163" s="186">
        <f t="shared" si="32"/>
        <v>0</v>
      </c>
      <c r="P163" s="160">
        <v>0</v>
      </c>
      <c r="Q163" s="160">
        <f t="shared" si="33"/>
        <v>0</v>
      </c>
      <c r="R163" s="161"/>
      <c r="S163" s="161" t="s">
        <v>146</v>
      </c>
      <c r="T163" s="161" t="s">
        <v>147</v>
      </c>
      <c r="U163" s="161">
        <v>0</v>
      </c>
      <c r="V163" s="161">
        <f t="shared" si="34"/>
        <v>0</v>
      </c>
      <c r="W163" s="161"/>
      <c r="X163" s="161" t="s">
        <v>148</v>
      </c>
      <c r="Y163" s="150"/>
      <c r="Z163" s="150"/>
      <c r="AA163" s="150"/>
      <c r="AB163" s="150"/>
      <c r="AC163" s="150"/>
      <c r="AD163" s="150"/>
      <c r="AE163" s="150"/>
      <c r="AF163" s="150"/>
      <c r="AG163" s="150" t="s">
        <v>179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ht="22.5" outlineLevel="1" x14ac:dyDescent="0.2">
      <c r="A164" s="180">
        <v>88</v>
      </c>
      <c r="B164" s="181" t="s">
        <v>387</v>
      </c>
      <c r="C164" s="193" t="s">
        <v>388</v>
      </c>
      <c r="D164" s="182" t="s">
        <v>262</v>
      </c>
      <c r="E164" s="183">
        <v>2</v>
      </c>
      <c r="F164" s="184"/>
      <c r="G164" s="185">
        <f t="shared" si="28"/>
        <v>0</v>
      </c>
      <c r="H164" s="184"/>
      <c r="I164" s="185">
        <f t="shared" si="29"/>
        <v>0</v>
      </c>
      <c r="J164" s="184"/>
      <c r="K164" s="185">
        <f t="shared" si="30"/>
        <v>0</v>
      </c>
      <c r="L164" s="185">
        <v>21</v>
      </c>
      <c r="M164" s="185">
        <f t="shared" si="31"/>
        <v>0</v>
      </c>
      <c r="N164" s="183">
        <v>0</v>
      </c>
      <c r="O164" s="186">
        <f t="shared" si="32"/>
        <v>0</v>
      </c>
      <c r="P164" s="160">
        <v>0</v>
      </c>
      <c r="Q164" s="160">
        <f t="shared" si="33"/>
        <v>0</v>
      </c>
      <c r="R164" s="161"/>
      <c r="S164" s="161" t="s">
        <v>146</v>
      </c>
      <c r="T164" s="161" t="s">
        <v>147</v>
      </c>
      <c r="U164" s="161">
        <v>0</v>
      </c>
      <c r="V164" s="161">
        <f t="shared" si="34"/>
        <v>0</v>
      </c>
      <c r="W164" s="161"/>
      <c r="X164" s="161" t="s">
        <v>148</v>
      </c>
      <c r="Y164" s="150"/>
      <c r="Z164" s="150"/>
      <c r="AA164" s="150"/>
      <c r="AB164" s="150"/>
      <c r="AC164" s="150"/>
      <c r="AD164" s="150"/>
      <c r="AE164" s="150"/>
      <c r="AF164" s="150"/>
      <c r="AG164" s="150" t="s">
        <v>179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80">
        <v>89</v>
      </c>
      <c r="B165" s="181" t="s">
        <v>389</v>
      </c>
      <c r="C165" s="193" t="s">
        <v>390</v>
      </c>
      <c r="D165" s="182" t="s">
        <v>262</v>
      </c>
      <c r="E165" s="183">
        <v>1</v>
      </c>
      <c r="F165" s="184"/>
      <c r="G165" s="185">
        <f t="shared" si="28"/>
        <v>0</v>
      </c>
      <c r="H165" s="184"/>
      <c r="I165" s="185">
        <f t="shared" si="29"/>
        <v>0</v>
      </c>
      <c r="J165" s="184"/>
      <c r="K165" s="185">
        <f t="shared" si="30"/>
        <v>0</v>
      </c>
      <c r="L165" s="185">
        <v>21</v>
      </c>
      <c r="M165" s="185">
        <f t="shared" si="31"/>
        <v>0</v>
      </c>
      <c r="N165" s="183">
        <v>0</v>
      </c>
      <c r="O165" s="186">
        <f t="shared" si="32"/>
        <v>0</v>
      </c>
      <c r="P165" s="160">
        <v>0</v>
      </c>
      <c r="Q165" s="160">
        <f t="shared" si="33"/>
        <v>0</v>
      </c>
      <c r="R165" s="161"/>
      <c r="S165" s="161" t="s">
        <v>146</v>
      </c>
      <c r="T165" s="161" t="s">
        <v>147</v>
      </c>
      <c r="U165" s="161">
        <v>0</v>
      </c>
      <c r="V165" s="161">
        <f t="shared" si="34"/>
        <v>0</v>
      </c>
      <c r="W165" s="161"/>
      <c r="X165" s="161" t="s">
        <v>148</v>
      </c>
      <c r="Y165" s="150"/>
      <c r="Z165" s="150"/>
      <c r="AA165" s="150"/>
      <c r="AB165" s="150"/>
      <c r="AC165" s="150"/>
      <c r="AD165" s="150"/>
      <c r="AE165" s="150"/>
      <c r="AF165" s="150"/>
      <c r="AG165" s="150" t="s">
        <v>179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80">
        <v>90</v>
      </c>
      <c r="B166" s="181" t="s">
        <v>391</v>
      </c>
      <c r="C166" s="193" t="s">
        <v>392</v>
      </c>
      <c r="D166" s="182" t="s">
        <v>262</v>
      </c>
      <c r="E166" s="183">
        <v>15</v>
      </c>
      <c r="F166" s="184"/>
      <c r="G166" s="185">
        <f t="shared" si="28"/>
        <v>0</v>
      </c>
      <c r="H166" s="184"/>
      <c r="I166" s="185">
        <f t="shared" si="29"/>
        <v>0</v>
      </c>
      <c r="J166" s="184"/>
      <c r="K166" s="185">
        <f t="shared" si="30"/>
        <v>0</v>
      </c>
      <c r="L166" s="185">
        <v>21</v>
      </c>
      <c r="M166" s="185">
        <f t="shared" si="31"/>
        <v>0</v>
      </c>
      <c r="N166" s="183">
        <v>0</v>
      </c>
      <c r="O166" s="186">
        <f t="shared" si="32"/>
        <v>0</v>
      </c>
      <c r="P166" s="160">
        <v>0</v>
      </c>
      <c r="Q166" s="160">
        <f t="shared" si="33"/>
        <v>0</v>
      </c>
      <c r="R166" s="161"/>
      <c r="S166" s="161" t="s">
        <v>146</v>
      </c>
      <c r="T166" s="161" t="s">
        <v>147</v>
      </c>
      <c r="U166" s="161">
        <v>0</v>
      </c>
      <c r="V166" s="161">
        <f t="shared" si="34"/>
        <v>0</v>
      </c>
      <c r="W166" s="161"/>
      <c r="X166" s="161" t="s">
        <v>148</v>
      </c>
      <c r="Y166" s="150"/>
      <c r="Z166" s="150"/>
      <c r="AA166" s="150"/>
      <c r="AB166" s="150"/>
      <c r="AC166" s="150"/>
      <c r="AD166" s="150"/>
      <c r="AE166" s="150"/>
      <c r="AF166" s="150"/>
      <c r="AG166" s="150" t="s">
        <v>179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80">
        <v>91</v>
      </c>
      <c r="B167" s="181" t="s">
        <v>393</v>
      </c>
      <c r="C167" s="193" t="s">
        <v>394</v>
      </c>
      <c r="D167" s="182" t="s">
        <v>262</v>
      </c>
      <c r="E167" s="183">
        <v>3</v>
      </c>
      <c r="F167" s="184"/>
      <c r="G167" s="185">
        <f t="shared" si="28"/>
        <v>0</v>
      </c>
      <c r="H167" s="184"/>
      <c r="I167" s="185">
        <f t="shared" si="29"/>
        <v>0</v>
      </c>
      <c r="J167" s="184"/>
      <c r="K167" s="185">
        <f t="shared" si="30"/>
        <v>0</v>
      </c>
      <c r="L167" s="185">
        <v>21</v>
      </c>
      <c r="M167" s="185">
        <f t="shared" si="31"/>
        <v>0</v>
      </c>
      <c r="N167" s="183">
        <v>0</v>
      </c>
      <c r="O167" s="186">
        <f t="shared" si="32"/>
        <v>0</v>
      </c>
      <c r="P167" s="160">
        <v>0</v>
      </c>
      <c r="Q167" s="160">
        <f t="shared" si="33"/>
        <v>0</v>
      </c>
      <c r="R167" s="161"/>
      <c r="S167" s="161" t="s">
        <v>146</v>
      </c>
      <c r="T167" s="161" t="s">
        <v>147</v>
      </c>
      <c r="U167" s="161">
        <v>0</v>
      </c>
      <c r="V167" s="161">
        <f t="shared" si="34"/>
        <v>0</v>
      </c>
      <c r="W167" s="161"/>
      <c r="X167" s="161" t="s">
        <v>148</v>
      </c>
      <c r="Y167" s="150"/>
      <c r="Z167" s="150"/>
      <c r="AA167" s="150"/>
      <c r="AB167" s="150"/>
      <c r="AC167" s="150"/>
      <c r="AD167" s="150"/>
      <c r="AE167" s="150"/>
      <c r="AF167" s="150"/>
      <c r="AG167" s="150" t="s">
        <v>179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ht="22.5" outlineLevel="1" x14ac:dyDescent="0.2">
      <c r="A168" s="180">
        <v>92</v>
      </c>
      <c r="B168" s="181" t="s">
        <v>395</v>
      </c>
      <c r="C168" s="193" t="s">
        <v>396</v>
      </c>
      <c r="D168" s="182" t="s">
        <v>262</v>
      </c>
      <c r="E168" s="183">
        <v>3</v>
      </c>
      <c r="F168" s="184"/>
      <c r="G168" s="185">
        <f t="shared" si="28"/>
        <v>0</v>
      </c>
      <c r="H168" s="184"/>
      <c r="I168" s="185">
        <f t="shared" si="29"/>
        <v>0</v>
      </c>
      <c r="J168" s="184"/>
      <c r="K168" s="185">
        <f t="shared" si="30"/>
        <v>0</v>
      </c>
      <c r="L168" s="185">
        <v>21</v>
      </c>
      <c r="M168" s="185">
        <f t="shared" si="31"/>
        <v>0</v>
      </c>
      <c r="N168" s="183">
        <v>0</v>
      </c>
      <c r="O168" s="186">
        <f t="shared" si="32"/>
        <v>0</v>
      </c>
      <c r="P168" s="160">
        <v>0</v>
      </c>
      <c r="Q168" s="160">
        <f t="shared" si="33"/>
        <v>0</v>
      </c>
      <c r="R168" s="161"/>
      <c r="S168" s="161" t="s">
        <v>146</v>
      </c>
      <c r="T168" s="161" t="s">
        <v>147</v>
      </c>
      <c r="U168" s="161">
        <v>0</v>
      </c>
      <c r="V168" s="161">
        <f t="shared" si="34"/>
        <v>0</v>
      </c>
      <c r="W168" s="161"/>
      <c r="X168" s="161" t="s">
        <v>148</v>
      </c>
      <c r="Y168" s="150"/>
      <c r="Z168" s="150"/>
      <c r="AA168" s="150"/>
      <c r="AB168" s="150"/>
      <c r="AC168" s="150"/>
      <c r="AD168" s="150"/>
      <c r="AE168" s="150"/>
      <c r="AF168" s="150"/>
      <c r="AG168" s="150" t="s">
        <v>179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x14ac:dyDescent="0.2">
      <c r="A169" s="167" t="s">
        <v>141</v>
      </c>
      <c r="B169" s="168" t="s">
        <v>98</v>
      </c>
      <c r="C169" s="190" t="s">
        <v>99</v>
      </c>
      <c r="D169" s="169"/>
      <c r="E169" s="170"/>
      <c r="F169" s="171"/>
      <c r="G169" s="171">
        <f>SUMIF(AG170:AG170,"&lt;&gt;NOR",G170:G170)</f>
        <v>0</v>
      </c>
      <c r="H169" s="171"/>
      <c r="I169" s="171">
        <f>SUM(I170:I170)</f>
        <v>0</v>
      </c>
      <c r="J169" s="171"/>
      <c r="K169" s="171">
        <f>SUM(K170:K170)</f>
        <v>0</v>
      </c>
      <c r="L169" s="171"/>
      <c r="M169" s="171">
        <f>SUM(M170:M170)</f>
        <v>0</v>
      </c>
      <c r="N169" s="170"/>
      <c r="O169" s="172">
        <f>SUM(O170:O170)</f>
        <v>0.3</v>
      </c>
      <c r="P169" s="165"/>
      <c r="Q169" s="165">
        <f>SUM(Q170:Q170)</f>
        <v>0</v>
      </c>
      <c r="R169" s="166"/>
      <c r="S169" s="166"/>
      <c r="T169" s="166"/>
      <c r="U169" s="166"/>
      <c r="V169" s="166">
        <f>SUM(V170:V170)</f>
        <v>16.260000000000002</v>
      </c>
      <c r="W169" s="166"/>
      <c r="X169" s="166"/>
      <c r="AG169" t="s">
        <v>142</v>
      </c>
    </row>
    <row r="170" spans="1:60" outlineLevel="1" x14ac:dyDescent="0.2">
      <c r="A170" s="180">
        <v>93</v>
      </c>
      <c r="B170" s="181" t="s">
        <v>397</v>
      </c>
      <c r="C170" s="193" t="s">
        <v>398</v>
      </c>
      <c r="D170" s="182" t="s">
        <v>165</v>
      </c>
      <c r="E170" s="183">
        <v>13.72</v>
      </c>
      <c r="F170" s="184"/>
      <c r="G170" s="185">
        <f>ROUND(E170*F170,2)</f>
        <v>0</v>
      </c>
      <c r="H170" s="184"/>
      <c r="I170" s="185">
        <f>ROUND(E170*H170,2)</f>
        <v>0</v>
      </c>
      <c r="J170" s="184"/>
      <c r="K170" s="185">
        <f>ROUND(E170*J170,2)</f>
        <v>0</v>
      </c>
      <c r="L170" s="185">
        <v>21</v>
      </c>
      <c r="M170" s="185">
        <f>G170*(1+L170/100)</f>
        <v>0</v>
      </c>
      <c r="N170" s="183">
        <v>2.1690000000000001E-2</v>
      </c>
      <c r="O170" s="186">
        <f>ROUND(E170*N170,2)</f>
        <v>0.3</v>
      </c>
      <c r="P170" s="160">
        <v>0</v>
      </c>
      <c r="Q170" s="160">
        <f>ROUND(E170*P170,2)</f>
        <v>0</v>
      </c>
      <c r="R170" s="161"/>
      <c r="S170" s="161" t="s">
        <v>155</v>
      </c>
      <c r="T170" s="161" t="s">
        <v>147</v>
      </c>
      <c r="U170" s="161">
        <v>1.18544</v>
      </c>
      <c r="V170" s="161">
        <f>ROUND(E170*U170,2)</f>
        <v>16.260000000000002</v>
      </c>
      <c r="W170" s="161"/>
      <c r="X170" s="161" t="s">
        <v>399</v>
      </c>
      <c r="Y170" s="150"/>
      <c r="Z170" s="150"/>
      <c r="AA170" s="150"/>
      <c r="AB170" s="150"/>
      <c r="AC170" s="150"/>
      <c r="AD170" s="150"/>
      <c r="AE170" s="150"/>
      <c r="AF170" s="150"/>
      <c r="AG170" s="150" t="s">
        <v>400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x14ac:dyDescent="0.2">
      <c r="A171" s="167" t="s">
        <v>141</v>
      </c>
      <c r="B171" s="168" t="s">
        <v>100</v>
      </c>
      <c r="C171" s="190" t="s">
        <v>101</v>
      </c>
      <c r="D171" s="169"/>
      <c r="E171" s="170"/>
      <c r="F171" s="171"/>
      <c r="G171" s="171">
        <f>SUMIF(AG172:AG173,"&lt;&gt;NOR",G172:G173)</f>
        <v>0</v>
      </c>
      <c r="H171" s="171"/>
      <c r="I171" s="171">
        <f>SUM(I172:I173)</f>
        <v>0</v>
      </c>
      <c r="J171" s="171"/>
      <c r="K171" s="171">
        <f>SUM(K172:K173)</f>
        <v>0</v>
      </c>
      <c r="L171" s="171"/>
      <c r="M171" s="171">
        <f>SUM(M172:M173)</f>
        <v>0</v>
      </c>
      <c r="N171" s="170"/>
      <c r="O171" s="172">
        <f>SUM(O172:O173)</f>
        <v>0.09</v>
      </c>
      <c r="P171" s="165"/>
      <c r="Q171" s="165">
        <f>SUM(Q172:Q173)</f>
        <v>0.04</v>
      </c>
      <c r="R171" s="166"/>
      <c r="S171" s="166"/>
      <c r="T171" s="166"/>
      <c r="U171" s="166"/>
      <c r="V171" s="166">
        <f>SUM(V172:V173)</f>
        <v>23.560000000000002</v>
      </c>
      <c r="W171" s="166"/>
      <c r="X171" s="166"/>
      <c r="AG171" t="s">
        <v>142</v>
      </c>
    </row>
    <row r="172" spans="1:60" outlineLevel="1" x14ac:dyDescent="0.2">
      <c r="A172" s="180">
        <v>94</v>
      </c>
      <c r="B172" s="181" t="s">
        <v>401</v>
      </c>
      <c r="C172" s="193" t="s">
        <v>402</v>
      </c>
      <c r="D172" s="182" t="s">
        <v>165</v>
      </c>
      <c r="E172" s="183">
        <v>36</v>
      </c>
      <c r="F172" s="184"/>
      <c r="G172" s="185">
        <f>ROUND(E172*F172,2)</f>
        <v>0</v>
      </c>
      <c r="H172" s="184"/>
      <c r="I172" s="185">
        <f>ROUND(E172*H172,2)</f>
        <v>0</v>
      </c>
      <c r="J172" s="184"/>
      <c r="K172" s="185">
        <f>ROUND(E172*J172,2)</f>
        <v>0</v>
      </c>
      <c r="L172" s="185">
        <v>21</v>
      </c>
      <c r="M172" s="185">
        <f>G172*(1+L172/100)</f>
        <v>0</v>
      </c>
      <c r="N172" s="183">
        <v>0</v>
      </c>
      <c r="O172" s="186">
        <f>ROUND(E172*N172,2)</f>
        <v>0</v>
      </c>
      <c r="P172" s="160">
        <v>1E-3</v>
      </c>
      <c r="Q172" s="160">
        <f>ROUND(E172*P172,2)</f>
        <v>0.04</v>
      </c>
      <c r="R172" s="161"/>
      <c r="S172" s="161" t="s">
        <v>155</v>
      </c>
      <c r="T172" s="161" t="s">
        <v>147</v>
      </c>
      <c r="U172" s="161">
        <v>0.255</v>
      </c>
      <c r="V172" s="161">
        <f>ROUND(E172*U172,2)</f>
        <v>9.18</v>
      </c>
      <c r="W172" s="161"/>
      <c r="X172" s="161" t="s">
        <v>148</v>
      </c>
      <c r="Y172" s="150"/>
      <c r="Z172" s="150"/>
      <c r="AA172" s="150"/>
      <c r="AB172" s="150"/>
      <c r="AC172" s="150"/>
      <c r="AD172" s="150"/>
      <c r="AE172" s="150"/>
      <c r="AF172" s="150"/>
      <c r="AG172" s="150" t="s">
        <v>258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2.5" outlineLevel="1" x14ac:dyDescent="0.2">
      <c r="A173" s="180">
        <v>95</v>
      </c>
      <c r="B173" s="181" t="s">
        <v>403</v>
      </c>
      <c r="C173" s="193" t="s">
        <v>404</v>
      </c>
      <c r="D173" s="182" t="s">
        <v>165</v>
      </c>
      <c r="E173" s="183">
        <v>36</v>
      </c>
      <c r="F173" s="184"/>
      <c r="G173" s="185">
        <f>ROUND(E173*F173,2)</f>
        <v>0</v>
      </c>
      <c r="H173" s="184"/>
      <c r="I173" s="185">
        <f>ROUND(E173*H173,2)</f>
        <v>0</v>
      </c>
      <c r="J173" s="184"/>
      <c r="K173" s="185">
        <f>ROUND(E173*J173,2)</f>
        <v>0</v>
      </c>
      <c r="L173" s="185">
        <v>21</v>
      </c>
      <c r="M173" s="185">
        <f>G173*(1+L173/100)</f>
        <v>0</v>
      </c>
      <c r="N173" s="183">
        <v>2.4599999999999999E-3</v>
      </c>
      <c r="O173" s="186">
        <f>ROUND(E173*N173,2)</f>
        <v>0.09</v>
      </c>
      <c r="P173" s="160">
        <v>0</v>
      </c>
      <c r="Q173" s="160">
        <f>ROUND(E173*P173,2)</f>
        <v>0</v>
      </c>
      <c r="R173" s="161"/>
      <c r="S173" s="161" t="s">
        <v>155</v>
      </c>
      <c r="T173" s="161" t="s">
        <v>147</v>
      </c>
      <c r="U173" s="161">
        <v>0.39937</v>
      </c>
      <c r="V173" s="161">
        <f>ROUND(E173*U173,2)</f>
        <v>14.38</v>
      </c>
      <c r="W173" s="161"/>
      <c r="X173" s="161" t="s">
        <v>399</v>
      </c>
      <c r="Y173" s="150"/>
      <c r="Z173" s="150"/>
      <c r="AA173" s="150"/>
      <c r="AB173" s="150"/>
      <c r="AC173" s="150"/>
      <c r="AD173" s="150"/>
      <c r="AE173" s="150"/>
      <c r="AF173" s="150"/>
      <c r="AG173" s="150" t="s">
        <v>400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x14ac:dyDescent="0.2">
      <c r="A174" s="167" t="s">
        <v>141</v>
      </c>
      <c r="B174" s="168" t="s">
        <v>102</v>
      </c>
      <c r="C174" s="190" t="s">
        <v>103</v>
      </c>
      <c r="D174" s="169"/>
      <c r="E174" s="170"/>
      <c r="F174" s="171"/>
      <c r="G174" s="171">
        <f>SUMIF(AG175:AG175,"&lt;&gt;NOR",G175:G175)</f>
        <v>0</v>
      </c>
      <c r="H174" s="171"/>
      <c r="I174" s="171">
        <f>SUM(I175:I175)</f>
        <v>0</v>
      </c>
      <c r="J174" s="171"/>
      <c r="K174" s="171">
        <f>SUM(K175:K175)</f>
        <v>0</v>
      </c>
      <c r="L174" s="171"/>
      <c r="M174" s="171">
        <f>SUM(M175:M175)</f>
        <v>0</v>
      </c>
      <c r="N174" s="170"/>
      <c r="O174" s="172">
        <f>SUM(O175:O175)</f>
        <v>1.72</v>
      </c>
      <c r="P174" s="165"/>
      <c r="Q174" s="165">
        <f>SUM(Q175:Q175)</f>
        <v>0</v>
      </c>
      <c r="R174" s="166"/>
      <c r="S174" s="166"/>
      <c r="T174" s="166"/>
      <c r="U174" s="166"/>
      <c r="V174" s="166">
        <f>SUM(V175:V175)</f>
        <v>115.98</v>
      </c>
      <c r="W174" s="166"/>
      <c r="X174" s="166"/>
      <c r="AG174" t="s">
        <v>142</v>
      </c>
    </row>
    <row r="175" spans="1:60" outlineLevel="1" x14ac:dyDescent="0.2">
      <c r="A175" s="180">
        <v>96</v>
      </c>
      <c r="B175" s="181" t="s">
        <v>405</v>
      </c>
      <c r="C175" s="193" t="s">
        <v>406</v>
      </c>
      <c r="D175" s="182" t="s">
        <v>165</v>
      </c>
      <c r="E175" s="183">
        <v>99.82</v>
      </c>
      <c r="F175" s="184"/>
      <c r="G175" s="185">
        <f>ROUND(E175*F175,2)</f>
        <v>0</v>
      </c>
      <c r="H175" s="184"/>
      <c r="I175" s="185">
        <f>ROUND(E175*H175,2)</f>
        <v>0</v>
      </c>
      <c r="J175" s="184"/>
      <c r="K175" s="185">
        <f>ROUND(E175*J175,2)</f>
        <v>0</v>
      </c>
      <c r="L175" s="185">
        <v>21</v>
      </c>
      <c r="M175" s="185">
        <f>G175*(1+L175/100)</f>
        <v>0</v>
      </c>
      <c r="N175" s="183">
        <v>1.728E-2</v>
      </c>
      <c r="O175" s="186">
        <f>ROUND(E175*N175,2)</f>
        <v>1.72</v>
      </c>
      <c r="P175" s="160">
        <v>0</v>
      </c>
      <c r="Q175" s="160">
        <f>ROUND(E175*P175,2)</f>
        <v>0</v>
      </c>
      <c r="R175" s="161"/>
      <c r="S175" s="161" t="s">
        <v>155</v>
      </c>
      <c r="T175" s="161" t="s">
        <v>147</v>
      </c>
      <c r="U175" s="161">
        <v>1.1618599999999999</v>
      </c>
      <c r="V175" s="161">
        <f>ROUND(E175*U175,2)</f>
        <v>115.98</v>
      </c>
      <c r="W175" s="161"/>
      <c r="X175" s="161" t="s">
        <v>399</v>
      </c>
      <c r="Y175" s="150"/>
      <c r="Z175" s="150"/>
      <c r="AA175" s="150"/>
      <c r="AB175" s="150"/>
      <c r="AC175" s="150"/>
      <c r="AD175" s="150"/>
      <c r="AE175" s="150"/>
      <c r="AF175" s="150"/>
      <c r="AG175" s="150" t="s">
        <v>400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x14ac:dyDescent="0.2">
      <c r="A176" s="167" t="s">
        <v>141</v>
      </c>
      <c r="B176" s="168" t="s">
        <v>104</v>
      </c>
      <c r="C176" s="190" t="s">
        <v>105</v>
      </c>
      <c r="D176" s="169"/>
      <c r="E176" s="170"/>
      <c r="F176" s="171"/>
      <c r="G176" s="171">
        <f>SUMIF(AG177:AG177,"&lt;&gt;NOR",G177:G177)</f>
        <v>0</v>
      </c>
      <c r="H176" s="171"/>
      <c r="I176" s="171">
        <f>SUM(I177:I177)</f>
        <v>0</v>
      </c>
      <c r="J176" s="171"/>
      <c r="K176" s="171">
        <f>SUM(K177:K177)</f>
        <v>0</v>
      </c>
      <c r="L176" s="171"/>
      <c r="M176" s="171">
        <f>SUM(M177:M177)</f>
        <v>0</v>
      </c>
      <c r="N176" s="170"/>
      <c r="O176" s="172">
        <f>SUM(O177:O177)</f>
        <v>0</v>
      </c>
      <c r="P176" s="165"/>
      <c r="Q176" s="165">
        <f>SUM(Q177:Q177)</f>
        <v>0</v>
      </c>
      <c r="R176" s="166"/>
      <c r="S176" s="166"/>
      <c r="T176" s="166"/>
      <c r="U176" s="166"/>
      <c r="V176" s="166">
        <f>SUM(V177:V177)</f>
        <v>6.12</v>
      </c>
      <c r="W176" s="166"/>
      <c r="X176" s="166"/>
      <c r="AG176" t="s">
        <v>142</v>
      </c>
    </row>
    <row r="177" spans="1:60" outlineLevel="1" x14ac:dyDescent="0.2">
      <c r="A177" s="180">
        <v>97</v>
      </c>
      <c r="B177" s="181" t="s">
        <v>407</v>
      </c>
      <c r="C177" s="193" t="s">
        <v>408</v>
      </c>
      <c r="D177" s="182" t="s">
        <v>165</v>
      </c>
      <c r="E177" s="183">
        <v>15.183</v>
      </c>
      <c r="F177" s="184"/>
      <c r="G177" s="185">
        <f>ROUND(E177*F177,2)</f>
        <v>0</v>
      </c>
      <c r="H177" s="184"/>
      <c r="I177" s="185">
        <f>ROUND(E177*H177,2)</f>
        <v>0</v>
      </c>
      <c r="J177" s="184"/>
      <c r="K177" s="185">
        <f>ROUND(E177*J177,2)</f>
        <v>0</v>
      </c>
      <c r="L177" s="185">
        <v>21</v>
      </c>
      <c r="M177" s="185">
        <f>G177*(1+L177/100)</f>
        <v>0</v>
      </c>
      <c r="N177" s="183">
        <v>3.1E-4</v>
      </c>
      <c r="O177" s="186">
        <f>ROUND(E177*N177,2)</f>
        <v>0</v>
      </c>
      <c r="P177" s="160">
        <v>0</v>
      </c>
      <c r="Q177" s="160">
        <f>ROUND(E177*P177,2)</f>
        <v>0</v>
      </c>
      <c r="R177" s="161"/>
      <c r="S177" s="161" t="s">
        <v>155</v>
      </c>
      <c r="T177" s="161" t="s">
        <v>147</v>
      </c>
      <c r="U177" s="161">
        <v>0.40300000000000002</v>
      </c>
      <c r="V177" s="161">
        <f>ROUND(E177*U177,2)</f>
        <v>6.12</v>
      </c>
      <c r="W177" s="161"/>
      <c r="X177" s="161" t="s">
        <v>148</v>
      </c>
      <c r="Y177" s="150"/>
      <c r="Z177" s="150"/>
      <c r="AA177" s="150"/>
      <c r="AB177" s="150"/>
      <c r="AC177" s="150"/>
      <c r="AD177" s="150"/>
      <c r="AE177" s="150"/>
      <c r="AF177" s="150"/>
      <c r="AG177" s="150" t="s">
        <v>258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x14ac:dyDescent="0.2">
      <c r="A178" s="167" t="s">
        <v>141</v>
      </c>
      <c r="B178" s="168" t="s">
        <v>106</v>
      </c>
      <c r="C178" s="190" t="s">
        <v>107</v>
      </c>
      <c r="D178" s="169"/>
      <c r="E178" s="170"/>
      <c r="F178" s="171"/>
      <c r="G178" s="171">
        <f>SUMIF(AG179:AG180,"&lt;&gt;NOR",G179:G180)</f>
        <v>0</v>
      </c>
      <c r="H178" s="171"/>
      <c r="I178" s="171">
        <f>SUM(I179:I180)</f>
        <v>0</v>
      </c>
      <c r="J178" s="171"/>
      <c r="K178" s="171">
        <f>SUM(K179:K180)</f>
        <v>0</v>
      </c>
      <c r="L178" s="171"/>
      <c r="M178" s="171">
        <f>SUM(M179:M180)</f>
        <v>0</v>
      </c>
      <c r="N178" s="170"/>
      <c r="O178" s="172">
        <f>SUM(O179:O180)</f>
        <v>0.08</v>
      </c>
      <c r="P178" s="165"/>
      <c r="Q178" s="165">
        <f>SUM(Q179:Q180)</f>
        <v>0</v>
      </c>
      <c r="R178" s="166"/>
      <c r="S178" s="166"/>
      <c r="T178" s="166"/>
      <c r="U178" s="166"/>
      <c r="V178" s="166">
        <f>SUM(V179:V180)</f>
        <v>29.509999999999998</v>
      </c>
      <c r="W178" s="166"/>
      <c r="X178" s="166"/>
      <c r="AG178" t="s">
        <v>142</v>
      </c>
    </row>
    <row r="179" spans="1:60" outlineLevel="1" x14ac:dyDescent="0.2">
      <c r="A179" s="180">
        <v>98</v>
      </c>
      <c r="B179" s="181" t="s">
        <v>409</v>
      </c>
      <c r="C179" s="193" t="s">
        <v>410</v>
      </c>
      <c r="D179" s="182" t="s">
        <v>165</v>
      </c>
      <c r="E179" s="183">
        <v>208.54</v>
      </c>
      <c r="F179" s="184"/>
      <c r="G179" s="185">
        <f>ROUND(E179*F179,2)</f>
        <v>0</v>
      </c>
      <c r="H179" s="184"/>
      <c r="I179" s="185">
        <f>ROUND(E179*H179,2)</f>
        <v>0</v>
      </c>
      <c r="J179" s="184"/>
      <c r="K179" s="185">
        <f>ROUND(E179*J179,2)</f>
        <v>0</v>
      </c>
      <c r="L179" s="185">
        <v>21</v>
      </c>
      <c r="M179" s="185">
        <f>G179*(1+L179/100)</f>
        <v>0</v>
      </c>
      <c r="N179" s="183">
        <v>1E-4</v>
      </c>
      <c r="O179" s="186">
        <f>ROUND(E179*N179,2)</f>
        <v>0.02</v>
      </c>
      <c r="P179" s="160">
        <v>0</v>
      </c>
      <c r="Q179" s="160">
        <f>ROUND(E179*P179,2)</f>
        <v>0</v>
      </c>
      <c r="R179" s="161"/>
      <c r="S179" s="161" t="s">
        <v>155</v>
      </c>
      <c r="T179" s="161" t="s">
        <v>147</v>
      </c>
      <c r="U179" s="161">
        <v>3.2480000000000002E-2</v>
      </c>
      <c r="V179" s="161">
        <f>ROUND(E179*U179,2)</f>
        <v>6.77</v>
      </c>
      <c r="W179" s="161"/>
      <c r="X179" s="161" t="s">
        <v>148</v>
      </c>
      <c r="Y179" s="150"/>
      <c r="Z179" s="150"/>
      <c r="AA179" s="150"/>
      <c r="AB179" s="150"/>
      <c r="AC179" s="150"/>
      <c r="AD179" s="150"/>
      <c r="AE179" s="150"/>
      <c r="AF179" s="150"/>
      <c r="AG179" s="150" t="s">
        <v>258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80">
        <v>99</v>
      </c>
      <c r="B180" s="181" t="s">
        <v>411</v>
      </c>
      <c r="C180" s="193" t="s">
        <v>412</v>
      </c>
      <c r="D180" s="182" t="s">
        <v>165</v>
      </c>
      <c r="E180" s="183">
        <v>208.54</v>
      </c>
      <c r="F180" s="184"/>
      <c r="G180" s="185">
        <f>ROUND(E180*F180,2)</f>
        <v>0</v>
      </c>
      <c r="H180" s="184"/>
      <c r="I180" s="185">
        <f>ROUND(E180*H180,2)</f>
        <v>0</v>
      </c>
      <c r="J180" s="184"/>
      <c r="K180" s="185">
        <f>ROUND(E180*J180,2)</f>
        <v>0</v>
      </c>
      <c r="L180" s="185">
        <v>21</v>
      </c>
      <c r="M180" s="185">
        <f>G180*(1+L180/100)</f>
        <v>0</v>
      </c>
      <c r="N180" s="183">
        <v>2.9999999999999997E-4</v>
      </c>
      <c r="O180" s="186">
        <f>ROUND(E180*N180,2)</f>
        <v>0.06</v>
      </c>
      <c r="P180" s="160">
        <v>0</v>
      </c>
      <c r="Q180" s="160">
        <f>ROUND(E180*P180,2)</f>
        <v>0</v>
      </c>
      <c r="R180" s="161"/>
      <c r="S180" s="161" t="s">
        <v>155</v>
      </c>
      <c r="T180" s="161" t="s">
        <v>147</v>
      </c>
      <c r="U180" s="161">
        <v>0.10902000000000001</v>
      </c>
      <c r="V180" s="161">
        <f>ROUND(E180*U180,2)</f>
        <v>22.74</v>
      </c>
      <c r="W180" s="161"/>
      <c r="X180" s="161" t="s">
        <v>148</v>
      </c>
      <c r="Y180" s="150"/>
      <c r="Z180" s="150"/>
      <c r="AA180" s="150"/>
      <c r="AB180" s="150"/>
      <c r="AC180" s="150"/>
      <c r="AD180" s="150"/>
      <c r="AE180" s="150"/>
      <c r="AF180" s="150"/>
      <c r="AG180" s="150" t="s">
        <v>258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x14ac:dyDescent="0.2">
      <c r="A181" s="167" t="s">
        <v>141</v>
      </c>
      <c r="B181" s="168" t="s">
        <v>108</v>
      </c>
      <c r="C181" s="190" t="s">
        <v>109</v>
      </c>
      <c r="D181" s="169"/>
      <c r="E181" s="170"/>
      <c r="F181" s="171"/>
      <c r="G181" s="171">
        <f>SUMIF(AG182:AG182,"&lt;&gt;NOR",G182:G182)</f>
        <v>0</v>
      </c>
      <c r="H181" s="171"/>
      <c r="I181" s="171">
        <f>SUM(I182:I182)</f>
        <v>0</v>
      </c>
      <c r="J181" s="171"/>
      <c r="K181" s="171">
        <f>SUM(K182:K182)</f>
        <v>0</v>
      </c>
      <c r="L181" s="171"/>
      <c r="M181" s="171">
        <f>SUM(M182:M182)</f>
        <v>0</v>
      </c>
      <c r="N181" s="170"/>
      <c r="O181" s="172">
        <f>SUM(O182:O182)</f>
        <v>0</v>
      </c>
      <c r="P181" s="165"/>
      <c r="Q181" s="165">
        <f>SUM(Q182:Q182)</f>
        <v>0</v>
      </c>
      <c r="R181" s="166"/>
      <c r="S181" s="166"/>
      <c r="T181" s="166"/>
      <c r="U181" s="166"/>
      <c r="V181" s="166">
        <f>SUM(V182:V182)</f>
        <v>0</v>
      </c>
      <c r="W181" s="166"/>
      <c r="X181" s="166"/>
      <c r="AG181" t="s">
        <v>142</v>
      </c>
    </row>
    <row r="182" spans="1:60" outlineLevel="1" x14ac:dyDescent="0.2">
      <c r="A182" s="180">
        <v>100</v>
      </c>
      <c r="B182" s="181" t="s">
        <v>413</v>
      </c>
      <c r="C182" s="193" t="s">
        <v>414</v>
      </c>
      <c r="D182" s="182" t="s">
        <v>287</v>
      </c>
      <c r="E182" s="183">
        <v>1</v>
      </c>
      <c r="F182" s="184"/>
      <c r="G182" s="185">
        <f>ROUND(E182*F182,2)</f>
        <v>0</v>
      </c>
      <c r="H182" s="184"/>
      <c r="I182" s="185">
        <f>ROUND(E182*H182,2)</f>
        <v>0</v>
      </c>
      <c r="J182" s="184"/>
      <c r="K182" s="185">
        <f>ROUND(E182*J182,2)</f>
        <v>0</v>
      </c>
      <c r="L182" s="185">
        <v>21</v>
      </c>
      <c r="M182" s="185">
        <f>G182*(1+L182/100)</f>
        <v>0</v>
      </c>
      <c r="N182" s="183">
        <v>0</v>
      </c>
      <c r="O182" s="186">
        <f>ROUND(E182*N182,2)</f>
        <v>0</v>
      </c>
      <c r="P182" s="160">
        <v>0</v>
      </c>
      <c r="Q182" s="160">
        <f>ROUND(E182*P182,2)</f>
        <v>0</v>
      </c>
      <c r="R182" s="161"/>
      <c r="S182" s="161" t="s">
        <v>146</v>
      </c>
      <c r="T182" s="161" t="s">
        <v>147</v>
      </c>
      <c r="U182" s="161">
        <v>0</v>
      </c>
      <c r="V182" s="161">
        <f>ROUND(E182*U182,2)</f>
        <v>0</v>
      </c>
      <c r="W182" s="161"/>
      <c r="X182" s="161" t="s">
        <v>148</v>
      </c>
      <c r="Y182" s="150"/>
      <c r="Z182" s="150"/>
      <c r="AA182" s="150"/>
      <c r="AB182" s="150"/>
      <c r="AC182" s="150"/>
      <c r="AD182" s="150"/>
      <c r="AE182" s="150"/>
      <c r="AF182" s="150"/>
      <c r="AG182" s="150" t="s">
        <v>179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x14ac:dyDescent="0.2">
      <c r="A183" s="167" t="s">
        <v>141</v>
      </c>
      <c r="B183" s="168" t="s">
        <v>110</v>
      </c>
      <c r="C183" s="190" t="s">
        <v>111</v>
      </c>
      <c r="D183" s="169"/>
      <c r="E183" s="170"/>
      <c r="F183" s="171"/>
      <c r="G183" s="171">
        <f>SUMIF(AG184:AG196,"&lt;&gt;NOR",G184:G196)</f>
        <v>0</v>
      </c>
      <c r="H183" s="171"/>
      <c r="I183" s="171">
        <f>SUM(I184:I196)</f>
        <v>0</v>
      </c>
      <c r="J183" s="171"/>
      <c r="K183" s="171">
        <f>SUM(K184:K196)</f>
        <v>0</v>
      </c>
      <c r="L183" s="171"/>
      <c r="M183" s="171">
        <f>SUM(M184:M196)</f>
        <v>0</v>
      </c>
      <c r="N183" s="170"/>
      <c r="O183" s="172">
        <f>SUM(O184:O196)</f>
        <v>0</v>
      </c>
      <c r="P183" s="165"/>
      <c r="Q183" s="165">
        <f>SUM(Q184:Q196)</f>
        <v>0</v>
      </c>
      <c r="R183" s="166"/>
      <c r="S183" s="166"/>
      <c r="T183" s="166"/>
      <c r="U183" s="166"/>
      <c r="V183" s="166">
        <f>SUM(V184:V196)</f>
        <v>0</v>
      </c>
      <c r="W183" s="166"/>
      <c r="X183" s="166"/>
      <c r="AG183" t="s">
        <v>142</v>
      </c>
    </row>
    <row r="184" spans="1:60" outlineLevel="1" x14ac:dyDescent="0.2">
      <c r="A184" s="173">
        <v>101</v>
      </c>
      <c r="B184" s="174" t="s">
        <v>415</v>
      </c>
      <c r="C184" s="191" t="s">
        <v>416</v>
      </c>
      <c r="D184" s="175" t="s">
        <v>262</v>
      </c>
      <c r="E184" s="176">
        <v>8</v>
      </c>
      <c r="F184" s="177"/>
      <c r="G184" s="178">
        <f>ROUND(E184*F184,2)</f>
        <v>0</v>
      </c>
      <c r="H184" s="177"/>
      <c r="I184" s="178">
        <f>ROUND(E184*H184,2)</f>
        <v>0</v>
      </c>
      <c r="J184" s="177"/>
      <c r="K184" s="178">
        <f>ROUND(E184*J184,2)</f>
        <v>0</v>
      </c>
      <c r="L184" s="178">
        <v>21</v>
      </c>
      <c r="M184" s="178">
        <f>G184*(1+L184/100)</f>
        <v>0</v>
      </c>
      <c r="N184" s="176">
        <v>0</v>
      </c>
      <c r="O184" s="179">
        <f>ROUND(E184*N184,2)</f>
        <v>0</v>
      </c>
      <c r="P184" s="160">
        <v>0</v>
      </c>
      <c r="Q184" s="160">
        <f>ROUND(E184*P184,2)</f>
        <v>0</v>
      </c>
      <c r="R184" s="161"/>
      <c r="S184" s="161" t="s">
        <v>146</v>
      </c>
      <c r="T184" s="161" t="s">
        <v>147</v>
      </c>
      <c r="U184" s="161">
        <v>0</v>
      </c>
      <c r="V184" s="161">
        <f>ROUND(E184*U184,2)</f>
        <v>0</v>
      </c>
      <c r="W184" s="161"/>
      <c r="X184" s="161" t="s">
        <v>148</v>
      </c>
      <c r="Y184" s="150"/>
      <c r="Z184" s="150"/>
      <c r="AA184" s="150"/>
      <c r="AB184" s="150"/>
      <c r="AC184" s="150"/>
      <c r="AD184" s="150"/>
      <c r="AE184" s="150"/>
      <c r="AF184" s="150"/>
      <c r="AG184" s="150" t="s">
        <v>179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255" t="s">
        <v>417</v>
      </c>
      <c r="D185" s="256"/>
      <c r="E185" s="256"/>
      <c r="F185" s="256"/>
      <c r="G185" s="256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241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ht="22.5" outlineLevel="1" x14ac:dyDescent="0.2">
      <c r="A186" s="180">
        <v>102</v>
      </c>
      <c r="B186" s="181" t="s">
        <v>418</v>
      </c>
      <c r="C186" s="193" t="s">
        <v>419</v>
      </c>
      <c r="D186" s="182" t="s">
        <v>262</v>
      </c>
      <c r="E186" s="183">
        <v>1</v>
      </c>
      <c r="F186" s="184"/>
      <c r="G186" s="185">
        <f>ROUND(E186*F186,2)</f>
        <v>0</v>
      </c>
      <c r="H186" s="184"/>
      <c r="I186" s="185">
        <f>ROUND(E186*H186,2)</f>
        <v>0</v>
      </c>
      <c r="J186" s="184"/>
      <c r="K186" s="185">
        <f>ROUND(E186*J186,2)</f>
        <v>0</v>
      </c>
      <c r="L186" s="185">
        <v>21</v>
      </c>
      <c r="M186" s="185">
        <f>G186*(1+L186/100)</f>
        <v>0</v>
      </c>
      <c r="N186" s="183">
        <v>0</v>
      </c>
      <c r="O186" s="186">
        <f>ROUND(E186*N186,2)</f>
        <v>0</v>
      </c>
      <c r="P186" s="160">
        <v>0</v>
      </c>
      <c r="Q186" s="160">
        <f>ROUND(E186*P186,2)</f>
        <v>0</v>
      </c>
      <c r="R186" s="161"/>
      <c r="S186" s="161" t="s">
        <v>146</v>
      </c>
      <c r="T186" s="161" t="s">
        <v>147</v>
      </c>
      <c r="U186" s="161">
        <v>0</v>
      </c>
      <c r="V186" s="161">
        <f>ROUND(E186*U186,2)</f>
        <v>0</v>
      </c>
      <c r="W186" s="161"/>
      <c r="X186" s="161" t="s">
        <v>148</v>
      </c>
      <c r="Y186" s="150"/>
      <c r="Z186" s="150"/>
      <c r="AA186" s="150"/>
      <c r="AB186" s="150"/>
      <c r="AC186" s="150"/>
      <c r="AD186" s="150"/>
      <c r="AE186" s="150"/>
      <c r="AF186" s="150"/>
      <c r="AG186" s="150" t="s">
        <v>179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80">
        <v>103</v>
      </c>
      <c r="B187" s="181" t="s">
        <v>420</v>
      </c>
      <c r="C187" s="193" t="s">
        <v>421</v>
      </c>
      <c r="D187" s="182" t="s">
        <v>262</v>
      </c>
      <c r="E187" s="183">
        <v>5</v>
      </c>
      <c r="F187" s="184"/>
      <c r="G187" s="185">
        <f>ROUND(E187*F187,2)</f>
        <v>0</v>
      </c>
      <c r="H187" s="184"/>
      <c r="I187" s="185">
        <f>ROUND(E187*H187,2)</f>
        <v>0</v>
      </c>
      <c r="J187" s="184"/>
      <c r="K187" s="185">
        <f>ROUND(E187*J187,2)</f>
        <v>0</v>
      </c>
      <c r="L187" s="185">
        <v>21</v>
      </c>
      <c r="M187" s="185">
        <f>G187*(1+L187/100)</f>
        <v>0</v>
      </c>
      <c r="N187" s="183">
        <v>0</v>
      </c>
      <c r="O187" s="186">
        <f>ROUND(E187*N187,2)</f>
        <v>0</v>
      </c>
      <c r="P187" s="160">
        <v>0</v>
      </c>
      <c r="Q187" s="160">
        <f>ROUND(E187*P187,2)</f>
        <v>0</v>
      </c>
      <c r="R187" s="161"/>
      <c r="S187" s="161" t="s">
        <v>146</v>
      </c>
      <c r="T187" s="161" t="s">
        <v>147</v>
      </c>
      <c r="U187" s="161">
        <v>0</v>
      </c>
      <c r="V187" s="161">
        <f>ROUND(E187*U187,2)</f>
        <v>0</v>
      </c>
      <c r="W187" s="161"/>
      <c r="X187" s="161" t="s">
        <v>148</v>
      </c>
      <c r="Y187" s="150"/>
      <c r="Z187" s="150"/>
      <c r="AA187" s="150"/>
      <c r="AB187" s="150"/>
      <c r="AC187" s="150"/>
      <c r="AD187" s="150"/>
      <c r="AE187" s="150"/>
      <c r="AF187" s="150"/>
      <c r="AG187" s="150" t="s">
        <v>179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73">
        <v>104</v>
      </c>
      <c r="B188" s="174" t="s">
        <v>422</v>
      </c>
      <c r="C188" s="191" t="s">
        <v>423</v>
      </c>
      <c r="D188" s="175" t="s">
        <v>262</v>
      </c>
      <c r="E188" s="176">
        <v>1</v>
      </c>
      <c r="F188" s="177"/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21</v>
      </c>
      <c r="M188" s="178">
        <f>G188*(1+L188/100)</f>
        <v>0</v>
      </c>
      <c r="N188" s="176">
        <v>0</v>
      </c>
      <c r="O188" s="179">
        <f>ROUND(E188*N188,2)</f>
        <v>0</v>
      </c>
      <c r="P188" s="160">
        <v>0</v>
      </c>
      <c r="Q188" s="160">
        <f>ROUND(E188*P188,2)</f>
        <v>0</v>
      </c>
      <c r="R188" s="161"/>
      <c r="S188" s="161" t="s">
        <v>146</v>
      </c>
      <c r="T188" s="161" t="s">
        <v>147</v>
      </c>
      <c r="U188" s="161">
        <v>0</v>
      </c>
      <c r="V188" s="161">
        <f>ROUND(E188*U188,2)</f>
        <v>0</v>
      </c>
      <c r="W188" s="161"/>
      <c r="X188" s="161" t="s">
        <v>148</v>
      </c>
      <c r="Y188" s="150"/>
      <c r="Z188" s="150"/>
      <c r="AA188" s="150"/>
      <c r="AB188" s="150"/>
      <c r="AC188" s="150"/>
      <c r="AD188" s="150"/>
      <c r="AE188" s="150"/>
      <c r="AF188" s="150"/>
      <c r="AG188" s="150" t="s">
        <v>179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ht="22.5" outlineLevel="1" x14ac:dyDescent="0.2">
      <c r="A189" s="157"/>
      <c r="B189" s="158"/>
      <c r="C189" s="255" t="s">
        <v>424</v>
      </c>
      <c r="D189" s="256"/>
      <c r="E189" s="256"/>
      <c r="F189" s="256"/>
      <c r="G189" s="256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50"/>
      <c r="Z189" s="150"/>
      <c r="AA189" s="150"/>
      <c r="AB189" s="150"/>
      <c r="AC189" s="150"/>
      <c r="AD189" s="150"/>
      <c r="AE189" s="150"/>
      <c r="AF189" s="150"/>
      <c r="AG189" s="150" t="s">
        <v>241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88" t="str">
        <f>C189</f>
        <v>Switch MikroTik CRS328-24P-4S+RM, cloud router, 800MHz CPU, 512MB, 24x Gbit PoE LAN, 4x SFP+, vč. L5, rackmount</v>
      </c>
      <c r="BB189" s="150"/>
      <c r="BC189" s="150"/>
      <c r="BD189" s="150"/>
      <c r="BE189" s="150"/>
      <c r="BF189" s="150"/>
      <c r="BG189" s="150"/>
      <c r="BH189" s="150"/>
    </row>
    <row r="190" spans="1:60" ht="22.5" outlineLevel="1" x14ac:dyDescent="0.2">
      <c r="A190" s="180">
        <v>105</v>
      </c>
      <c r="B190" s="181" t="s">
        <v>425</v>
      </c>
      <c r="C190" s="193" t="s">
        <v>426</v>
      </c>
      <c r="D190" s="182" t="s">
        <v>262</v>
      </c>
      <c r="E190" s="183">
        <v>60</v>
      </c>
      <c r="F190" s="184"/>
      <c r="G190" s="185">
        <f t="shared" ref="G190:G196" si="35">ROUND(E190*F190,2)</f>
        <v>0</v>
      </c>
      <c r="H190" s="184"/>
      <c r="I190" s="185">
        <f t="shared" ref="I190:I196" si="36">ROUND(E190*H190,2)</f>
        <v>0</v>
      </c>
      <c r="J190" s="184"/>
      <c r="K190" s="185">
        <f t="shared" ref="K190:K196" si="37">ROUND(E190*J190,2)</f>
        <v>0</v>
      </c>
      <c r="L190" s="185">
        <v>21</v>
      </c>
      <c r="M190" s="185">
        <f t="shared" ref="M190:M196" si="38">G190*(1+L190/100)</f>
        <v>0</v>
      </c>
      <c r="N190" s="183">
        <v>0</v>
      </c>
      <c r="O190" s="186">
        <f t="shared" ref="O190:O196" si="39">ROUND(E190*N190,2)</f>
        <v>0</v>
      </c>
      <c r="P190" s="160">
        <v>0</v>
      </c>
      <c r="Q190" s="160">
        <f t="shared" ref="Q190:Q196" si="40">ROUND(E190*P190,2)</f>
        <v>0</v>
      </c>
      <c r="R190" s="161"/>
      <c r="S190" s="161" t="s">
        <v>146</v>
      </c>
      <c r="T190" s="161" t="s">
        <v>147</v>
      </c>
      <c r="U190" s="161">
        <v>0</v>
      </c>
      <c r="V190" s="161">
        <f t="shared" ref="V190:V196" si="41">ROUND(E190*U190,2)</f>
        <v>0</v>
      </c>
      <c r="W190" s="161"/>
      <c r="X190" s="161" t="s">
        <v>148</v>
      </c>
      <c r="Y190" s="150"/>
      <c r="Z190" s="150"/>
      <c r="AA190" s="150"/>
      <c r="AB190" s="150"/>
      <c r="AC190" s="150"/>
      <c r="AD190" s="150"/>
      <c r="AE190" s="150"/>
      <c r="AF190" s="150"/>
      <c r="AG190" s="150" t="s">
        <v>179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ht="22.5" outlineLevel="1" x14ac:dyDescent="0.2">
      <c r="A191" s="180">
        <v>106</v>
      </c>
      <c r="B191" s="181" t="s">
        <v>427</v>
      </c>
      <c r="C191" s="193" t="s">
        <v>428</v>
      </c>
      <c r="D191" s="182" t="s">
        <v>262</v>
      </c>
      <c r="E191" s="183">
        <v>1</v>
      </c>
      <c r="F191" s="184"/>
      <c r="G191" s="185">
        <f t="shared" si="35"/>
        <v>0</v>
      </c>
      <c r="H191" s="184"/>
      <c r="I191" s="185">
        <f t="shared" si="36"/>
        <v>0</v>
      </c>
      <c r="J191" s="184"/>
      <c r="K191" s="185">
        <f t="shared" si="37"/>
        <v>0</v>
      </c>
      <c r="L191" s="185">
        <v>21</v>
      </c>
      <c r="M191" s="185">
        <f t="shared" si="38"/>
        <v>0</v>
      </c>
      <c r="N191" s="183">
        <v>0</v>
      </c>
      <c r="O191" s="186">
        <f t="shared" si="39"/>
        <v>0</v>
      </c>
      <c r="P191" s="160">
        <v>0</v>
      </c>
      <c r="Q191" s="160">
        <f t="shared" si="40"/>
        <v>0</v>
      </c>
      <c r="R191" s="161"/>
      <c r="S191" s="161" t="s">
        <v>146</v>
      </c>
      <c r="T191" s="161" t="s">
        <v>147</v>
      </c>
      <c r="U191" s="161">
        <v>0</v>
      </c>
      <c r="V191" s="161">
        <f t="shared" si="41"/>
        <v>0</v>
      </c>
      <c r="W191" s="161"/>
      <c r="X191" s="161" t="s">
        <v>148</v>
      </c>
      <c r="Y191" s="150"/>
      <c r="Z191" s="150"/>
      <c r="AA191" s="150"/>
      <c r="AB191" s="150"/>
      <c r="AC191" s="150"/>
      <c r="AD191" s="150"/>
      <c r="AE191" s="150"/>
      <c r="AF191" s="150"/>
      <c r="AG191" s="150" t="s">
        <v>179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ht="22.5" outlineLevel="1" x14ac:dyDescent="0.2">
      <c r="A192" s="180">
        <v>107</v>
      </c>
      <c r="B192" s="181" t="s">
        <v>429</v>
      </c>
      <c r="C192" s="193" t="s">
        <v>430</v>
      </c>
      <c r="D192" s="182" t="s">
        <v>262</v>
      </c>
      <c r="E192" s="183">
        <v>1</v>
      </c>
      <c r="F192" s="184"/>
      <c r="G192" s="185">
        <f t="shared" si="35"/>
        <v>0</v>
      </c>
      <c r="H192" s="184"/>
      <c r="I192" s="185">
        <f t="shared" si="36"/>
        <v>0</v>
      </c>
      <c r="J192" s="184"/>
      <c r="K192" s="185">
        <f t="shared" si="37"/>
        <v>0</v>
      </c>
      <c r="L192" s="185">
        <v>21</v>
      </c>
      <c r="M192" s="185">
        <f t="shared" si="38"/>
        <v>0</v>
      </c>
      <c r="N192" s="183">
        <v>0</v>
      </c>
      <c r="O192" s="186">
        <f t="shared" si="39"/>
        <v>0</v>
      </c>
      <c r="P192" s="160">
        <v>0</v>
      </c>
      <c r="Q192" s="160">
        <f t="shared" si="40"/>
        <v>0</v>
      </c>
      <c r="R192" s="161"/>
      <c r="S192" s="161" t="s">
        <v>146</v>
      </c>
      <c r="T192" s="161" t="s">
        <v>147</v>
      </c>
      <c r="U192" s="161">
        <v>0</v>
      </c>
      <c r="V192" s="161">
        <f t="shared" si="41"/>
        <v>0</v>
      </c>
      <c r="W192" s="161"/>
      <c r="X192" s="161" t="s">
        <v>148</v>
      </c>
      <c r="Y192" s="150"/>
      <c r="Z192" s="150"/>
      <c r="AA192" s="150"/>
      <c r="AB192" s="150"/>
      <c r="AC192" s="150"/>
      <c r="AD192" s="150"/>
      <c r="AE192" s="150"/>
      <c r="AF192" s="150"/>
      <c r="AG192" s="150" t="s">
        <v>179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ht="22.5" outlineLevel="1" x14ac:dyDescent="0.2">
      <c r="A193" s="180">
        <v>108</v>
      </c>
      <c r="B193" s="181" t="s">
        <v>431</v>
      </c>
      <c r="C193" s="193" t="s">
        <v>432</v>
      </c>
      <c r="D193" s="182" t="s">
        <v>262</v>
      </c>
      <c r="E193" s="183">
        <v>11</v>
      </c>
      <c r="F193" s="184"/>
      <c r="G193" s="185">
        <f t="shared" si="35"/>
        <v>0</v>
      </c>
      <c r="H193" s="184"/>
      <c r="I193" s="185">
        <f t="shared" si="36"/>
        <v>0</v>
      </c>
      <c r="J193" s="184"/>
      <c r="K193" s="185">
        <f t="shared" si="37"/>
        <v>0</v>
      </c>
      <c r="L193" s="185">
        <v>21</v>
      </c>
      <c r="M193" s="185">
        <f t="shared" si="38"/>
        <v>0</v>
      </c>
      <c r="N193" s="183">
        <v>0</v>
      </c>
      <c r="O193" s="186">
        <f t="shared" si="39"/>
        <v>0</v>
      </c>
      <c r="P193" s="160">
        <v>0</v>
      </c>
      <c r="Q193" s="160">
        <f t="shared" si="40"/>
        <v>0</v>
      </c>
      <c r="R193" s="161"/>
      <c r="S193" s="161" t="s">
        <v>146</v>
      </c>
      <c r="T193" s="161" t="s">
        <v>147</v>
      </c>
      <c r="U193" s="161">
        <v>0</v>
      </c>
      <c r="V193" s="161">
        <f t="shared" si="41"/>
        <v>0</v>
      </c>
      <c r="W193" s="161"/>
      <c r="X193" s="161" t="s">
        <v>148</v>
      </c>
      <c r="Y193" s="150"/>
      <c r="Z193" s="150"/>
      <c r="AA193" s="150"/>
      <c r="AB193" s="150"/>
      <c r="AC193" s="150"/>
      <c r="AD193" s="150"/>
      <c r="AE193" s="150"/>
      <c r="AF193" s="150"/>
      <c r="AG193" s="150" t="s">
        <v>179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ht="22.5" outlineLevel="1" x14ac:dyDescent="0.2">
      <c r="A194" s="180">
        <v>109</v>
      </c>
      <c r="B194" s="181" t="s">
        <v>433</v>
      </c>
      <c r="C194" s="193" t="s">
        <v>434</v>
      </c>
      <c r="D194" s="182" t="s">
        <v>262</v>
      </c>
      <c r="E194" s="183">
        <v>1</v>
      </c>
      <c r="F194" s="184"/>
      <c r="G194" s="185">
        <f t="shared" si="35"/>
        <v>0</v>
      </c>
      <c r="H194" s="184"/>
      <c r="I194" s="185">
        <f t="shared" si="36"/>
        <v>0</v>
      </c>
      <c r="J194" s="184"/>
      <c r="K194" s="185">
        <f t="shared" si="37"/>
        <v>0</v>
      </c>
      <c r="L194" s="185">
        <v>21</v>
      </c>
      <c r="M194" s="185">
        <f t="shared" si="38"/>
        <v>0</v>
      </c>
      <c r="N194" s="183">
        <v>0</v>
      </c>
      <c r="O194" s="186">
        <f t="shared" si="39"/>
        <v>0</v>
      </c>
      <c r="P194" s="160">
        <v>0</v>
      </c>
      <c r="Q194" s="160">
        <f t="shared" si="40"/>
        <v>0</v>
      </c>
      <c r="R194" s="161"/>
      <c r="S194" s="161" t="s">
        <v>146</v>
      </c>
      <c r="T194" s="161" t="s">
        <v>147</v>
      </c>
      <c r="U194" s="161">
        <v>0</v>
      </c>
      <c r="V194" s="161">
        <f t="shared" si="41"/>
        <v>0</v>
      </c>
      <c r="W194" s="161"/>
      <c r="X194" s="161" t="s">
        <v>148</v>
      </c>
      <c r="Y194" s="150"/>
      <c r="Z194" s="150"/>
      <c r="AA194" s="150"/>
      <c r="AB194" s="150"/>
      <c r="AC194" s="150"/>
      <c r="AD194" s="150"/>
      <c r="AE194" s="150"/>
      <c r="AF194" s="150"/>
      <c r="AG194" s="150" t="s">
        <v>179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ht="22.5" outlineLevel="1" x14ac:dyDescent="0.2">
      <c r="A195" s="180">
        <v>110</v>
      </c>
      <c r="B195" s="181" t="s">
        <v>435</v>
      </c>
      <c r="C195" s="193" t="s">
        <v>436</v>
      </c>
      <c r="D195" s="182" t="s">
        <v>262</v>
      </c>
      <c r="E195" s="183">
        <v>2</v>
      </c>
      <c r="F195" s="184"/>
      <c r="G195" s="185">
        <f t="shared" si="35"/>
        <v>0</v>
      </c>
      <c r="H195" s="184"/>
      <c r="I195" s="185">
        <f t="shared" si="36"/>
        <v>0</v>
      </c>
      <c r="J195" s="184"/>
      <c r="K195" s="185">
        <f t="shared" si="37"/>
        <v>0</v>
      </c>
      <c r="L195" s="185">
        <v>21</v>
      </c>
      <c r="M195" s="185">
        <f t="shared" si="38"/>
        <v>0</v>
      </c>
      <c r="N195" s="183">
        <v>0</v>
      </c>
      <c r="O195" s="186">
        <f t="shared" si="39"/>
        <v>0</v>
      </c>
      <c r="P195" s="160">
        <v>0</v>
      </c>
      <c r="Q195" s="160">
        <f t="shared" si="40"/>
        <v>0</v>
      </c>
      <c r="R195" s="161"/>
      <c r="S195" s="161" t="s">
        <v>146</v>
      </c>
      <c r="T195" s="161" t="s">
        <v>147</v>
      </c>
      <c r="U195" s="161">
        <v>0</v>
      </c>
      <c r="V195" s="161">
        <f t="shared" si="41"/>
        <v>0</v>
      </c>
      <c r="W195" s="161"/>
      <c r="X195" s="161" t="s">
        <v>148</v>
      </c>
      <c r="Y195" s="150"/>
      <c r="Z195" s="150"/>
      <c r="AA195" s="150"/>
      <c r="AB195" s="150"/>
      <c r="AC195" s="150"/>
      <c r="AD195" s="150"/>
      <c r="AE195" s="150"/>
      <c r="AF195" s="150"/>
      <c r="AG195" s="150" t="s">
        <v>179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ht="22.5" outlineLevel="1" x14ac:dyDescent="0.2">
      <c r="A196" s="180">
        <v>111</v>
      </c>
      <c r="B196" s="181" t="s">
        <v>437</v>
      </c>
      <c r="C196" s="193" t="s">
        <v>438</v>
      </c>
      <c r="D196" s="182" t="s">
        <v>284</v>
      </c>
      <c r="E196" s="183">
        <v>40</v>
      </c>
      <c r="F196" s="184"/>
      <c r="G196" s="185">
        <f t="shared" si="35"/>
        <v>0</v>
      </c>
      <c r="H196" s="184"/>
      <c r="I196" s="185">
        <f t="shared" si="36"/>
        <v>0</v>
      </c>
      <c r="J196" s="184"/>
      <c r="K196" s="185">
        <f t="shared" si="37"/>
        <v>0</v>
      </c>
      <c r="L196" s="185">
        <v>21</v>
      </c>
      <c r="M196" s="185">
        <f t="shared" si="38"/>
        <v>0</v>
      </c>
      <c r="N196" s="183">
        <v>0</v>
      </c>
      <c r="O196" s="186">
        <f t="shared" si="39"/>
        <v>0</v>
      </c>
      <c r="P196" s="160">
        <v>0</v>
      </c>
      <c r="Q196" s="160">
        <f t="shared" si="40"/>
        <v>0</v>
      </c>
      <c r="R196" s="161"/>
      <c r="S196" s="161" t="s">
        <v>146</v>
      </c>
      <c r="T196" s="161" t="s">
        <v>147</v>
      </c>
      <c r="U196" s="161">
        <v>0</v>
      </c>
      <c r="V196" s="161">
        <f t="shared" si="41"/>
        <v>0</v>
      </c>
      <c r="W196" s="161"/>
      <c r="X196" s="161" t="s">
        <v>148</v>
      </c>
      <c r="Y196" s="150"/>
      <c r="Z196" s="150"/>
      <c r="AA196" s="150"/>
      <c r="AB196" s="150"/>
      <c r="AC196" s="150"/>
      <c r="AD196" s="150"/>
      <c r="AE196" s="150"/>
      <c r="AF196" s="150"/>
      <c r="AG196" s="150" t="s">
        <v>179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x14ac:dyDescent="0.2">
      <c r="A197" s="167" t="s">
        <v>141</v>
      </c>
      <c r="B197" s="168" t="s">
        <v>112</v>
      </c>
      <c r="C197" s="190" t="s">
        <v>113</v>
      </c>
      <c r="D197" s="169"/>
      <c r="E197" s="170"/>
      <c r="F197" s="171"/>
      <c r="G197" s="171">
        <f>SUMIF(AG198:AG198,"&lt;&gt;NOR",G198:G198)</f>
        <v>0</v>
      </c>
      <c r="H197" s="171"/>
      <c r="I197" s="171">
        <f>SUM(I198:I198)</f>
        <v>0</v>
      </c>
      <c r="J197" s="171"/>
      <c r="K197" s="171">
        <f>SUM(K198:K198)</f>
        <v>0</v>
      </c>
      <c r="L197" s="171"/>
      <c r="M197" s="171">
        <f>SUM(M198:M198)</f>
        <v>0</v>
      </c>
      <c r="N197" s="170"/>
      <c r="O197" s="172">
        <f>SUM(O198:O198)</f>
        <v>0</v>
      </c>
      <c r="P197" s="165"/>
      <c r="Q197" s="165">
        <f>SUM(Q198:Q198)</f>
        <v>0</v>
      </c>
      <c r="R197" s="166"/>
      <c r="S197" s="166"/>
      <c r="T197" s="166"/>
      <c r="U197" s="166"/>
      <c r="V197" s="166">
        <f>SUM(V198:V198)</f>
        <v>0</v>
      </c>
      <c r="W197" s="166"/>
      <c r="X197" s="166"/>
      <c r="AG197" t="s">
        <v>142</v>
      </c>
    </row>
    <row r="198" spans="1:60" ht="22.5" outlineLevel="1" x14ac:dyDescent="0.2">
      <c r="A198" s="173">
        <v>112</v>
      </c>
      <c r="B198" s="174" t="s">
        <v>439</v>
      </c>
      <c r="C198" s="191" t="s">
        <v>440</v>
      </c>
      <c r="D198" s="175" t="s">
        <v>284</v>
      </c>
      <c r="E198" s="176">
        <v>5</v>
      </c>
      <c r="F198" s="177"/>
      <c r="G198" s="178">
        <f>ROUND(E198*F198,2)</f>
        <v>0</v>
      </c>
      <c r="H198" s="177"/>
      <c r="I198" s="178">
        <f>ROUND(E198*H198,2)</f>
        <v>0</v>
      </c>
      <c r="J198" s="177"/>
      <c r="K198" s="178">
        <f>ROUND(E198*J198,2)</f>
        <v>0</v>
      </c>
      <c r="L198" s="178">
        <v>21</v>
      </c>
      <c r="M198" s="178">
        <f>G198*(1+L198/100)</f>
        <v>0</v>
      </c>
      <c r="N198" s="176">
        <v>0</v>
      </c>
      <c r="O198" s="179">
        <f>ROUND(E198*N198,2)</f>
        <v>0</v>
      </c>
      <c r="P198" s="160">
        <v>0</v>
      </c>
      <c r="Q198" s="160">
        <f>ROUND(E198*P198,2)</f>
        <v>0</v>
      </c>
      <c r="R198" s="161"/>
      <c r="S198" s="161" t="s">
        <v>146</v>
      </c>
      <c r="T198" s="161" t="s">
        <v>147</v>
      </c>
      <c r="U198" s="161">
        <v>0</v>
      </c>
      <c r="V198" s="161">
        <f>ROUND(E198*U198,2)</f>
        <v>0</v>
      </c>
      <c r="W198" s="161"/>
      <c r="X198" s="161" t="s">
        <v>148</v>
      </c>
      <c r="Y198" s="150"/>
      <c r="Z198" s="150"/>
      <c r="AA198" s="150"/>
      <c r="AB198" s="150"/>
      <c r="AC198" s="150"/>
      <c r="AD198" s="150"/>
      <c r="AE198" s="150"/>
      <c r="AF198" s="150"/>
      <c r="AG198" s="150" t="s">
        <v>179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x14ac:dyDescent="0.2">
      <c r="A199" s="3"/>
      <c r="B199" s="4"/>
      <c r="C199" s="195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AE199">
        <v>15</v>
      </c>
      <c r="AF199">
        <v>21</v>
      </c>
      <c r="AG199" t="s">
        <v>128</v>
      </c>
    </row>
    <row r="200" spans="1:60" x14ac:dyDescent="0.2">
      <c r="A200" s="153"/>
      <c r="B200" s="154" t="s">
        <v>31</v>
      </c>
      <c r="C200" s="196"/>
      <c r="D200" s="155"/>
      <c r="E200" s="156"/>
      <c r="F200" s="156"/>
      <c r="G200" s="189">
        <f>G8+G25+G27+G45+G52+G77+G79+G82+G93+G105+G121+G133+G169+G171+G174+G176+G178+G181+G183+G197</f>
        <v>0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AE200">
        <f>SUMIF(L7:L198,AE199,G7:G198)</f>
        <v>0</v>
      </c>
      <c r="AF200">
        <f>SUMIF(L7:L198,AF199,G7:G198)</f>
        <v>0</v>
      </c>
      <c r="AG200" t="s">
        <v>441</v>
      </c>
    </row>
    <row r="201" spans="1:60" x14ac:dyDescent="0.2">
      <c r="A201" s="3"/>
      <c r="B201" s="4"/>
      <c r="C201" s="195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60" x14ac:dyDescent="0.2">
      <c r="A202" s="3"/>
      <c r="B202" s="4"/>
      <c r="C202" s="195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60" x14ac:dyDescent="0.2">
      <c r="A203" s="266" t="s">
        <v>442</v>
      </c>
      <c r="B203" s="266"/>
      <c r="C203" s="267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60" x14ac:dyDescent="0.2">
      <c r="A204" s="268"/>
      <c r="B204" s="269"/>
      <c r="C204" s="270"/>
      <c r="D204" s="269"/>
      <c r="E204" s="269"/>
      <c r="F204" s="269"/>
      <c r="G204" s="27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AG204" t="s">
        <v>443</v>
      </c>
    </row>
    <row r="205" spans="1:60" x14ac:dyDescent="0.2">
      <c r="A205" s="272"/>
      <c r="B205" s="273"/>
      <c r="C205" s="274"/>
      <c r="D205" s="273"/>
      <c r="E205" s="273"/>
      <c r="F205" s="273"/>
      <c r="G205" s="27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60" x14ac:dyDescent="0.2">
      <c r="A206" s="272"/>
      <c r="B206" s="273"/>
      <c r="C206" s="274"/>
      <c r="D206" s="273"/>
      <c r="E206" s="273"/>
      <c r="F206" s="273"/>
      <c r="G206" s="27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60" x14ac:dyDescent="0.2">
      <c r="A207" s="272"/>
      <c r="B207" s="273"/>
      <c r="C207" s="274"/>
      <c r="D207" s="273"/>
      <c r="E207" s="273"/>
      <c r="F207" s="273"/>
      <c r="G207" s="27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60" x14ac:dyDescent="0.2">
      <c r="A208" s="276"/>
      <c r="B208" s="277"/>
      <c r="C208" s="278"/>
      <c r="D208" s="277"/>
      <c r="E208" s="277"/>
      <c r="F208" s="277"/>
      <c r="G208" s="279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33" x14ac:dyDescent="0.2">
      <c r="A209" s="3"/>
      <c r="B209" s="4"/>
      <c r="C209" s="195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33" x14ac:dyDescent="0.2">
      <c r="C210" s="197"/>
      <c r="D210" s="10"/>
      <c r="AG210" t="s">
        <v>444</v>
      </c>
    </row>
    <row r="211" spans="1:33" x14ac:dyDescent="0.2">
      <c r="D211" s="10"/>
    </row>
    <row r="212" spans="1:33" x14ac:dyDescent="0.2">
      <c r="D212" s="10"/>
    </row>
    <row r="213" spans="1:33" x14ac:dyDescent="0.2">
      <c r="D213" s="10"/>
    </row>
    <row r="214" spans="1:33" x14ac:dyDescent="0.2">
      <c r="D214" s="10"/>
    </row>
    <row r="215" spans="1:33" x14ac:dyDescent="0.2">
      <c r="D215" s="10"/>
    </row>
    <row r="216" spans="1:33" x14ac:dyDescent="0.2">
      <c r="D216" s="10"/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0">
    <mergeCell ref="A204:G208"/>
    <mergeCell ref="C71:G71"/>
    <mergeCell ref="C136:G136"/>
    <mergeCell ref="C137:G137"/>
    <mergeCell ref="C138:G138"/>
    <mergeCell ref="A1:G1"/>
    <mergeCell ref="C2:G2"/>
    <mergeCell ref="C3:G3"/>
    <mergeCell ref="C4:G4"/>
    <mergeCell ref="A203:C203"/>
    <mergeCell ref="C153:G153"/>
    <mergeCell ref="C139:G139"/>
    <mergeCell ref="C140:G140"/>
    <mergeCell ref="C141:G141"/>
    <mergeCell ref="C142:G142"/>
    <mergeCell ref="C144:G144"/>
    <mergeCell ref="C145:G145"/>
    <mergeCell ref="C146:G146"/>
    <mergeCell ref="C147:G147"/>
    <mergeCell ref="C148:G148"/>
    <mergeCell ref="C149:G149"/>
    <mergeCell ref="C150:G150"/>
    <mergeCell ref="C185:G185"/>
    <mergeCell ref="C189:G189"/>
    <mergeCell ref="C154:G154"/>
    <mergeCell ref="C155:G155"/>
    <mergeCell ref="C156:G156"/>
    <mergeCell ref="C157:G157"/>
    <mergeCell ref="C158:G158"/>
    <mergeCell ref="C159:G15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1a Pol'!Názvy_tisku</vt:lpstr>
      <vt:lpstr>oadresa</vt:lpstr>
      <vt:lpstr>Stavba!Objednatel</vt:lpstr>
      <vt:lpstr>Stavba!Objekt</vt:lpstr>
      <vt:lpstr>'1 1a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Martin Hlaváček</cp:lastModifiedBy>
  <cp:lastPrinted>2019-03-19T12:27:02Z</cp:lastPrinted>
  <dcterms:created xsi:type="dcterms:W3CDTF">2009-04-08T07:15:50Z</dcterms:created>
  <dcterms:modified xsi:type="dcterms:W3CDTF">2022-04-26T07:58:52Z</dcterms:modified>
</cp:coreProperties>
</file>