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Data\Export\"/>
    </mc:Choice>
  </mc:AlternateContent>
  <bookViews>
    <workbookView xWindow="0" yWindow="0" windowWidth="0" windowHeight="0"/>
  </bookViews>
  <sheets>
    <sheet name="Rekapitulace stavby" sheetId="1" r:id="rId1"/>
    <sheet name="01 - Stavební část" sheetId="2" r:id="rId2"/>
    <sheet name="02 - Elektroinstalace" sheetId="3" r:id="rId3"/>
    <sheet name="03 - VON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'01 - Stavební část'!$C$128:$K$294</definedName>
    <definedName name="_xlnm.Print_Area" localSheetId="1">'01 - Stavební část'!$C$4:$J$76,'01 - Stavební část'!$C$82:$J$110,'01 - Stavební část'!$C$116:$K$294</definedName>
    <definedName name="_xlnm.Print_Titles" localSheetId="1">'01 - Stavební část'!$128:$128</definedName>
    <definedName name="_xlnm._FilterDatabase" localSheetId="2" hidden="1">'02 - Elektroinstalace'!$C$119:$K$135</definedName>
    <definedName name="_xlnm.Print_Area" localSheetId="2">'02 - Elektroinstalace'!$C$4:$J$76,'02 - Elektroinstalace'!$C$82:$J$101,'02 - Elektroinstalace'!$C$107:$K$135</definedName>
    <definedName name="_xlnm.Print_Titles" localSheetId="2">'02 - Elektroinstalace'!$119:$119</definedName>
    <definedName name="_xlnm._FilterDatabase" localSheetId="3" hidden="1">'03 - VON'!$C$116:$K$145</definedName>
    <definedName name="_xlnm.Print_Area" localSheetId="3">'03 - VON'!$C$4:$J$76,'03 - VON'!$C$82:$J$98,'03 - VON'!$C$104:$K$145</definedName>
    <definedName name="_xlnm.Print_Titles" localSheetId="3">'03 - VON'!$116:$116</definedName>
  </definedNames>
  <calcPr/>
</workbook>
</file>

<file path=xl/calcChain.xml><?xml version="1.0" encoding="utf-8"?>
<calcChain xmlns="http://schemas.openxmlformats.org/spreadsheetml/2006/main">
  <c i="4" l="1" r="J37"/>
  <c r="J36"/>
  <c i="1" r="AY97"/>
  <c i="4" r="J35"/>
  <c i="1" r="AX97"/>
  <c i="4" r="BI140"/>
  <c r="BH140"/>
  <c r="BG140"/>
  <c r="BF140"/>
  <c r="T140"/>
  <c r="R140"/>
  <c r="P140"/>
  <c r="BI135"/>
  <c r="BH135"/>
  <c r="BG135"/>
  <c r="BF135"/>
  <c r="T135"/>
  <c r="R135"/>
  <c r="P135"/>
  <c r="BI128"/>
  <c r="BH128"/>
  <c r="BG128"/>
  <c r="BF128"/>
  <c r="T128"/>
  <c r="R128"/>
  <c r="P128"/>
  <c r="BI119"/>
  <c r="BH119"/>
  <c r="BG119"/>
  <c r="BF119"/>
  <c r="T119"/>
  <c r="R119"/>
  <c r="P119"/>
  <c r="J114"/>
  <c r="J113"/>
  <c r="F113"/>
  <c r="F111"/>
  <c r="E109"/>
  <c r="J92"/>
  <c r="J91"/>
  <c r="F91"/>
  <c r="F89"/>
  <c r="E87"/>
  <c r="J18"/>
  <c r="E18"/>
  <c r="F92"/>
  <c r="J17"/>
  <c r="J12"/>
  <c r="J89"/>
  <c r="E7"/>
  <c r="E107"/>
  <c i="3" r="J37"/>
  <c r="J36"/>
  <c i="1" r="AY96"/>
  <c i="3" r="J35"/>
  <c i="1" r="AX96"/>
  <c i="3"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4"/>
  <c r="BH124"/>
  <c r="BG124"/>
  <c r="BF124"/>
  <c r="T124"/>
  <c r="R124"/>
  <c r="P124"/>
  <c r="BI123"/>
  <c r="BH123"/>
  <c r="BG123"/>
  <c r="BF123"/>
  <c r="T123"/>
  <c r="R123"/>
  <c r="P123"/>
  <c r="J117"/>
  <c r="J116"/>
  <c r="F116"/>
  <c r="F114"/>
  <c r="E112"/>
  <c r="J92"/>
  <c r="J91"/>
  <c r="F91"/>
  <c r="F89"/>
  <c r="E87"/>
  <c r="J18"/>
  <c r="E18"/>
  <c r="F92"/>
  <c r="J17"/>
  <c r="J12"/>
  <c r="J89"/>
  <c r="E7"/>
  <c r="E85"/>
  <c i="2" r="J37"/>
  <c r="J36"/>
  <c i="1" r="AY95"/>
  <c i="2" r="J35"/>
  <c i="1" r="AX95"/>
  <c i="2"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78"/>
  <c r="BH278"/>
  <c r="BG278"/>
  <c r="BF278"/>
  <c r="T278"/>
  <c r="R278"/>
  <c r="P278"/>
  <c r="BI274"/>
  <c r="BH274"/>
  <c r="BG274"/>
  <c r="BF274"/>
  <c r="T274"/>
  <c r="R274"/>
  <c r="P274"/>
  <c r="BI271"/>
  <c r="BH271"/>
  <c r="BG271"/>
  <c r="BF271"/>
  <c r="T271"/>
  <c r="R271"/>
  <c r="P271"/>
  <c r="BI269"/>
  <c r="BH269"/>
  <c r="BG269"/>
  <c r="BF269"/>
  <c r="T269"/>
  <c r="R269"/>
  <c r="P269"/>
  <c r="BI268"/>
  <c r="BH268"/>
  <c r="BG268"/>
  <c r="BF268"/>
  <c r="T268"/>
  <c r="R268"/>
  <c r="P268"/>
  <c r="BI266"/>
  <c r="BH266"/>
  <c r="BG266"/>
  <c r="BF266"/>
  <c r="T266"/>
  <c r="R266"/>
  <c r="P266"/>
  <c r="BI259"/>
  <c r="BH259"/>
  <c r="BG259"/>
  <c r="BF259"/>
  <c r="T259"/>
  <c r="R259"/>
  <c r="P259"/>
  <c r="BI252"/>
  <c r="BH252"/>
  <c r="BG252"/>
  <c r="BF252"/>
  <c r="T252"/>
  <c r="R252"/>
  <c r="P252"/>
  <c r="BI250"/>
  <c r="BH250"/>
  <c r="BG250"/>
  <c r="BF250"/>
  <c r="T250"/>
  <c r="R250"/>
  <c r="P250"/>
  <c r="BI249"/>
  <c r="BH249"/>
  <c r="BG249"/>
  <c r="BF249"/>
  <c r="T249"/>
  <c r="R249"/>
  <c r="P249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2"/>
  <c r="BH232"/>
  <c r="BG232"/>
  <c r="BF232"/>
  <c r="T232"/>
  <c r="R232"/>
  <c r="P232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5"/>
  <c r="BH225"/>
  <c r="BG225"/>
  <c r="BF225"/>
  <c r="T225"/>
  <c r="R225"/>
  <c r="P225"/>
  <c r="BI222"/>
  <c r="BH222"/>
  <c r="BG222"/>
  <c r="BF222"/>
  <c r="T222"/>
  <c r="R222"/>
  <c r="P222"/>
  <c r="BI219"/>
  <c r="BH219"/>
  <c r="BG219"/>
  <c r="BF219"/>
  <c r="T219"/>
  <c r="R219"/>
  <c r="P219"/>
  <c r="BI216"/>
  <c r="BH216"/>
  <c r="BG216"/>
  <c r="BF216"/>
  <c r="T216"/>
  <c r="R216"/>
  <c r="P216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8"/>
  <c r="BH208"/>
  <c r="BG208"/>
  <c r="BF208"/>
  <c r="T208"/>
  <c r="R208"/>
  <c r="P208"/>
  <c r="BI207"/>
  <c r="BH207"/>
  <c r="BG207"/>
  <c r="BF207"/>
  <c r="T207"/>
  <c r="R207"/>
  <c r="P207"/>
  <c r="BI204"/>
  <c r="BH204"/>
  <c r="BG204"/>
  <c r="BF204"/>
  <c r="T204"/>
  <c r="R204"/>
  <c r="P204"/>
  <c r="BI201"/>
  <c r="BH201"/>
  <c r="BG201"/>
  <c r="BF201"/>
  <c r="T201"/>
  <c r="T200"/>
  <c r="R201"/>
  <c r="R200"/>
  <c r="P201"/>
  <c r="P200"/>
  <c r="BI199"/>
  <c r="BH199"/>
  <c r="BG199"/>
  <c r="BF199"/>
  <c r="T199"/>
  <c r="R199"/>
  <c r="P199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1"/>
  <c r="BH191"/>
  <c r="BG191"/>
  <c r="BF191"/>
  <c r="T191"/>
  <c r="R191"/>
  <c r="P191"/>
  <c r="BI188"/>
  <c r="BH188"/>
  <c r="BG188"/>
  <c r="BF188"/>
  <c r="T188"/>
  <c r="R188"/>
  <c r="P188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1"/>
  <c r="BH181"/>
  <c r="BG181"/>
  <c r="BF181"/>
  <c r="T181"/>
  <c r="R181"/>
  <c r="P181"/>
  <c r="BI177"/>
  <c r="BH177"/>
  <c r="BG177"/>
  <c r="BF177"/>
  <c r="T177"/>
  <c r="R177"/>
  <c r="P177"/>
  <c r="BI173"/>
  <c r="BH173"/>
  <c r="BG173"/>
  <c r="BF173"/>
  <c r="T173"/>
  <c r="R173"/>
  <c r="P173"/>
  <c r="BI169"/>
  <c r="BH169"/>
  <c r="BG169"/>
  <c r="BF169"/>
  <c r="T169"/>
  <c r="R169"/>
  <c r="P169"/>
  <c r="BI161"/>
  <c r="BH161"/>
  <c r="BG161"/>
  <c r="BF161"/>
  <c r="T161"/>
  <c r="R161"/>
  <c r="P161"/>
  <c r="BI158"/>
  <c r="BH158"/>
  <c r="BG158"/>
  <c r="BF158"/>
  <c r="T158"/>
  <c r="R158"/>
  <c r="P158"/>
  <c r="BI150"/>
  <c r="BH150"/>
  <c r="BG150"/>
  <c r="BF150"/>
  <c r="T150"/>
  <c r="R150"/>
  <c r="P150"/>
  <c r="BI142"/>
  <c r="BH142"/>
  <c r="BG142"/>
  <c r="BF142"/>
  <c r="T142"/>
  <c r="R142"/>
  <c r="P142"/>
  <c r="BI138"/>
  <c r="BH138"/>
  <c r="BG138"/>
  <c r="BF138"/>
  <c r="T138"/>
  <c r="R138"/>
  <c r="P138"/>
  <c r="BI135"/>
  <c r="BH135"/>
  <c r="BG135"/>
  <c r="BF135"/>
  <c r="T135"/>
  <c r="R135"/>
  <c r="P135"/>
  <c r="BI132"/>
  <c r="BH132"/>
  <c r="BG132"/>
  <c r="BF132"/>
  <c r="T132"/>
  <c r="R132"/>
  <c r="P132"/>
  <c r="J126"/>
  <c r="J125"/>
  <c r="F125"/>
  <c r="F123"/>
  <c r="E121"/>
  <c r="J92"/>
  <c r="J91"/>
  <c r="F91"/>
  <c r="F89"/>
  <c r="E87"/>
  <c r="J18"/>
  <c r="E18"/>
  <c r="F92"/>
  <c r="J17"/>
  <c r="J12"/>
  <c r="J89"/>
  <c r="E7"/>
  <c r="E119"/>
  <c i="1" r="L90"/>
  <c r="AM90"/>
  <c r="AM89"/>
  <c r="L89"/>
  <c r="AM87"/>
  <c r="L87"/>
  <c r="L85"/>
  <c r="L84"/>
  <c i="2" r="BK293"/>
  <c r="BK292"/>
  <c r="BK274"/>
  <c r="J269"/>
  <c r="BK249"/>
  <c r="J239"/>
  <c r="BK225"/>
  <c r="J212"/>
  <c r="J204"/>
  <c r="J191"/>
  <c r="J173"/>
  <c r="BK142"/>
  <c r="J201"/>
  <c r="BK196"/>
  <c r="J138"/>
  <c r="BK250"/>
  <c r="J213"/>
  <c r="BK201"/>
  <c r="J183"/>
  <c r="J161"/>
  <c r="BK135"/>
  <c r="J252"/>
  <c r="BK241"/>
  <c r="J229"/>
  <c r="BK219"/>
  <c r="BK212"/>
  <c r="J185"/>
  <c r="J169"/>
  <c i="3" r="BK130"/>
  <c r="J123"/>
  <c r="J124"/>
  <c r="J128"/>
  <c r="BK128"/>
  <c i="4" r="BK135"/>
  <c r="J135"/>
  <c i="2" r="BK294"/>
  <c r="BK278"/>
  <c r="BK271"/>
  <c r="BK268"/>
  <c r="J241"/>
  <c r="BK229"/>
  <c r="J219"/>
  <c r="J211"/>
  <c r="BK199"/>
  <c r="BK188"/>
  <c r="BK161"/>
  <c r="J210"/>
  <c r="J197"/>
  <c r="BK181"/>
  <c r="J135"/>
  <c r="BK239"/>
  <c r="BK211"/>
  <c r="BK195"/>
  <c r="J177"/>
  <c r="J142"/>
  <c r="J266"/>
  <c r="J249"/>
  <c r="BK232"/>
  <c r="J225"/>
  <c r="BK214"/>
  <c r="J207"/>
  <c r="BK183"/>
  <c i="3" r="BK133"/>
  <c r="BK124"/>
  <c r="BK126"/>
  <c r="J129"/>
  <c r="J135"/>
  <c r="J127"/>
  <c i="4" r="BK119"/>
  <c r="J119"/>
  <c i="2" r="J293"/>
  <c r="J278"/>
  <c r="J271"/>
  <c r="J268"/>
  <c r="BK240"/>
  <c r="BK228"/>
  <c r="J214"/>
  <c r="BK207"/>
  <c r="J195"/>
  <c r="BK177"/>
  <c r="BK150"/>
  <c i="1" r="AS94"/>
  <c i="2" r="J259"/>
  <c r="BK230"/>
  <c r="BK208"/>
  <c r="J188"/>
  <c r="BK173"/>
  <c r="BK138"/>
  <c r="BK259"/>
  <c r="J242"/>
  <c r="J230"/>
  <c r="J222"/>
  <c r="BK213"/>
  <c r="J196"/>
  <c r="J181"/>
  <c i="3" r="J132"/>
  <c r="BK135"/>
  <c r="J134"/>
  <c r="BK127"/>
  <c r="BK132"/>
  <c r="J126"/>
  <c i="4" r="BK140"/>
  <c r="J140"/>
  <c i="2" r="J294"/>
  <c r="J292"/>
  <c r="J274"/>
  <c r="BK269"/>
  <c r="BK242"/>
  <c r="J232"/>
  <c r="BK216"/>
  <c r="J208"/>
  <c r="BK197"/>
  <c r="BK185"/>
  <c r="BK158"/>
  <c r="J132"/>
  <c r="J199"/>
  <c r="BK191"/>
  <c r="J158"/>
  <c r="BK252"/>
  <c r="BK222"/>
  <c r="BK204"/>
  <c r="J184"/>
  <c r="BK169"/>
  <c r="J150"/>
  <c r="BK266"/>
  <c r="J250"/>
  <c r="J240"/>
  <c r="J228"/>
  <c r="J216"/>
  <c r="BK210"/>
  <c r="BK184"/>
  <c r="BK132"/>
  <c i="3" r="BK129"/>
  <c r="BK134"/>
  <c r="J133"/>
  <c r="BK123"/>
  <c r="J130"/>
  <c i="4" r="J128"/>
  <c r="BK128"/>
  <c i="2" l="1" r="P131"/>
  <c r="T141"/>
  <c r="P176"/>
  <c r="BK194"/>
  <c r="J194"/>
  <c r="J101"/>
  <c r="P203"/>
  <c r="BK209"/>
  <c r="J209"/>
  <c r="J105"/>
  <c r="BK215"/>
  <c r="J215"/>
  <c r="J106"/>
  <c r="T231"/>
  <c r="T270"/>
  <c r="P277"/>
  <c i="3" r="R122"/>
  <c r="P125"/>
  <c r="T131"/>
  <c i="2" r="BK131"/>
  <c r="J131"/>
  <c r="J98"/>
  <c r="P141"/>
  <c r="R176"/>
  <c r="R194"/>
  <c r="BK203"/>
  <c r="J203"/>
  <c r="J104"/>
  <c r="T209"/>
  <c r="T215"/>
  <c r="R231"/>
  <c r="P270"/>
  <c r="T277"/>
  <c i="3" r="T122"/>
  <c r="T125"/>
  <c r="P131"/>
  <c i="2" r="R131"/>
  <c r="R141"/>
  <c r="T176"/>
  <c r="T194"/>
  <c r="T203"/>
  <c r="T202"/>
  <c r="R209"/>
  <c r="P215"/>
  <c r="BK231"/>
  <c r="J231"/>
  <c r="J107"/>
  <c r="BK270"/>
  <c r="J270"/>
  <c r="J108"/>
  <c r="BK277"/>
  <c r="J277"/>
  <c r="J109"/>
  <c i="3" r="P122"/>
  <c r="P121"/>
  <c r="P120"/>
  <c i="1" r="AU96"/>
  <c i="3" r="BK125"/>
  <c r="J125"/>
  <c r="J99"/>
  <c r="BK131"/>
  <c r="J131"/>
  <c r="J100"/>
  <c i="4" r="BK118"/>
  <c r="J118"/>
  <c r="J97"/>
  <c r="R118"/>
  <c r="R117"/>
  <c i="2" r="T131"/>
  <c r="T130"/>
  <c r="T129"/>
  <c r="BK141"/>
  <c r="J141"/>
  <c r="J99"/>
  <c r="BK176"/>
  <c r="J176"/>
  <c r="J100"/>
  <c r="P194"/>
  <c r="R203"/>
  <c r="P209"/>
  <c r="R215"/>
  <c r="P231"/>
  <c r="R270"/>
  <c r="R277"/>
  <c i="3" r="BK122"/>
  <c r="J122"/>
  <c r="J98"/>
  <c r="R125"/>
  <c r="R131"/>
  <c i="4" r="P118"/>
  <c r="P117"/>
  <c i="1" r="AU97"/>
  <c i="4" r="T118"/>
  <c r="T117"/>
  <c i="2" r="BK200"/>
  <c r="J200"/>
  <c r="J102"/>
  <c i="4" r="J111"/>
  <c r="F114"/>
  <c r="BE119"/>
  <c r="BE135"/>
  <c r="E85"/>
  <c r="BE128"/>
  <c r="BE140"/>
  <c i="3" r="F117"/>
  <c r="BE123"/>
  <c r="BE133"/>
  <c r="BE134"/>
  <c r="E110"/>
  <c r="BE124"/>
  <c r="BE130"/>
  <c r="J114"/>
  <c r="BE127"/>
  <c r="BE128"/>
  <c r="BE129"/>
  <c r="BE132"/>
  <c r="BE126"/>
  <c r="BE135"/>
  <c i="2" r="J123"/>
  <c r="F126"/>
  <c r="BE142"/>
  <c r="BE150"/>
  <c r="BE158"/>
  <c r="BE173"/>
  <c r="BE188"/>
  <c r="BE191"/>
  <c r="BE199"/>
  <c r="BE208"/>
  <c r="BE210"/>
  <c r="BE216"/>
  <c r="BE222"/>
  <c r="BE240"/>
  <c r="BE242"/>
  <c r="BE259"/>
  <c r="BE177"/>
  <c r="BE184"/>
  <c r="BE196"/>
  <c r="BE197"/>
  <c r="BE204"/>
  <c r="BE219"/>
  <c r="BE229"/>
  <c r="BE232"/>
  <c r="BE249"/>
  <c r="E85"/>
  <c r="BE161"/>
  <c r="BE169"/>
  <c r="BE183"/>
  <c r="BE185"/>
  <c r="BE207"/>
  <c r="BE212"/>
  <c r="BE132"/>
  <c r="BE135"/>
  <c r="BE138"/>
  <c r="BE181"/>
  <c r="BE195"/>
  <c r="BE201"/>
  <c r="BE211"/>
  <c r="BE213"/>
  <c r="BE214"/>
  <c r="BE225"/>
  <c r="BE228"/>
  <c r="BE230"/>
  <c r="BE239"/>
  <c r="BE241"/>
  <c r="BE250"/>
  <c r="BE252"/>
  <c r="BE266"/>
  <c r="BE268"/>
  <c r="BE269"/>
  <c r="BE271"/>
  <c r="BE274"/>
  <c r="BE278"/>
  <c r="BE292"/>
  <c r="BE293"/>
  <c r="BE294"/>
  <c r="F37"/>
  <c i="1" r="BD95"/>
  <c i="2" r="F36"/>
  <c i="1" r="BC95"/>
  <c i="2" r="J34"/>
  <c i="1" r="AW95"/>
  <c i="3" r="J34"/>
  <c i="1" r="AW96"/>
  <c i="4" r="F35"/>
  <c i="1" r="BB97"/>
  <c i="4" r="F34"/>
  <c i="1" r="BA97"/>
  <c i="2" r="F35"/>
  <c i="1" r="BB95"/>
  <c i="3" r="F34"/>
  <c i="1" r="BA96"/>
  <c i="3" r="F37"/>
  <c i="1" r="BD96"/>
  <c i="4" r="J34"/>
  <c i="1" r="AW97"/>
  <c i="2" r="F34"/>
  <c i="1" r="BA95"/>
  <c i="3" r="F35"/>
  <c i="1" r="BB96"/>
  <c i="3" r="F36"/>
  <c i="1" r="BC96"/>
  <c i="4" r="F37"/>
  <c i="1" r="BD97"/>
  <c i="4" r="F36"/>
  <c i="1" r="BC97"/>
  <c i="3" l="1" r="T121"/>
  <c r="T120"/>
  <c i="2" r="R202"/>
  <c r="P202"/>
  <c r="R130"/>
  <c r="R129"/>
  <c i="3" r="R121"/>
  <c r="R120"/>
  <c i="2" r="P130"/>
  <c r="P129"/>
  <c i="1" r="AU95"/>
  <c i="3" r="BK121"/>
  <c r="J121"/>
  <c r="J97"/>
  <c i="2" r="BK130"/>
  <c r="J130"/>
  <c r="J97"/>
  <c r="BK202"/>
  <c r="J202"/>
  <c r="J103"/>
  <c i="4" r="BK117"/>
  <c r="J117"/>
  <c i="1" r="AU94"/>
  <c i="2" r="F33"/>
  <c i="1" r="AZ95"/>
  <c r="BB94"/>
  <c r="W31"/>
  <c i="4" r="J30"/>
  <c i="1" r="AG97"/>
  <c i="2" r="J33"/>
  <c i="1" r="AV95"/>
  <c r="AT95"/>
  <c i="3" r="F33"/>
  <c i="1" r="AZ96"/>
  <c r="BA94"/>
  <c r="AW94"/>
  <c r="AK30"/>
  <c r="BD94"/>
  <c r="W33"/>
  <c i="4" r="F33"/>
  <c i="1" r="AZ97"/>
  <c i="3" r="J33"/>
  <c i="1" r="AV96"/>
  <c r="AT96"/>
  <c i="4" r="J33"/>
  <c i="1" r="AV97"/>
  <c r="AT97"/>
  <c r="AN97"/>
  <c r="BC94"/>
  <c r="AY94"/>
  <c i="2" l="1" r="BK129"/>
  <c r="J129"/>
  <c i="3" r="BK120"/>
  <c r="J120"/>
  <c i="4" r="J96"/>
  <c r="J39"/>
  <c i="2" r="J30"/>
  <c i="1" r="AG95"/>
  <c r="AZ94"/>
  <c r="AV94"/>
  <c r="AK29"/>
  <c i="3" r="J30"/>
  <c i="1" r="AG96"/>
  <c r="W30"/>
  <c r="W32"/>
  <c r="AX94"/>
  <c i="2" l="1" r="J39"/>
  <c i="3" r="J39"/>
  <c i="2" r="J96"/>
  <c i="3" r="J96"/>
  <c i="1" r="AN95"/>
  <c r="AN96"/>
  <c r="AG94"/>
  <c r="AK26"/>
  <c r="AT94"/>
  <c r="W29"/>
  <c l="1" r="AN9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<sst xmlns="http://schemas.openxmlformats.org/spreadsheetml/2006/main">
  <si>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</si>
  <si>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</si>
  <si>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</si>
  <si>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</si>
  <si>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</si>
  <si>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{adf17bb4-398a-4a38-97a5-7caa2e636acb}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</si>
  <si>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</si>
  <si>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</si>
  <si>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</si>
  <si>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</si>
  <si>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</si>
  <si>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</si>
  <si>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</si>
  <si>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</si>
  <si>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2022-01-01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</si>
  <si>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</si>
  <si>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</si>
  <si>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Městská knihovna Česká Třebová - stavební úpravy a změna užívání 2.NP</t>
  </si>
  <si>
    <t>KSO:</t>
  </si>
  <si>
    <t>CC-CZ:</t>
  </si>
  <si>
    <t>Místo:</t>
  </si>
  <si>
    <t xml:space="preserve"> </t>
  </si>
  <si>
    <t>Datum:</t>
  </si>
  <si>
    <t>6. 1. 2022</t>
  </si>
  <si>
    <t>Zadavatel:</t>
  </si>
  <si>
    <t>IČ:</t>
  </si>
  <si>
    <t>Město Česká Třebová</t>
  </si>
  <si>
    <t>DIČ:</t>
  </si>
  <si>
    <t>Uchazeč:</t>
  </si>
  <si>
    <t>Vyplň údaj</t>
  </si>
  <si>
    <t>Projektant:</t>
  </si>
  <si>
    <t>Ing.Arch. Lucie Kubínková</t>
  </si>
  <si>
    <t>True</t>
  </si>
  <si>
    <t>1</t>
  </si>
  <si>
    <t>Zpracovatel:</t>
  </si>
  <si>
    <t>Martin Lang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</si>
  <si>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</si>
  <si>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</si>
  <si>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</si>
  <si>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</si>
  <si>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</si>
  <si>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</si>
  <si>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</si>
  <si>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</si>
  <si>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</si>
  <si>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</si>
  <si>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</si>
  <si>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</si>
  <si>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</si>
  <si>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</si>
  <si>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</si>
  <si>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</si>
  <si>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</si>
  <si>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</si>
  <si>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</si>
  <si>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</si>
  <si>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</si>
  <si>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</si>
  <si>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</si>
  <si>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</si>
  <si>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</si>
  <si>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</si>
  <si>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</si>
  <si>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</si>
  <si>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</si>
  <si>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</si>
  <si>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</si>
  <si>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</si>
  <si>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</si>
  <si>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</si>
  <si>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</si>
  <si>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</si>
  <si>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</si>
  <si>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</si>
  <si>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</si>
  <si>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</si>
  <si>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</si>
  <si>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</si>
  <si>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</si>
  <si>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</si>
  <si>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</si>
  <si>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</si>
  <si>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</si>
  <si>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</t>
  </si>
  <si>
    <t>STA</t>
  </si>
  <si>
    <t>{0cd2dade-74d5-4d46-b270-11ed8aaedfb6}</t>
  </si>
  <si>
    <t>2</t>
  </si>
  <si>
    <t>02</t>
  </si>
  <si>
    <t>Elektroinstalace</t>
  </si>
  <si>
    <t>{3d07fbcb-ff2d-40ba-aa1c-902caed74318}</t>
  </si>
  <si>
    <t>03</t>
  </si>
  <si>
    <t>VON</t>
  </si>
  <si>
    <t>{ac2a2b51-ba36-480f-996b-d0c3be895b74}</t>
  </si>
  <si>
    <t>KRYCÍ LIST SOUPISU PRACÍ</t>
  </si>
  <si>
    <t>Objekt:</t>
  </si>
  <si>
    <t>01 - Stavební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</si>
  <si>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</si>
  <si>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</si>
  <si>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</si>
  <si>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</si>
  <si>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</si>
  <si>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</si>
  <si>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</si>
  <si>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</si>
  <si>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</si>
  <si>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</si>
  <si>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</si>
  <si>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</si>
  <si>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</si>
  <si>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</si>
  <si>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</si>
  <si>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776 - Podlahy povlakové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</si>
  <si>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</si>
  <si>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</si>
  <si>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</si>
  <si>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</si>
  <si>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</si>
  <si>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</si>
  <si>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</si>
  <si>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</si>
  <si>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</si>
  <si>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</si>
  <si>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</si>
  <si>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</si>
  <si>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</si>
  <si>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</si>
  <si>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</si>
  <si>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</si>
  <si>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</si>
  <si>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</si>
  <si>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</si>
  <si>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</si>
  <si>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</si>
  <si>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317168052</t>
  </si>
  <si>
    <t>Překlady keramické vysoké osazené do maltového lože, šířky překladu 70 mm výšky 238 mm, délky 1250 mm</t>
  </si>
  <si>
    <t>kus</t>
  </si>
  <si>
    <t>CS ÚRS 2021 02</t>
  </si>
  <si>
    <t>4</t>
  </si>
  <si>
    <t>1967741820</t>
  </si>
  <si>
    <t>VV</t>
  </si>
  <si>
    <t>6*3</t>
  </si>
  <si>
    <t>Součet</t>
  </si>
  <si>
    <t>317234410</t>
  </si>
  <si>
    <t xml:space="preserve">Vyzdívka mezi nosníky cihlami pálenými  na maltu cementovou</t>
  </si>
  <si>
    <t>m3</t>
  </si>
  <si>
    <t>1495389730</t>
  </si>
  <si>
    <t>6*0,30*0,25*1,30</t>
  </si>
  <si>
    <t>317998114</t>
  </si>
  <si>
    <t xml:space="preserve">Izolace tepelná mezi překlady  z pěnového polystyrenu výšky 24 cm, tloušťky 90 mm</t>
  </si>
  <si>
    <t>m</t>
  </si>
  <si>
    <t>-2087302169</t>
  </si>
  <si>
    <t>6*1,25</t>
  </si>
  <si>
    <t>6</t>
  </si>
  <si>
    <t>Úpravy povrchů, podlahy a osazování výplní</t>
  </si>
  <si>
    <t>611325416</t>
  </si>
  <si>
    <t>Oprava vápenocementové omítky vnitřních ploch hladké, tloušťky do 20 mm, s celoplošným přeštukováním, tloušťky štuku 3 mm stropů, v rozsahu opravované plochy do 10%</t>
  </si>
  <si>
    <t>m2</t>
  </si>
  <si>
    <t>-1704213090</t>
  </si>
  <si>
    <t>stropy</t>
  </si>
  <si>
    <t>"101" 14,70</t>
  </si>
  <si>
    <t>"102" 14,70</t>
  </si>
  <si>
    <t>"103" 14,65</t>
  </si>
  <si>
    <t>"104" 39,39</t>
  </si>
  <si>
    <t>"105" 9,47</t>
  </si>
  <si>
    <t>5</t>
  </si>
  <si>
    <t>612321131</t>
  </si>
  <si>
    <t>Potažení vnitřních ploch vápenocementovým štukem tloušťky do 3 mm svislých konstrukcí stěn</t>
  </si>
  <si>
    <t>-683230861</t>
  </si>
  <si>
    <t>stěny</t>
  </si>
  <si>
    <t>"101" 2*(4,90+3,00)*2,87-0,80*1,97-2*1,00*1,75</t>
  </si>
  <si>
    <t>"102" 2*(4,90+3,00)*2,87-0,80*1,97-2*1,00*1,75</t>
  </si>
  <si>
    <t>"103" 2*(4,90+2,99)*2,87-0,80*1,97-2*1,00*1,75</t>
  </si>
  <si>
    <t>"104" 2*(6,20+7,80)*2,87-0,80*1,97-5,00*1,75+0,20*(5,00+2*1,75)</t>
  </si>
  <si>
    <t>"105" 2*(1,40+7,40)*2,87-5*0,80*1,97-1,60*1,97</t>
  </si>
  <si>
    <t>612325302</t>
  </si>
  <si>
    <t>Vápenocementová omítka ostění nebo nadpraží štuková</t>
  </si>
  <si>
    <t>-514790644</t>
  </si>
  <si>
    <t>6*(0,20*(1,00+2*1,75)+0,20*2*(1,40+1,75))</t>
  </si>
  <si>
    <t>7</t>
  </si>
  <si>
    <t>612325421</t>
  </si>
  <si>
    <t>Oprava vápenocementové omítky vnitřních ploch štukové dvouvrstvé, tloušťky do 20 mm a tloušťky štuku do 3 mm stěn, v rozsahu opravované plochy do 10%</t>
  </si>
  <si>
    <t>-1739720320</t>
  </si>
  <si>
    <t>8</t>
  </si>
  <si>
    <t>621321141</t>
  </si>
  <si>
    <t xml:space="preserve">Omítka vápenocementová vnějších ploch  nanášená ručně dvouvrstvá, tloušťky jádrové omítky do 15 mm a tloušťky štuku do 3 mm štuková podhledů</t>
  </si>
  <si>
    <t>471361703</t>
  </si>
  <si>
    <t>vnější omítka</t>
  </si>
  <si>
    <t>9</t>
  </si>
  <si>
    <t>632450124</t>
  </si>
  <si>
    <t xml:space="preserve">Potěr cementový vyrovnávací ze suchých směsí  v pásu o průměrné (střední) tl. přes 40 do 50 mm</t>
  </si>
  <si>
    <t>-2128081562</t>
  </si>
  <si>
    <t>6*1,00*0,30</t>
  </si>
  <si>
    <t>Ostatní konstrukce a práce, bourání</t>
  </si>
  <si>
    <t>10</t>
  </si>
  <si>
    <t>941221111</t>
  </si>
  <si>
    <t xml:space="preserve">Montáž lešení řadového rámového těžkého pracovního s podlahami  s provozním zatížením tř. 4 do 300 kg/m2 šířky tř. SW09 přes 0,9 do 1,2 m, výšky do 10 m</t>
  </si>
  <si>
    <t>67851178</t>
  </si>
  <si>
    <t>pro vnější úpravu</t>
  </si>
  <si>
    <t>10,00*6,50</t>
  </si>
  <si>
    <t>11</t>
  </si>
  <si>
    <t>941221211</t>
  </si>
  <si>
    <t xml:space="preserve">Montáž lešení řadového rámového těžkého pracovního s podlahami  s provozním zatížením tř. 4 do 300 kg/m2 Příplatek za první a každý další den použití lešení k ceně -1111 nebo -1112</t>
  </si>
  <si>
    <t>1701840598</t>
  </si>
  <si>
    <t>65*30 'Přepočtené koeficientem množství</t>
  </si>
  <si>
    <t>12</t>
  </si>
  <si>
    <t>941221811</t>
  </si>
  <si>
    <t xml:space="preserve">Demontáž lešení řadového rámového těžkého pracovního  s provozním zatížením tř. 4 do 300 kg/m2 šířky tř. SW09 přes 0,9 do 1,2 m, výšky do 10 m</t>
  </si>
  <si>
    <t>1750551409</t>
  </si>
  <si>
    <t>13</t>
  </si>
  <si>
    <t>949101111</t>
  </si>
  <si>
    <t xml:space="preserve">Lešení pomocné pracovní pro objekty pozemních staveb  pro zatížení do 150 kg/m2, o výšce lešeňové podlahy do 1,9 m</t>
  </si>
  <si>
    <t>-550314213</t>
  </si>
  <si>
    <t>14</t>
  </si>
  <si>
    <t>967031132</t>
  </si>
  <si>
    <t xml:space="preserve">Přisekání (špicování) plošné nebo rovných ostění zdiva z cihel pálených  rovných ostění, bez odstupu, po hrubém vybourání otvorů, na maltu vápennou nebo vápenocementovou</t>
  </si>
  <si>
    <t>-542688614</t>
  </si>
  <si>
    <t>6*2*0,30*1,75</t>
  </si>
  <si>
    <t>971033641</t>
  </si>
  <si>
    <t xml:space="preserve">Vybourání otvorů ve zdivu základovém nebo nadzákladovém z cihel, tvárnic, příčkovek  z cihel pálených na maltu vápennou nebo vápenocementovou plochy do 4 m2, tl. do 300 mm</t>
  </si>
  <si>
    <t>1909264171</t>
  </si>
  <si>
    <t>6*0,30*1,00*1,75</t>
  </si>
  <si>
    <t>16</t>
  </si>
  <si>
    <t>974031666</t>
  </si>
  <si>
    <t xml:space="preserve">Vysekání rýh ve zdivu cihelném na maltu vápennou nebo vápenocementovou  pro vtahování nosníků do zdí, před vybouráním otvoru do hl. 150 mm, při v. nosníku do 250 mm</t>
  </si>
  <si>
    <t>-814721705</t>
  </si>
  <si>
    <t>6*2*1,30</t>
  </si>
  <si>
    <t>997</t>
  </si>
  <si>
    <t>Přesun sutě</t>
  </si>
  <si>
    <t>17</t>
  </si>
  <si>
    <t>997013212</t>
  </si>
  <si>
    <t xml:space="preserve">Vnitrostaveništní doprava suti a vybouraných hmot  vodorovně do 50 m svisle ručně pro budovy a haly výšky přes 6 do 9 m</t>
  </si>
  <si>
    <t>t</t>
  </si>
  <si>
    <t>1685129048</t>
  </si>
  <si>
    <t>18</t>
  </si>
  <si>
    <t>997013501</t>
  </si>
  <si>
    <t xml:space="preserve">Odvoz suti a vybouraných hmot na skládku nebo meziskládku  se složením, na vzdálenost do 1 km</t>
  </si>
  <si>
    <t>999969463</t>
  </si>
  <si>
    <t>19</t>
  </si>
  <si>
    <t>997013509</t>
  </si>
  <si>
    <t xml:space="preserve">Odvoz suti a vybouraných hmot na skládku nebo meziskládku  se složením, na vzdálenost Příplatek k ceně za každý další i započatý 1 km přes 1 km</t>
  </si>
  <si>
    <t>-447594855</t>
  </si>
  <si>
    <t>7,446*15 'Přepočtené koeficientem množství</t>
  </si>
  <si>
    <t>20</t>
  </si>
  <si>
    <t>997013631</t>
  </si>
  <si>
    <t>Poplatek za uložení stavebního odpadu na skládce (skládkovné) směsného stavebního a demoličního zatříděného do Katalogu odpadů pod kódem 17 09 04</t>
  </si>
  <si>
    <t>1824595421</t>
  </si>
  <si>
    <t>998</t>
  </si>
  <si>
    <t>Přesun hmot</t>
  </si>
  <si>
    <t>998018002</t>
  </si>
  <si>
    <t xml:space="preserve">Přesun hmot pro budovy občanské výstavby, bydlení, výrobu a služby  ruční - bez užití mechanizace vodorovná dopravní vzdálenost do 100 m pro budovy s jakoukoliv nosnou konstrukcí výšky přes 6 do 12 m</t>
  </si>
  <si>
    <t>-1912167125</t>
  </si>
  <si>
    <t>PSV</t>
  </si>
  <si>
    <t>Práce a dodávky PSV</t>
  </si>
  <si>
    <t>764</t>
  </si>
  <si>
    <t>Konstrukce klempířské</t>
  </si>
  <si>
    <t>22</t>
  </si>
  <si>
    <t>764246443</t>
  </si>
  <si>
    <t>Oplechování parapetů z titanzinkového předzvětralého plechu rovných celoplošně lepené, bez rohů rš 250 mm</t>
  </si>
  <si>
    <t>-1947930193</t>
  </si>
  <si>
    <t>6*1,05</t>
  </si>
  <si>
    <t>23</t>
  </si>
  <si>
    <t>998764102</t>
  </si>
  <si>
    <t>Přesun hmot pro konstrukce klempířské stanovený z hmotnosti přesunovaného materiálu vodorovná dopravní vzdálenost do 50 m v objektech výšky přes 6 do 12 m</t>
  </si>
  <si>
    <t>-1394596445</t>
  </si>
  <si>
    <t>24</t>
  </si>
  <si>
    <t>998764181</t>
  </si>
  <si>
    <t>Přesun hmot pro konstrukce klempířské stanovený z hmotnosti přesunovaného materiálu Příplatek k cenám za přesun prováděný bez použití mechanizace pro jakoukoliv výšku objektu</t>
  </si>
  <si>
    <t>1666766250</t>
  </si>
  <si>
    <t>766</t>
  </si>
  <si>
    <t>Konstrukce truhlářské</t>
  </si>
  <si>
    <t>25</t>
  </si>
  <si>
    <t>766694111</t>
  </si>
  <si>
    <t>Montáž ostatních truhlářských konstrukcí parapetních desek dřevěných nebo plastových šířky do 300 mm, délky do 1000 mm</t>
  </si>
  <si>
    <t>683345412</t>
  </si>
  <si>
    <t>26</t>
  </si>
  <si>
    <t>M</t>
  </si>
  <si>
    <t>61144401</t>
  </si>
  <si>
    <t>parapet plastový vnitřní komůrkový tl 20mm š 250mm</t>
  </si>
  <si>
    <t>32</t>
  </si>
  <si>
    <t>2027936875</t>
  </si>
  <si>
    <t>27</t>
  </si>
  <si>
    <t>61144019</t>
  </si>
  <si>
    <t>koncovka k parapetu plastovému vnitřnímu 1 pár</t>
  </si>
  <si>
    <t>sada</t>
  </si>
  <si>
    <t>-2111177955</t>
  </si>
  <si>
    <t>28</t>
  </si>
  <si>
    <t>998766102</t>
  </si>
  <si>
    <t>Přesun hmot pro konstrukce truhlářské stanovený z hmotnosti přesunovaného materiálu vodorovná dopravní vzdálenost do 50 m v objektech výšky přes 6 do 12 m</t>
  </si>
  <si>
    <t>-977177434</t>
  </si>
  <si>
    <t>29</t>
  </si>
  <si>
    <t>998766181</t>
  </si>
  <si>
    <t>Přesun hmot pro konstrukce truhlářské stanovený z hmotnosti přesunovaného materiálu Příplatek k ceně za přesun prováděný bez použití mechanizace pro jakoukoliv výšku objektu</t>
  </si>
  <si>
    <t>-1245332226</t>
  </si>
  <si>
    <t>767</t>
  </si>
  <si>
    <t>Konstrukce zámečnické</t>
  </si>
  <si>
    <t>30</t>
  </si>
  <si>
    <t>767620126</t>
  </si>
  <si>
    <t xml:space="preserve">Montáž oken zdvojených  z hliníkových nebo ocelových profilů na polyuretanovou pěnu otevíravých do zdiva, plochy přes 0,6 do 1,5 m2</t>
  </si>
  <si>
    <t>96413002</t>
  </si>
  <si>
    <t>6*1,00*1,75</t>
  </si>
  <si>
    <t>31</t>
  </si>
  <si>
    <t>55341013</t>
  </si>
  <si>
    <t>okno Al otevíravé/sklopné trojsklo přes plochu 1m2 v 1,5-2,5m včt.kování a doplňků</t>
  </si>
  <si>
    <t>1801593420</t>
  </si>
  <si>
    <t>3*1,00*1,75</t>
  </si>
  <si>
    <t>55341013.1</t>
  </si>
  <si>
    <t>okno Al otevíravé/sklopné trojsklo přes plochu 1m2 v 1,5-2,5m včt.kování a doplňků s požární odolností dle PBŘ</t>
  </si>
  <si>
    <t>-1957373814</t>
  </si>
  <si>
    <t>33</t>
  </si>
  <si>
    <t>766629213</t>
  </si>
  <si>
    <t>Montáž oken dřevěných Příplatek k cenám za izolaci mezi ostěním a rámem okna při rovném ostění, připojovací spára tl. do 15 mm, fólie</t>
  </si>
  <si>
    <t>1103700350</t>
  </si>
  <si>
    <t>6*2*(1,00+1,75)</t>
  </si>
  <si>
    <t>34</t>
  </si>
  <si>
    <t>766629214</t>
  </si>
  <si>
    <t>Montáž oken dřevěných Příplatek k cenám za izolaci mezi ostěním a rámem okna při rovném ostění, připojovací spára tl. do 15 mm, páska</t>
  </si>
  <si>
    <t>1226471510</t>
  </si>
  <si>
    <t>35</t>
  </si>
  <si>
    <t>998767102</t>
  </si>
  <si>
    <t xml:space="preserve">Přesun hmot pro zámečnické konstrukce  stanovený z hmotnosti přesunovaného materiálu vodorovná dopravní vzdálenost do 50 m v objektech výšky přes 6 do 12 m</t>
  </si>
  <si>
    <t>604038106</t>
  </si>
  <si>
    <t>36</t>
  </si>
  <si>
    <t>998767181</t>
  </si>
  <si>
    <t xml:space="preserve">Přesun hmot pro zámečnické konstrukce  stanovený z hmotnosti přesunovaného materiálu Příplatek k cenám za přesun prováděný bez použití mechanizace pro jakoukoliv výšku objektu</t>
  </si>
  <si>
    <t>-1347554841</t>
  </si>
  <si>
    <t>776</t>
  </si>
  <si>
    <t>Podlahy povlakové</t>
  </si>
  <si>
    <t>37</t>
  </si>
  <si>
    <t>776111116</t>
  </si>
  <si>
    <t>Příprava podkladu broušení podlah stávajícího podkladu pro odstranění lepidla (po starých krytinách)</t>
  </si>
  <si>
    <t>1653028246</t>
  </si>
  <si>
    <t>38</t>
  </si>
  <si>
    <t>776111311</t>
  </si>
  <si>
    <t>Příprava podkladu vysátí podlah</t>
  </si>
  <si>
    <t>-1778807347</t>
  </si>
  <si>
    <t>39</t>
  </si>
  <si>
    <t>776121112</t>
  </si>
  <si>
    <t>Příprava podkladu penetrace vodou ředitelná podlah</t>
  </si>
  <si>
    <t>71897762</t>
  </si>
  <si>
    <t>40</t>
  </si>
  <si>
    <t>776141112</t>
  </si>
  <si>
    <t>Příprava podkladu vyrovnání samonivelační stěrkou podlah min.pevnosti 20 MPa, tloušťky přes 3 do 5 mm</t>
  </si>
  <si>
    <t>-185904983</t>
  </si>
  <si>
    <t>41</t>
  </si>
  <si>
    <t>776201812</t>
  </si>
  <si>
    <t>Demontáž povlakových podlahovin lepených ručně s podložkou</t>
  </si>
  <si>
    <t>2075618752</t>
  </si>
  <si>
    <t>42</t>
  </si>
  <si>
    <t>776231111</t>
  </si>
  <si>
    <t>Montáž podlahovin z vinylu lepením lamel nebo čtverců standardním lepidlem</t>
  </si>
  <si>
    <t>-1567970765</t>
  </si>
  <si>
    <t>43</t>
  </si>
  <si>
    <t>28411050</t>
  </si>
  <si>
    <t>dílce vinylové tl 2,0mm, nášlapná vrstva 0,40mm, úprava PUR, třída zátěže 23/32/41, otlak 0,05mm, R10, třída otěru T, hořlavost Bfl S1, bez ftalátů</t>
  </si>
  <si>
    <t>1923694760</t>
  </si>
  <si>
    <t>92,91*1,1 'Přepočtené koeficientem množství</t>
  </si>
  <si>
    <t>44</t>
  </si>
  <si>
    <t>776410811</t>
  </si>
  <si>
    <t>Demontáž soklíků nebo lišt pryžových nebo plastových</t>
  </si>
  <si>
    <t>-1898489419</t>
  </si>
  <si>
    <t>"101" 2*(4,90+3,00)</t>
  </si>
  <si>
    <t>"102" 2*(4,90+3,00)</t>
  </si>
  <si>
    <t>"103" 2*(4,90+2,99)</t>
  </si>
  <si>
    <t>"104" 2*(6,20+7,80)</t>
  </si>
  <si>
    <t>"105" 2*(1,40+7,40)</t>
  </si>
  <si>
    <t>45</t>
  </si>
  <si>
    <t>776411111</t>
  </si>
  <si>
    <t>Montáž soklíků lepením obvodových, výšky do 80 mm</t>
  </si>
  <si>
    <t>-183083123</t>
  </si>
  <si>
    <t>46</t>
  </si>
  <si>
    <t>28411007</t>
  </si>
  <si>
    <t>lišta soklová PVC 15x50mm</t>
  </si>
  <si>
    <t>-1084808914</t>
  </si>
  <si>
    <t>92,98*1,02 'Přepočtené koeficientem množství</t>
  </si>
  <si>
    <t>47</t>
  </si>
  <si>
    <t>998776102</t>
  </si>
  <si>
    <t xml:space="preserve">Přesun hmot pro podlahy povlakové  stanovený z hmotnosti přesunovaného materiálu vodorovná dopravní vzdálenost do 50 m v objektech výšky přes 6 do 12 m</t>
  </si>
  <si>
    <t>-939881431</t>
  </si>
  <si>
    <t>48</t>
  </si>
  <si>
    <t>998776181</t>
  </si>
  <si>
    <t xml:space="preserve">Přesun hmot pro podlahy povlakové  stanovený z hmotnosti přesunovaného materiálu Příplatek k cenám za přesun prováděný bez použití mechanizace pro jakoukoliv výšku objektu</t>
  </si>
  <si>
    <t>1564681005</t>
  </si>
  <si>
    <t>783</t>
  </si>
  <si>
    <t>Dokončovací práce - nátěry</t>
  </si>
  <si>
    <t>49</t>
  </si>
  <si>
    <t>783823135</t>
  </si>
  <si>
    <t>Penetrační nátěr omítek hladkých omítek hladkých, zrnitých tenkovrstvých nebo štukových stupně členitosti 1 a 2 silikonový</t>
  </si>
  <si>
    <t>1019480075</t>
  </si>
  <si>
    <t>50</t>
  </si>
  <si>
    <t>783827125</t>
  </si>
  <si>
    <t>Krycí (ochranný ) nátěr omítek jednonásobný hladkých omítek hladkých, zrnitých tenkovrstvých nebo štukových stupně členitosti 1 a 2 silikonový</t>
  </si>
  <si>
    <t>-1492089329</t>
  </si>
  <si>
    <t>6*(0,20*(1,00+2*1,75)+0,20*2*(1,40+1,75))*2</t>
  </si>
  <si>
    <t>784</t>
  </si>
  <si>
    <t>Dokončovací práce - malby a tapety</t>
  </si>
  <si>
    <t>51</t>
  </si>
  <si>
    <t>784121001</t>
  </si>
  <si>
    <t>Oškrabání malby v místnostech výšky do 3,80 m</t>
  </si>
  <si>
    <t>509649037</t>
  </si>
  <si>
    <t>"101" 2*(4,90+3,00)*2,87</t>
  </si>
  <si>
    <t>"102" 2*(4,90+3,00)*2,87</t>
  </si>
  <si>
    <t>"103" 2*(4,90+2,99)*2,87</t>
  </si>
  <si>
    <t>"104" 2*(6,20+7,80)*2,87-5,00*1,75+0,20*(5,00+2*1,75)</t>
  </si>
  <si>
    <t>"105" 2*(1,40+7,40)*2,87</t>
  </si>
  <si>
    <t>52</t>
  </si>
  <si>
    <t>784121011</t>
  </si>
  <si>
    <t>Rozmývání podkladu po oškrabání malby v místnostech výšky do 3,80 m</t>
  </si>
  <si>
    <t>795440796</t>
  </si>
  <si>
    <t>53</t>
  </si>
  <si>
    <t>784181101</t>
  </si>
  <si>
    <t>Penetrace podkladu jednonásobná základní akrylátová bezbarvá v místnostech výšky do 3,80 m</t>
  </si>
  <si>
    <t>1843855741</t>
  </si>
  <si>
    <t>54</t>
  </si>
  <si>
    <t>784221101</t>
  </si>
  <si>
    <t>Malby z malířských směsí otěruvzdorných za sucha dvojnásobné, bílé za sucha otěruvzdorné dobře v místnostech výšky do 3,80 m</t>
  </si>
  <si>
    <t>-1063056199</t>
  </si>
  <si>
    <t>02 - Elektroinstalace</t>
  </si>
  <si>
    <t xml:space="preserve">    740 - Elektromontáže - zkoušky a revize</t>
  </si>
  <si>
    <t xml:space="preserve">    741 - Elektroinstalace - silnoproud</t>
  </si>
  <si>
    <t xml:space="preserve">    742 - Elektroinstalace - slaboproud</t>
  </si>
  <si>
    <t>740</t>
  </si>
  <si>
    <t>Elektromontáže - zkoušky a revize</t>
  </si>
  <si>
    <t>740100100</t>
  </si>
  <si>
    <t>Revize, revizní zprávy</t>
  </si>
  <si>
    <t>-468071018</t>
  </si>
  <si>
    <t>740100200</t>
  </si>
  <si>
    <t>Stavební přípomoce</t>
  </si>
  <si>
    <t>-1137071253</t>
  </si>
  <si>
    <t>741</t>
  </si>
  <si>
    <t>Elektroinstalace - silnoproud</t>
  </si>
  <si>
    <t>741100100</t>
  </si>
  <si>
    <t>D+M hlavní rozvaděč - kompletní provedení (skříň, jističe atd.) včt.napojení na stávající rozvod</t>
  </si>
  <si>
    <t>-1890528811</t>
  </si>
  <si>
    <t>741100200</t>
  </si>
  <si>
    <t>Kabelové rozvody - vodiče Cu</t>
  </si>
  <si>
    <t>-1182179445</t>
  </si>
  <si>
    <t>741100400</t>
  </si>
  <si>
    <t>D+M zásuvka 1f. 220V</t>
  </si>
  <si>
    <t>-882610231</t>
  </si>
  <si>
    <t>741100500</t>
  </si>
  <si>
    <t>Ostatní materiál - krabice apod.</t>
  </si>
  <si>
    <t>kpl</t>
  </si>
  <si>
    <t>-718532109</t>
  </si>
  <si>
    <t>741100600</t>
  </si>
  <si>
    <t>D+M trubkování pro rozvody</t>
  </si>
  <si>
    <t>-1438634665</t>
  </si>
  <si>
    <t>742</t>
  </si>
  <si>
    <t>Elektroinstalace - slaboproud</t>
  </si>
  <si>
    <t>-464121408</t>
  </si>
  <si>
    <t>742100100</t>
  </si>
  <si>
    <t>D+M rozvody slaboproud LAN</t>
  </si>
  <si>
    <t>-1041208158</t>
  </si>
  <si>
    <t>742100200</t>
  </si>
  <si>
    <t>D+M zásuvky LAN</t>
  </si>
  <si>
    <t>-2053839088</t>
  </si>
  <si>
    <t>742100300</t>
  </si>
  <si>
    <t>Rozvaděč slaboproud</t>
  </si>
  <si>
    <t>1379849273</t>
  </si>
  <si>
    <t>03 - VON</t>
  </si>
  <si>
    <t>VRN - Vedlejší rozpočtové náklady</t>
  </si>
  <si>
    <t>VRN</t>
  </si>
  <si>
    <t>Vedlejší rozpočtové náklady</t>
  </si>
  <si>
    <t>030001000</t>
  </si>
  <si>
    <t>Zařízení staveniště</t>
  </si>
  <si>
    <t>…</t>
  </si>
  <si>
    <t>-276639834</t>
  </si>
  <si>
    <t xml:space="preserve">Vybudování, provoz a odstranění zařízení staveniště, včetně zřízení připojení na energie a zajištění měření jejich spotřeby,   </t>
  </si>
  <si>
    <t xml:space="preserve">včetně zřízení sociálních zařízení. Zhotovitel zajistí na vlastní náklady veškerá potřebná povolení k užívání veřejných ploch,   </t>
  </si>
  <si>
    <t xml:space="preserve">včetně záboru veřejného prostranství na náklady zhotovitele, bude-li stavba vyžadovat.   </t>
  </si>
  <si>
    <t xml:space="preserve">Zhotovitel zajistí na vlastní náklady zabezpečení provádění díla tak, aby v souvislosti s prováděním díla nedošlo ke zranění osob   </t>
  </si>
  <si>
    <t xml:space="preserve">a škodám na majetku osob a subjektů užívajících objekty a pozemky dotčené stavbou, k poškození stávajících staveb,   </t>
  </si>
  <si>
    <t xml:space="preserve">jejich součástí, zařízení a přilehlých nemovitostí.   </t>
  </si>
  <si>
    <t>039002000</t>
  </si>
  <si>
    <t>Zrušení zařízení staveniště</t>
  </si>
  <si>
    <t>-28730415</t>
  </si>
  <si>
    <t xml:space="preserve">Vystěhování, vyklizení a vyčištění místností a komunikačních tras ve všech podlažích dotčených navrženými stavebními úpravami,   </t>
  </si>
  <si>
    <t xml:space="preserve">demontáž a zpětné nastěhování, montáž a seřízení vystěhovaného zařízení, vybavení a dekorací,   </t>
  </si>
  <si>
    <t xml:space="preserve">včetně zajištění jejich ochrany před poškozením a dále ochrana zařízení před znečištěním nebo poškozením, které nelze demontovat nebo vystěhovat.   </t>
  </si>
  <si>
    <t xml:space="preserve">Odpojení technologických celků a spotřebičů energií v dotčených místnostech objektu, případně jejich přemístění.   </t>
  </si>
  <si>
    <t>045002000</t>
  </si>
  <si>
    <t>Kompletační a koordinační činnost</t>
  </si>
  <si>
    <t>-91751014</t>
  </si>
  <si>
    <t xml:space="preserve">Kompletace atestů, certifikátů, revizních zpráv a ostatních dokladů potřebných k předání a kolaudaci stavby vyplývajících z SOD.   </t>
  </si>
  <si>
    <t xml:space="preserve">3 x v tištěné formě. 1 x v digitální formě na CD nosiči, v obecně dostupných formátech.   </t>
  </si>
  <si>
    <t>VRN3011-R</t>
  </si>
  <si>
    <t>Závěrečný úklid staveniště a komunikačních tras</t>
  </si>
  <si>
    <t>...</t>
  </si>
  <si>
    <t>1621693767</t>
  </si>
  <si>
    <t xml:space="preserve">Po provedení stavebních prací bude proveden kompletní závěrečný úklid staveniště a komunikačních tras.   </t>
  </si>
  <si>
    <t xml:space="preserve">Poškozené zatravněné plochy budou ozeleněny a upraveny.   </t>
  </si>
  <si>
    <t xml:space="preserve">Ostatní dotčené plochy a konstrukce budou uvedeny do původního stavu na náklady zhotovitele.   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</si>
</sst>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33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33</v>
      </c>
    </row>
    <row r="20" s="1" customFormat="1" ht="18.48" customHeight="1">
      <c r="B20" s="21"/>
      <c r="C20" s="22"/>
      <c r="D20" s="22"/>
      <c r="E20" s="27" t="s">
        <v>35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ROUND(AG94,0)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38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39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40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41</v>
      </c>
      <c r="E29" s="47"/>
      <c r="F29" s="32" t="s">
        <v>42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0)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0)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43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0)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0)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44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0)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45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0)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46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0)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47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48</v>
      </c>
      <c r="U35" s="54"/>
      <c r="V35" s="54"/>
      <c r="W35" s="54"/>
      <c r="X35" s="56" t="s">
        <v>49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50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51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52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53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52</v>
      </c>
      <c r="AI60" s="42"/>
      <c r="AJ60" s="42"/>
      <c r="AK60" s="42"/>
      <c r="AL60" s="42"/>
      <c r="AM60" s="64" t="s">
        <v>53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54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55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52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53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52</v>
      </c>
      <c r="AI75" s="42"/>
      <c r="AJ75" s="42"/>
      <c r="AK75" s="42"/>
      <c r="AL75" s="42"/>
      <c r="AM75" s="64" t="s">
        <v>53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56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2022-01-01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Městská knihovna Česká Třebová - stavební úpravy a změna užívání 2.NP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6. 1. 2022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Město Česká Třebová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>Ing.Arch. Lucie Kubínková</v>
      </c>
      <c r="AN89" s="71"/>
      <c r="AO89" s="71"/>
      <c r="AP89" s="71"/>
      <c r="AQ89" s="40"/>
      <c r="AR89" s="44"/>
      <c r="AS89" s="81" t="s">
        <v>57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34</v>
      </c>
      <c r="AJ90" s="40"/>
      <c r="AK90" s="40"/>
      <c r="AL90" s="40"/>
      <c r="AM90" s="80" t="str">
        <f>IF(E20="","",E20)</f>
        <v>Martin Lang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58</v>
      </c>
      <c r="D92" s="94"/>
      <c r="E92" s="94"/>
      <c r="F92" s="94"/>
      <c r="G92" s="94"/>
      <c r="H92" s="95"/>
      <c r="I92" s="96" t="s">
        <v>59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60</v>
      </c>
      <c r="AH92" s="94"/>
      <c r="AI92" s="94"/>
      <c r="AJ92" s="94"/>
      <c r="AK92" s="94"/>
      <c r="AL92" s="94"/>
      <c r="AM92" s="94"/>
      <c r="AN92" s="96" t="s">
        <v>61</v>
      </c>
      <c r="AO92" s="94"/>
      <c r="AP92" s="98"/>
      <c r="AQ92" s="99" t="s">
        <v>62</v>
      </c>
      <c r="AR92" s="44"/>
      <c r="AS92" s="100" t="s">
        <v>63</v>
      </c>
      <c r="AT92" s="101" t="s">
        <v>64</v>
      </c>
      <c r="AU92" s="101" t="s">
        <v>65</v>
      </c>
      <c r="AV92" s="101" t="s">
        <v>66</v>
      </c>
      <c r="AW92" s="101" t="s">
        <v>67</v>
      </c>
      <c r="AX92" s="101" t="s">
        <v>68</v>
      </c>
      <c r="AY92" s="101" t="s">
        <v>69</v>
      </c>
      <c r="AZ92" s="101" t="s">
        <v>70</v>
      </c>
      <c r="BA92" s="101" t="s">
        <v>71</v>
      </c>
      <c r="BB92" s="101" t="s">
        <v>72</v>
      </c>
      <c r="BC92" s="101" t="s">
        <v>73</v>
      </c>
      <c r="BD92" s="102" t="s">
        <v>74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75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ROUND(SUM(AG95:AG97),0)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ROUND(SUM(AS95:AS97),0)</f>
        <v>0</v>
      </c>
      <c r="AT94" s="114">
        <f>ROUND(SUM(AV94:AW94),0)</f>
        <v>0</v>
      </c>
      <c r="AU94" s="115">
        <f>ROUND(SUM(AU95:AU97),5)</f>
        <v>0</v>
      </c>
      <c r="AV94" s="114">
        <f>ROUND(AZ94*L29,0)</f>
        <v>0</v>
      </c>
      <c r="AW94" s="114">
        <f>ROUND(BA94*L30,0)</f>
        <v>0</v>
      </c>
      <c r="AX94" s="114">
        <f>ROUND(BB94*L29,0)</f>
        <v>0</v>
      </c>
      <c r="AY94" s="114">
        <f>ROUND(BC94*L30,0)</f>
        <v>0</v>
      </c>
      <c r="AZ94" s="114">
        <f>ROUND(SUM(AZ95:AZ97),0)</f>
        <v>0</v>
      </c>
      <c r="BA94" s="114">
        <f>ROUND(SUM(BA95:BA97),0)</f>
        <v>0</v>
      </c>
      <c r="BB94" s="114">
        <f>ROUND(SUM(BB95:BB97),0)</f>
        <v>0</v>
      </c>
      <c r="BC94" s="114">
        <f>ROUND(SUM(BC95:BC97),0)</f>
        <v>0</v>
      </c>
      <c r="BD94" s="116">
        <f>ROUND(SUM(BD95:BD97),0)</f>
        <v>0</v>
      </c>
      <c r="BE94" s="6"/>
      <c r="BS94" s="117" t="s">
        <v>76</v>
      </c>
      <c r="BT94" s="117" t="s">
        <v>77</v>
      </c>
      <c r="BU94" s="118" t="s">
        <v>78</v>
      </c>
      <c r="BV94" s="117" t="s">
        <v>79</v>
      </c>
      <c r="BW94" s="117" t="s">
        <v>5</v>
      </c>
      <c r="BX94" s="117" t="s">
        <v>80</v>
      </c>
      <c r="CL94" s="117" t="s">
        <v>1</v>
      </c>
    </row>
    <row r="95" s="7" customFormat="1" ht="16.5" customHeight="1">
      <c r="A95" s="119" t="s">
        <v>81</v>
      </c>
      <c r="B95" s="120"/>
      <c r="C95" s="121"/>
      <c r="D95" s="122" t="s">
        <v>82</v>
      </c>
      <c r="E95" s="122"/>
      <c r="F95" s="122"/>
      <c r="G95" s="122"/>
      <c r="H95" s="122"/>
      <c r="I95" s="123"/>
      <c r="J95" s="122" t="s">
        <v>83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'01 - Stavební část'!J30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84</v>
      </c>
      <c r="AR95" s="126"/>
      <c r="AS95" s="127">
        <v>0</v>
      </c>
      <c r="AT95" s="128">
        <f>ROUND(SUM(AV95:AW95),0)</f>
        <v>0</v>
      </c>
      <c r="AU95" s="129">
        <f>'01 - Stavební část'!P129</f>
        <v>0</v>
      </c>
      <c r="AV95" s="128">
        <f>'01 - Stavební část'!J33</f>
        <v>0</v>
      </c>
      <c r="AW95" s="128">
        <f>'01 - Stavební část'!J34</f>
        <v>0</v>
      </c>
      <c r="AX95" s="128">
        <f>'01 - Stavební část'!J35</f>
        <v>0</v>
      </c>
      <c r="AY95" s="128">
        <f>'01 - Stavební část'!J36</f>
        <v>0</v>
      </c>
      <c r="AZ95" s="128">
        <f>'01 - Stavební část'!F33</f>
        <v>0</v>
      </c>
      <c r="BA95" s="128">
        <f>'01 - Stavební část'!F34</f>
        <v>0</v>
      </c>
      <c r="BB95" s="128">
        <f>'01 - Stavební část'!F35</f>
        <v>0</v>
      </c>
      <c r="BC95" s="128">
        <f>'01 - Stavební část'!F36</f>
        <v>0</v>
      </c>
      <c r="BD95" s="130">
        <f>'01 - Stavební část'!F37</f>
        <v>0</v>
      </c>
      <c r="BE95" s="7"/>
      <c r="BT95" s="131" t="s">
        <v>33</v>
      </c>
      <c r="BV95" s="131" t="s">
        <v>79</v>
      </c>
      <c r="BW95" s="131" t="s">
        <v>85</v>
      </c>
      <c r="BX95" s="131" t="s">
        <v>5</v>
      </c>
      <c r="CL95" s="131" t="s">
        <v>1</v>
      </c>
      <c r="CM95" s="131" t="s">
        <v>86</v>
      </c>
    </row>
    <row r="96" s="7" customFormat="1" ht="16.5" customHeight="1">
      <c r="A96" s="119" t="s">
        <v>81</v>
      </c>
      <c r="B96" s="120"/>
      <c r="C96" s="121"/>
      <c r="D96" s="122" t="s">
        <v>87</v>
      </c>
      <c r="E96" s="122"/>
      <c r="F96" s="122"/>
      <c r="G96" s="122"/>
      <c r="H96" s="122"/>
      <c r="I96" s="123"/>
      <c r="J96" s="122" t="s">
        <v>88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'02 - Elektroinstalace'!J30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84</v>
      </c>
      <c r="AR96" s="126"/>
      <c r="AS96" s="127">
        <v>0</v>
      </c>
      <c r="AT96" s="128">
        <f>ROUND(SUM(AV96:AW96),0)</f>
        <v>0</v>
      </c>
      <c r="AU96" s="129">
        <f>'02 - Elektroinstalace'!P120</f>
        <v>0</v>
      </c>
      <c r="AV96" s="128">
        <f>'02 - Elektroinstalace'!J33</f>
        <v>0</v>
      </c>
      <c r="AW96" s="128">
        <f>'02 - Elektroinstalace'!J34</f>
        <v>0</v>
      </c>
      <c r="AX96" s="128">
        <f>'02 - Elektroinstalace'!J35</f>
        <v>0</v>
      </c>
      <c r="AY96" s="128">
        <f>'02 - Elektroinstalace'!J36</f>
        <v>0</v>
      </c>
      <c r="AZ96" s="128">
        <f>'02 - Elektroinstalace'!F33</f>
        <v>0</v>
      </c>
      <c r="BA96" s="128">
        <f>'02 - Elektroinstalace'!F34</f>
        <v>0</v>
      </c>
      <c r="BB96" s="128">
        <f>'02 - Elektroinstalace'!F35</f>
        <v>0</v>
      </c>
      <c r="BC96" s="128">
        <f>'02 - Elektroinstalace'!F36</f>
        <v>0</v>
      </c>
      <c r="BD96" s="130">
        <f>'02 - Elektroinstalace'!F37</f>
        <v>0</v>
      </c>
      <c r="BE96" s="7"/>
      <c r="BT96" s="131" t="s">
        <v>33</v>
      </c>
      <c r="BV96" s="131" t="s">
        <v>79</v>
      </c>
      <c r="BW96" s="131" t="s">
        <v>89</v>
      </c>
      <c r="BX96" s="131" t="s">
        <v>5</v>
      </c>
      <c r="CL96" s="131" t="s">
        <v>1</v>
      </c>
      <c r="CM96" s="131" t="s">
        <v>86</v>
      </c>
    </row>
    <row r="97" s="7" customFormat="1" ht="16.5" customHeight="1">
      <c r="A97" s="119" t="s">
        <v>81</v>
      </c>
      <c r="B97" s="120"/>
      <c r="C97" s="121"/>
      <c r="D97" s="122" t="s">
        <v>90</v>
      </c>
      <c r="E97" s="122"/>
      <c r="F97" s="122"/>
      <c r="G97" s="122"/>
      <c r="H97" s="122"/>
      <c r="I97" s="123"/>
      <c r="J97" s="122" t="s">
        <v>91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'03 - VON'!J30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84</v>
      </c>
      <c r="AR97" s="126"/>
      <c r="AS97" s="132">
        <v>0</v>
      </c>
      <c r="AT97" s="133">
        <f>ROUND(SUM(AV97:AW97),0)</f>
        <v>0</v>
      </c>
      <c r="AU97" s="134">
        <f>'03 - VON'!P117</f>
        <v>0</v>
      </c>
      <c r="AV97" s="133">
        <f>'03 - VON'!J33</f>
        <v>0</v>
      </c>
      <c r="AW97" s="133">
        <f>'03 - VON'!J34</f>
        <v>0</v>
      </c>
      <c r="AX97" s="133">
        <f>'03 - VON'!J35</f>
        <v>0</v>
      </c>
      <c r="AY97" s="133">
        <f>'03 - VON'!J36</f>
        <v>0</v>
      </c>
      <c r="AZ97" s="133">
        <f>'03 - VON'!F33</f>
        <v>0</v>
      </c>
      <c r="BA97" s="133">
        <f>'03 - VON'!F34</f>
        <v>0</v>
      </c>
      <c r="BB97" s="133">
        <f>'03 - VON'!F35</f>
        <v>0</v>
      </c>
      <c r="BC97" s="133">
        <f>'03 - VON'!F36</f>
        <v>0</v>
      </c>
      <c r="BD97" s="135">
        <f>'03 - VON'!F37</f>
        <v>0</v>
      </c>
      <c r="BE97" s="7"/>
      <c r="BT97" s="131" t="s">
        <v>33</v>
      </c>
      <c r="BV97" s="131" t="s">
        <v>79</v>
      </c>
      <c r="BW97" s="131" t="s">
        <v>92</v>
      </c>
      <c r="BX97" s="131" t="s">
        <v>5</v>
      </c>
      <c r="CL97" s="131" t="s">
        <v>1</v>
      </c>
      <c r="CM97" s="131" t="s">
        <v>86</v>
      </c>
    </row>
    <row r="98" s="2" customFormat="1" ht="30" customHeight="1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="2" customFormat="1" ht="6.96" customHeight="1">
      <c r="A99" s="38"/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44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</sheetData>
  <sheetProtection sheet="1" formatColumns="0" formatRows="0" objects="1" scenarios="1" spinCount="100000" saltValue="Rdk11IiGh40yhWmub3MbDhbNNddAEAfIVwE87RGldsHS93C28epM5PBQ56Kksy9GW960IvNGYGcdo5Nm3DksdA==" hashValue="i78BpCbgxIxvk5jKF2YhAN7ZPzIgeHWEWW/RgJMnIuOrI04dq65V7N2DOQLQsAyJ8vtLNhVD0IM11GBsQzENuA==" algorithmName="SHA-512" password="C771"/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01 - Stavební část'!C2" display="/"/>
    <hyperlink ref="A96" location="'02 - Elektroinstalace'!C2" display="/"/>
    <hyperlink ref="A97" location="'03 - VO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85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86</v>
      </c>
    </row>
    <row r="4" s="1" customFormat="1" ht="24.96" customHeight="1">
      <c r="B4" s="20"/>
      <c r="D4" s="138" t="s">
        <v>93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26.25" customHeight="1">
      <c r="B7" s="20"/>
      <c r="E7" s="141" t="str">
        <f>'Rekapitulace stavby'!K6</f>
        <v>Městská knihovna Česká Třebová - stavební úpravy a změna užívání 2.NP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94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95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6. 1. 2022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26</v>
      </c>
      <c r="F15" s="38"/>
      <c r="G15" s="38"/>
      <c r="H15" s="38"/>
      <c r="I15" s="140" t="s">
        <v>27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31</v>
      </c>
      <c r="F21" s="38"/>
      <c r="G21" s="38"/>
      <c r="H21" s="38"/>
      <c r="I21" s="140" t="s">
        <v>27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34</v>
      </c>
      <c r="E23" s="38"/>
      <c r="F23" s="38"/>
      <c r="G23" s="38"/>
      <c r="H23" s="38"/>
      <c r="I23" s="140" t="s">
        <v>25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35</v>
      </c>
      <c r="F24" s="38"/>
      <c r="G24" s="38"/>
      <c r="H24" s="38"/>
      <c r="I24" s="140" t="s">
        <v>27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36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37</v>
      </c>
      <c r="E30" s="38"/>
      <c r="F30" s="38"/>
      <c r="G30" s="38"/>
      <c r="H30" s="38"/>
      <c r="I30" s="38"/>
      <c r="J30" s="151">
        <f>ROUND(J129, 0)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39</v>
      </c>
      <c r="G32" s="38"/>
      <c r="H32" s="38"/>
      <c r="I32" s="152" t="s">
        <v>38</v>
      </c>
      <c r="J32" s="152" t="s">
        <v>40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41</v>
      </c>
      <c r="E33" s="140" t="s">
        <v>42</v>
      </c>
      <c r="F33" s="154">
        <f>ROUND((SUM(BE129:BE294)),  0)</f>
        <v>0</v>
      </c>
      <c r="G33" s="38"/>
      <c r="H33" s="38"/>
      <c r="I33" s="155">
        <v>0.20999999999999999</v>
      </c>
      <c r="J33" s="154">
        <f>ROUND(((SUM(BE129:BE294))*I33),  0)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43</v>
      </c>
      <c r="F34" s="154">
        <f>ROUND((SUM(BF129:BF294)),  0)</f>
        <v>0</v>
      </c>
      <c r="G34" s="38"/>
      <c r="H34" s="38"/>
      <c r="I34" s="155">
        <v>0.14999999999999999</v>
      </c>
      <c r="J34" s="154">
        <f>ROUND(((SUM(BF129:BF294))*I34),  0)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44</v>
      </c>
      <c r="F35" s="154">
        <f>ROUND((SUM(BG129:BG294)),  0)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45</v>
      </c>
      <c r="F36" s="154">
        <f>ROUND((SUM(BH129:BH294)),  0)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46</v>
      </c>
      <c r="F37" s="154">
        <f>ROUND((SUM(BI129:BI294)),  0)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47</v>
      </c>
      <c r="E39" s="158"/>
      <c r="F39" s="158"/>
      <c r="G39" s="159" t="s">
        <v>48</v>
      </c>
      <c r="H39" s="160" t="s">
        <v>49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50</v>
      </c>
      <c r="E50" s="164"/>
      <c r="F50" s="164"/>
      <c r="G50" s="163" t="s">
        <v>51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52</v>
      </c>
      <c r="E61" s="166"/>
      <c r="F61" s="167" t="s">
        <v>53</v>
      </c>
      <c r="G61" s="165" t="s">
        <v>52</v>
      </c>
      <c r="H61" s="166"/>
      <c r="I61" s="166"/>
      <c r="J61" s="168" t="s">
        <v>53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54</v>
      </c>
      <c r="E65" s="169"/>
      <c r="F65" s="169"/>
      <c r="G65" s="163" t="s">
        <v>55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52</v>
      </c>
      <c r="E76" s="166"/>
      <c r="F76" s="167" t="s">
        <v>53</v>
      </c>
      <c r="G76" s="165" t="s">
        <v>52</v>
      </c>
      <c r="H76" s="166"/>
      <c r="I76" s="166"/>
      <c r="J76" s="168" t="s">
        <v>53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96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6.25" customHeight="1">
      <c r="A85" s="38"/>
      <c r="B85" s="39"/>
      <c r="C85" s="40"/>
      <c r="D85" s="40"/>
      <c r="E85" s="174" t="str">
        <f>E7</f>
        <v>Městská knihovna Česká Třebová - stavební úpravy a změna užívání 2.NP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94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01 - Stavební část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6. 1. 2022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40"/>
      <c r="E91" s="40"/>
      <c r="F91" s="27" t="str">
        <f>E15</f>
        <v>Město Česká Třebová</v>
      </c>
      <c r="G91" s="40"/>
      <c r="H91" s="40"/>
      <c r="I91" s="32" t="s">
        <v>30</v>
      </c>
      <c r="J91" s="36" t="str">
        <f>E21</f>
        <v>Ing.Arch. Lucie Kubínková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34</v>
      </c>
      <c r="J92" s="36" t="str">
        <f>E24</f>
        <v>Martin Lang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97</v>
      </c>
      <c r="D94" s="176"/>
      <c r="E94" s="176"/>
      <c r="F94" s="176"/>
      <c r="G94" s="176"/>
      <c r="H94" s="176"/>
      <c r="I94" s="176"/>
      <c r="J94" s="177" t="s">
        <v>98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99</v>
      </c>
      <c r="D96" s="40"/>
      <c r="E96" s="40"/>
      <c r="F96" s="40"/>
      <c r="G96" s="40"/>
      <c r="H96" s="40"/>
      <c r="I96" s="40"/>
      <c r="J96" s="110">
        <f>J129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100</v>
      </c>
    </row>
    <row r="97" s="9" customFormat="1" ht="24.96" customHeight="1">
      <c r="A97" s="9"/>
      <c r="B97" s="179"/>
      <c r="C97" s="180"/>
      <c r="D97" s="181" t="s">
        <v>101</v>
      </c>
      <c r="E97" s="182"/>
      <c r="F97" s="182"/>
      <c r="G97" s="182"/>
      <c r="H97" s="182"/>
      <c r="I97" s="182"/>
      <c r="J97" s="183">
        <f>J130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102</v>
      </c>
      <c r="E98" s="188"/>
      <c r="F98" s="188"/>
      <c r="G98" s="188"/>
      <c r="H98" s="188"/>
      <c r="I98" s="188"/>
      <c r="J98" s="189">
        <f>J131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103</v>
      </c>
      <c r="E99" s="188"/>
      <c r="F99" s="188"/>
      <c r="G99" s="188"/>
      <c r="H99" s="188"/>
      <c r="I99" s="188"/>
      <c r="J99" s="189">
        <f>J141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104</v>
      </c>
      <c r="E100" s="188"/>
      <c r="F100" s="188"/>
      <c r="G100" s="188"/>
      <c r="H100" s="188"/>
      <c r="I100" s="188"/>
      <c r="J100" s="189">
        <f>J176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105</v>
      </c>
      <c r="E101" s="188"/>
      <c r="F101" s="188"/>
      <c r="G101" s="188"/>
      <c r="H101" s="188"/>
      <c r="I101" s="188"/>
      <c r="J101" s="189">
        <f>J194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106</v>
      </c>
      <c r="E102" s="188"/>
      <c r="F102" s="188"/>
      <c r="G102" s="188"/>
      <c r="H102" s="188"/>
      <c r="I102" s="188"/>
      <c r="J102" s="189">
        <f>J200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79"/>
      <c r="C103" s="180"/>
      <c r="D103" s="181" t="s">
        <v>107</v>
      </c>
      <c r="E103" s="182"/>
      <c r="F103" s="182"/>
      <c r="G103" s="182"/>
      <c r="H103" s="182"/>
      <c r="I103" s="182"/>
      <c r="J103" s="183">
        <f>J202</f>
        <v>0</v>
      </c>
      <c r="K103" s="180"/>
      <c r="L103" s="18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85"/>
      <c r="C104" s="186"/>
      <c r="D104" s="187" t="s">
        <v>108</v>
      </c>
      <c r="E104" s="188"/>
      <c r="F104" s="188"/>
      <c r="G104" s="188"/>
      <c r="H104" s="188"/>
      <c r="I104" s="188"/>
      <c r="J104" s="189">
        <f>J203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5"/>
      <c r="C105" s="186"/>
      <c r="D105" s="187" t="s">
        <v>109</v>
      </c>
      <c r="E105" s="188"/>
      <c r="F105" s="188"/>
      <c r="G105" s="188"/>
      <c r="H105" s="188"/>
      <c r="I105" s="188"/>
      <c r="J105" s="189">
        <f>J209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5"/>
      <c r="C106" s="186"/>
      <c r="D106" s="187" t="s">
        <v>110</v>
      </c>
      <c r="E106" s="188"/>
      <c r="F106" s="188"/>
      <c r="G106" s="188"/>
      <c r="H106" s="188"/>
      <c r="I106" s="188"/>
      <c r="J106" s="189">
        <f>J215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5"/>
      <c r="C107" s="186"/>
      <c r="D107" s="187" t="s">
        <v>111</v>
      </c>
      <c r="E107" s="188"/>
      <c r="F107" s="188"/>
      <c r="G107" s="188"/>
      <c r="H107" s="188"/>
      <c r="I107" s="188"/>
      <c r="J107" s="189">
        <f>J231</f>
        <v>0</v>
      </c>
      <c r="K107" s="186"/>
      <c r="L107" s="19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5"/>
      <c r="C108" s="186"/>
      <c r="D108" s="187" t="s">
        <v>112</v>
      </c>
      <c r="E108" s="188"/>
      <c r="F108" s="188"/>
      <c r="G108" s="188"/>
      <c r="H108" s="188"/>
      <c r="I108" s="188"/>
      <c r="J108" s="189">
        <f>J270</f>
        <v>0</v>
      </c>
      <c r="K108" s="186"/>
      <c r="L108" s="19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5"/>
      <c r="C109" s="186"/>
      <c r="D109" s="187" t="s">
        <v>113</v>
      </c>
      <c r="E109" s="188"/>
      <c r="F109" s="188"/>
      <c r="G109" s="188"/>
      <c r="H109" s="188"/>
      <c r="I109" s="188"/>
      <c r="J109" s="189">
        <f>J277</f>
        <v>0</v>
      </c>
      <c r="K109" s="186"/>
      <c r="L109" s="19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66"/>
      <c r="C111" s="67"/>
      <c r="D111" s="67"/>
      <c r="E111" s="67"/>
      <c r="F111" s="67"/>
      <c r="G111" s="67"/>
      <c r="H111" s="67"/>
      <c r="I111" s="67"/>
      <c r="J111" s="67"/>
      <c r="K111" s="67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5" s="2" customFormat="1" ht="6.96" customHeight="1">
      <c r="A115" s="38"/>
      <c r="B115" s="68"/>
      <c r="C115" s="69"/>
      <c r="D115" s="69"/>
      <c r="E115" s="69"/>
      <c r="F115" s="69"/>
      <c r="G115" s="69"/>
      <c r="H115" s="69"/>
      <c r="I115" s="69"/>
      <c r="J115" s="69"/>
      <c r="K115" s="69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24.96" customHeight="1">
      <c r="A116" s="38"/>
      <c r="B116" s="39"/>
      <c r="C116" s="23" t="s">
        <v>114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16</v>
      </c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26.25" customHeight="1">
      <c r="A119" s="38"/>
      <c r="B119" s="39"/>
      <c r="C119" s="40"/>
      <c r="D119" s="40"/>
      <c r="E119" s="174" t="str">
        <f>E7</f>
        <v>Městská knihovna Česká Třebová - stavební úpravy a změna užívání 2.NP</v>
      </c>
      <c r="F119" s="32"/>
      <c r="G119" s="32"/>
      <c r="H119" s="32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94</v>
      </c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40"/>
      <c r="D121" s="40"/>
      <c r="E121" s="76" t="str">
        <f>E9</f>
        <v>01 - Stavební část</v>
      </c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20</v>
      </c>
      <c r="D123" s="40"/>
      <c r="E123" s="40"/>
      <c r="F123" s="27" t="str">
        <f>F12</f>
        <v xml:space="preserve"> </v>
      </c>
      <c r="G123" s="40"/>
      <c r="H123" s="40"/>
      <c r="I123" s="32" t="s">
        <v>22</v>
      </c>
      <c r="J123" s="79" t="str">
        <f>IF(J12="","",J12)</f>
        <v>6. 1. 2022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25.65" customHeight="1">
      <c r="A125" s="38"/>
      <c r="B125" s="39"/>
      <c r="C125" s="32" t="s">
        <v>24</v>
      </c>
      <c r="D125" s="40"/>
      <c r="E125" s="40"/>
      <c r="F125" s="27" t="str">
        <f>E15</f>
        <v>Město Česká Třebová</v>
      </c>
      <c r="G125" s="40"/>
      <c r="H125" s="40"/>
      <c r="I125" s="32" t="s">
        <v>30</v>
      </c>
      <c r="J125" s="36" t="str">
        <f>E21</f>
        <v>Ing.Arch. Lucie Kubínková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28</v>
      </c>
      <c r="D126" s="40"/>
      <c r="E126" s="40"/>
      <c r="F126" s="27" t="str">
        <f>IF(E18="","",E18)</f>
        <v>Vyplň údaj</v>
      </c>
      <c r="G126" s="40"/>
      <c r="H126" s="40"/>
      <c r="I126" s="32" t="s">
        <v>34</v>
      </c>
      <c r="J126" s="36" t="str">
        <f>E24</f>
        <v>Martin Lang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0.32" customHeight="1">
      <c r="A127" s="38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11" customFormat="1" ht="29.28" customHeight="1">
      <c r="A128" s="191"/>
      <c r="B128" s="192"/>
      <c r="C128" s="193" t="s">
        <v>115</v>
      </c>
      <c r="D128" s="194" t="s">
        <v>62</v>
      </c>
      <c r="E128" s="194" t="s">
        <v>58</v>
      </c>
      <c r="F128" s="194" t="s">
        <v>59</v>
      </c>
      <c r="G128" s="194" t="s">
        <v>116</v>
      </c>
      <c r="H128" s="194" t="s">
        <v>117</v>
      </c>
      <c r="I128" s="194" t="s">
        <v>118</v>
      </c>
      <c r="J128" s="194" t="s">
        <v>98</v>
      </c>
      <c r="K128" s="195" t="s">
        <v>119</v>
      </c>
      <c r="L128" s="196"/>
      <c r="M128" s="100" t="s">
        <v>1</v>
      </c>
      <c r="N128" s="101" t="s">
        <v>41</v>
      </c>
      <c r="O128" s="101" t="s">
        <v>120</v>
      </c>
      <c r="P128" s="101" t="s">
        <v>121</v>
      </c>
      <c r="Q128" s="101" t="s">
        <v>122</v>
      </c>
      <c r="R128" s="101" t="s">
        <v>123</v>
      </c>
      <c r="S128" s="101" t="s">
        <v>124</v>
      </c>
      <c r="T128" s="102" t="s">
        <v>125</v>
      </c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</row>
    <row r="129" s="2" customFormat="1" ht="22.8" customHeight="1">
      <c r="A129" s="38"/>
      <c r="B129" s="39"/>
      <c r="C129" s="107" t="s">
        <v>126</v>
      </c>
      <c r="D129" s="40"/>
      <c r="E129" s="40"/>
      <c r="F129" s="40"/>
      <c r="G129" s="40"/>
      <c r="H129" s="40"/>
      <c r="I129" s="40"/>
      <c r="J129" s="197">
        <f>BK129</f>
        <v>0</v>
      </c>
      <c r="K129" s="40"/>
      <c r="L129" s="44"/>
      <c r="M129" s="103"/>
      <c r="N129" s="198"/>
      <c r="O129" s="104"/>
      <c r="P129" s="199">
        <f>P130+P202</f>
        <v>0</v>
      </c>
      <c r="Q129" s="104"/>
      <c r="R129" s="199">
        <f>R130+R202</f>
        <v>7.8033237500000006</v>
      </c>
      <c r="S129" s="104"/>
      <c r="T129" s="200">
        <f>T130+T202</f>
        <v>7.4464650299999997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76</v>
      </c>
      <c r="AU129" s="17" t="s">
        <v>100</v>
      </c>
      <c r="BK129" s="201">
        <f>BK130+BK202</f>
        <v>0</v>
      </c>
    </row>
    <row r="130" s="12" customFormat="1" ht="25.92" customHeight="1">
      <c r="A130" s="12"/>
      <c r="B130" s="202"/>
      <c r="C130" s="203"/>
      <c r="D130" s="204" t="s">
        <v>76</v>
      </c>
      <c r="E130" s="205" t="s">
        <v>127</v>
      </c>
      <c r="F130" s="205" t="s">
        <v>128</v>
      </c>
      <c r="G130" s="203"/>
      <c r="H130" s="203"/>
      <c r="I130" s="206"/>
      <c r="J130" s="207">
        <f>BK130</f>
        <v>0</v>
      </c>
      <c r="K130" s="203"/>
      <c r="L130" s="208"/>
      <c r="M130" s="209"/>
      <c r="N130" s="210"/>
      <c r="O130" s="210"/>
      <c r="P130" s="211">
        <f>P131+P141+P176+P194+P200</f>
        <v>0</v>
      </c>
      <c r="Q130" s="210"/>
      <c r="R130" s="211">
        <f>R131+R141+R176+R194+R200</f>
        <v>5.7995790000000005</v>
      </c>
      <c r="S130" s="210"/>
      <c r="T130" s="212">
        <f>T131+T141+T176+T194+T200</f>
        <v>7.0305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3" t="s">
        <v>33</v>
      </c>
      <c r="AT130" s="214" t="s">
        <v>76</v>
      </c>
      <c r="AU130" s="214" t="s">
        <v>77</v>
      </c>
      <c r="AY130" s="213" t="s">
        <v>129</v>
      </c>
      <c r="BK130" s="215">
        <f>BK131+BK141+BK176+BK194+BK200</f>
        <v>0</v>
      </c>
    </row>
    <row r="131" s="12" customFormat="1" ht="22.8" customHeight="1">
      <c r="A131" s="12"/>
      <c r="B131" s="202"/>
      <c r="C131" s="203"/>
      <c r="D131" s="204" t="s">
        <v>76</v>
      </c>
      <c r="E131" s="216" t="s">
        <v>130</v>
      </c>
      <c r="F131" s="216" t="s">
        <v>131</v>
      </c>
      <c r="G131" s="203"/>
      <c r="H131" s="203"/>
      <c r="I131" s="206"/>
      <c r="J131" s="217">
        <f>BK131</f>
        <v>0</v>
      </c>
      <c r="K131" s="203"/>
      <c r="L131" s="208"/>
      <c r="M131" s="209"/>
      <c r="N131" s="210"/>
      <c r="O131" s="210"/>
      <c r="P131" s="211">
        <f>SUM(P132:P140)</f>
        <v>0</v>
      </c>
      <c r="Q131" s="210"/>
      <c r="R131" s="211">
        <f>SUM(R132:R140)</f>
        <v>1.9591166999999998</v>
      </c>
      <c r="S131" s="210"/>
      <c r="T131" s="212">
        <f>SUM(T132:T140)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3" t="s">
        <v>33</v>
      </c>
      <c r="AT131" s="214" t="s">
        <v>76</v>
      </c>
      <c r="AU131" s="214" t="s">
        <v>33</v>
      </c>
      <c r="AY131" s="213" t="s">
        <v>129</v>
      </c>
      <c r="BK131" s="215">
        <f>SUM(BK132:BK140)</f>
        <v>0</v>
      </c>
    </row>
    <row r="132" s="2" customFormat="1" ht="37.8" customHeight="1">
      <c r="A132" s="38"/>
      <c r="B132" s="39"/>
      <c r="C132" s="218" t="s">
        <v>33</v>
      </c>
      <c r="D132" s="218" t="s">
        <v>132</v>
      </c>
      <c r="E132" s="219" t="s">
        <v>133</v>
      </c>
      <c r="F132" s="220" t="s">
        <v>134</v>
      </c>
      <c r="G132" s="221" t="s">
        <v>135</v>
      </c>
      <c r="H132" s="222">
        <v>18</v>
      </c>
      <c r="I132" s="223"/>
      <c r="J132" s="224">
        <f>ROUND(I132*H132,2)</f>
        <v>0</v>
      </c>
      <c r="K132" s="220" t="s">
        <v>136</v>
      </c>
      <c r="L132" s="44"/>
      <c r="M132" s="225" t="s">
        <v>1</v>
      </c>
      <c r="N132" s="226" t="s">
        <v>42</v>
      </c>
      <c r="O132" s="91"/>
      <c r="P132" s="227">
        <f>O132*H132</f>
        <v>0</v>
      </c>
      <c r="Q132" s="227">
        <v>0.04555</v>
      </c>
      <c r="R132" s="227">
        <f>Q132*H132</f>
        <v>0.81989999999999996</v>
      </c>
      <c r="S132" s="227">
        <v>0</v>
      </c>
      <c r="T132" s="228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9" t="s">
        <v>137</v>
      </c>
      <c r="AT132" s="229" t="s">
        <v>132</v>
      </c>
      <c r="AU132" s="229" t="s">
        <v>86</v>
      </c>
      <c r="AY132" s="17" t="s">
        <v>129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17" t="s">
        <v>33</v>
      </c>
      <c r="BK132" s="230">
        <f>ROUND(I132*H132,2)</f>
        <v>0</v>
      </c>
      <c r="BL132" s="17" t="s">
        <v>137</v>
      </c>
      <c r="BM132" s="229" t="s">
        <v>138</v>
      </c>
    </row>
    <row r="133" s="13" customFormat="1">
      <c r="A133" s="13"/>
      <c r="B133" s="231"/>
      <c r="C133" s="232"/>
      <c r="D133" s="233" t="s">
        <v>139</v>
      </c>
      <c r="E133" s="234" t="s">
        <v>1</v>
      </c>
      <c r="F133" s="235" t="s">
        <v>140</v>
      </c>
      <c r="G133" s="232"/>
      <c r="H133" s="236">
        <v>18</v>
      </c>
      <c r="I133" s="237"/>
      <c r="J133" s="232"/>
      <c r="K133" s="232"/>
      <c r="L133" s="238"/>
      <c r="M133" s="239"/>
      <c r="N133" s="240"/>
      <c r="O133" s="240"/>
      <c r="P133" s="240"/>
      <c r="Q133" s="240"/>
      <c r="R133" s="240"/>
      <c r="S133" s="240"/>
      <c r="T133" s="24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2" t="s">
        <v>139</v>
      </c>
      <c r="AU133" s="242" t="s">
        <v>86</v>
      </c>
      <c r="AV133" s="13" t="s">
        <v>86</v>
      </c>
      <c r="AW133" s="13" t="s">
        <v>32</v>
      </c>
      <c r="AX133" s="13" t="s">
        <v>77</v>
      </c>
      <c r="AY133" s="242" t="s">
        <v>129</v>
      </c>
    </row>
    <row r="134" s="14" customFormat="1">
      <c r="A134" s="14"/>
      <c r="B134" s="243"/>
      <c r="C134" s="244"/>
      <c r="D134" s="233" t="s">
        <v>139</v>
      </c>
      <c r="E134" s="245" t="s">
        <v>1</v>
      </c>
      <c r="F134" s="246" t="s">
        <v>141</v>
      </c>
      <c r="G134" s="244"/>
      <c r="H134" s="247">
        <v>18</v>
      </c>
      <c r="I134" s="248"/>
      <c r="J134" s="244"/>
      <c r="K134" s="244"/>
      <c r="L134" s="249"/>
      <c r="M134" s="250"/>
      <c r="N134" s="251"/>
      <c r="O134" s="251"/>
      <c r="P134" s="251"/>
      <c r="Q134" s="251"/>
      <c r="R134" s="251"/>
      <c r="S134" s="251"/>
      <c r="T134" s="252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3" t="s">
        <v>139</v>
      </c>
      <c r="AU134" s="253" t="s">
        <v>86</v>
      </c>
      <c r="AV134" s="14" t="s">
        <v>137</v>
      </c>
      <c r="AW134" s="14" t="s">
        <v>32</v>
      </c>
      <c r="AX134" s="14" t="s">
        <v>33</v>
      </c>
      <c r="AY134" s="253" t="s">
        <v>129</v>
      </c>
    </row>
    <row r="135" s="2" customFormat="1" ht="24.15" customHeight="1">
      <c r="A135" s="38"/>
      <c r="B135" s="39"/>
      <c r="C135" s="218" t="s">
        <v>86</v>
      </c>
      <c r="D135" s="218" t="s">
        <v>132</v>
      </c>
      <c r="E135" s="219" t="s">
        <v>142</v>
      </c>
      <c r="F135" s="220" t="s">
        <v>143</v>
      </c>
      <c r="G135" s="221" t="s">
        <v>144</v>
      </c>
      <c r="H135" s="222">
        <v>0.58499999999999996</v>
      </c>
      <c r="I135" s="223"/>
      <c r="J135" s="224">
        <f>ROUND(I135*H135,2)</f>
        <v>0</v>
      </c>
      <c r="K135" s="220" t="s">
        <v>136</v>
      </c>
      <c r="L135" s="44"/>
      <c r="M135" s="225" t="s">
        <v>1</v>
      </c>
      <c r="N135" s="226" t="s">
        <v>42</v>
      </c>
      <c r="O135" s="91"/>
      <c r="P135" s="227">
        <f>O135*H135</f>
        <v>0</v>
      </c>
      <c r="Q135" s="227">
        <v>1.94302</v>
      </c>
      <c r="R135" s="227">
        <f>Q135*H135</f>
        <v>1.1366666999999999</v>
      </c>
      <c r="S135" s="227">
        <v>0</v>
      </c>
      <c r="T135" s="228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9" t="s">
        <v>137</v>
      </c>
      <c r="AT135" s="229" t="s">
        <v>132</v>
      </c>
      <c r="AU135" s="229" t="s">
        <v>86</v>
      </c>
      <c r="AY135" s="17" t="s">
        <v>129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7" t="s">
        <v>33</v>
      </c>
      <c r="BK135" s="230">
        <f>ROUND(I135*H135,2)</f>
        <v>0</v>
      </c>
      <c r="BL135" s="17" t="s">
        <v>137</v>
      </c>
      <c r="BM135" s="229" t="s">
        <v>145</v>
      </c>
    </row>
    <row r="136" s="13" customFormat="1">
      <c r="A136" s="13"/>
      <c r="B136" s="231"/>
      <c r="C136" s="232"/>
      <c r="D136" s="233" t="s">
        <v>139</v>
      </c>
      <c r="E136" s="234" t="s">
        <v>1</v>
      </c>
      <c r="F136" s="235" t="s">
        <v>146</v>
      </c>
      <c r="G136" s="232"/>
      <c r="H136" s="236">
        <v>0.58499999999999996</v>
      </c>
      <c r="I136" s="237"/>
      <c r="J136" s="232"/>
      <c r="K136" s="232"/>
      <c r="L136" s="238"/>
      <c r="M136" s="239"/>
      <c r="N136" s="240"/>
      <c r="O136" s="240"/>
      <c r="P136" s="240"/>
      <c r="Q136" s="240"/>
      <c r="R136" s="240"/>
      <c r="S136" s="240"/>
      <c r="T136" s="24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2" t="s">
        <v>139</v>
      </c>
      <c r="AU136" s="242" t="s">
        <v>86</v>
      </c>
      <c r="AV136" s="13" t="s">
        <v>86</v>
      </c>
      <c r="AW136" s="13" t="s">
        <v>32</v>
      </c>
      <c r="AX136" s="13" t="s">
        <v>77</v>
      </c>
      <c r="AY136" s="242" t="s">
        <v>129</v>
      </c>
    </row>
    <row r="137" s="14" customFormat="1">
      <c r="A137" s="14"/>
      <c r="B137" s="243"/>
      <c r="C137" s="244"/>
      <c r="D137" s="233" t="s">
        <v>139</v>
      </c>
      <c r="E137" s="245" t="s">
        <v>1</v>
      </c>
      <c r="F137" s="246" t="s">
        <v>141</v>
      </c>
      <c r="G137" s="244"/>
      <c r="H137" s="247">
        <v>0.58499999999999996</v>
      </c>
      <c r="I137" s="248"/>
      <c r="J137" s="244"/>
      <c r="K137" s="244"/>
      <c r="L137" s="249"/>
      <c r="M137" s="250"/>
      <c r="N137" s="251"/>
      <c r="O137" s="251"/>
      <c r="P137" s="251"/>
      <c r="Q137" s="251"/>
      <c r="R137" s="251"/>
      <c r="S137" s="251"/>
      <c r="T137" s="252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3" t="s">
        <v>139</v>
      </c>
      <c r="AU137" s="253" t="s">
        <v>86</v>
      </c>
      <c r="AV137" s="14" t="s">
        <v>137</v>
      </c>
      <c r="AW137" s="14" t="s">
        <v>32</v>
      </c>
      <c r="AX137" s="14" t="s">
        <v>33</v>
      </c>
      <c r="AY137" s="253" t="s">
        <v>129</v>
      </c>
    </row>
    <row r="138" s="2" customFormat="1" ht="24.15" customHeight="1">
      <c r="A138" s="38"/>
      <c r="B138" s="39"/>
      <c r="C138" s="218" t="s">
        <v>130</v>
      </c>
      <c r="D138" s="218" t="s">
        <v>132</v>
      </c>
      <c r="E138" s="219" t="s">
        <v>147</v>
      </c>
      <c r="F138" s="220" t="s">
        <v>148</v>
      </c>
      <c r="G138" s="221" t="s">
        <v>149</v>
      </c>
      <c r="H138" s="222">
        <v>7.5</v>
      </c>
      <c r="I138" s="223"/>
      <c r="J138" s="224">
        <f>ROUND(I138*H138,2)</f>
        <v>0</v>
      </c>
      <c r="K138" s="220" t="s">
        <v>136</v>
      </c>
      <c r="L138" s="44"/>
      <c r="M138" s="225" t="s">
        <v>1</v>
      </c>
      <c r="N138" s="226" t="s">
        <v>42</v>
      </c>
      <c r="O138" s="91"/>
      <c r="P138" s="227">
        <f>O138*H138</f>
        <v>0</v>
      </c>
      <c r="Q138" s="227">
        <v>0.00034000000000000002</v>
      </c>
      <c r="R138" s="227">
        <f>Q138*H138</f>
        <v>0.0025500000000000002</v>
      </c>
      <c r="S138" s="227">
        <v>0</v>
      </c>
      <c r="T138" s="228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9" t="s">
        <v>137</v>
      </c>
      <c r="AT138" s="229" t="s">
        <v>132</v>
      </c>
      <c r="AU138" s="229" t="s">
        <v>86</v>
      </c>
      <c r="AY138" s="17" t="s">
        <v>129</v>
      </c>
      <c r="BE138" s="230">
        <f>IF(N138="základní",J138,0)</f>
        <v>0</v>
      </c>
      <c r="BF138" s="230">
        <f>IF(N138="snížená",J138,0)</f>
        <v>0</v>
      </c>
      <c r="BG138" s="230">
        <f>IF(N138="zákl. přenesená",J138,0)</f>
        <v>0</v>
      </c>
      <c r="BH138" s="230">
        <f>IF(N138="sníž. přenesená",J138,0)</f>
        <v>0</v>
      </c>
      <c r="BI138" s="230">
        <f>IF(N138="nulová",J138,0)</f>
        <v>0</v>
      </c>
      <c r="BJ138" s="17" t="s">
        <v>33</v>
      </c>
      <c r="BK138" s="230">
        <f>ROUND(I138*H138,2)</f>
        <v>0</v>
      </c>
      <c r="BL138" s="17" t="s">
        <v>137</v>
      </c>
      <c r="BM138" s="229" t="s">
        <v>150</v>
      </c>
    </row>
    <row r="139" s="13" customFormat="1">
      <c r="A139" s="13"/>
      <c r="B139" s="231"/>
      <c r="C139" s="232"/>
      <c r="D139" s="233" t="s">
        <v>139</v>
      </c>
      <c r="E139" s="234" t="s">
        <v>1</v>
      </c>
      <c r="F139" s="235" t="s">
        <v>151</v>
      </c>
      <c r="G139" s="232"/>
      <c r="H139" s="236">
        <v>7.5</v>
      </c>
      <c r="I139" s="237"/>
      <c r="J139" s="232"/>
      <c r="K139" s="232"/>
      <c r="L139" s="238"/>
      <c r="M139" s="239"/>
      <c r="N139" s="240"/>
      <c r="O139" s="240"/>
      <c r="P139" s="240"/>
      <c r="Q139" s="240"/>
      <c r="R139" s="240"/>
      <c r="S139" s="240"/>
      <c r="T139" s="24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2" t="s">
        <v>139</v>
      </c>
      <c r="AU139" s="242" t="s">
        <v>86</v>
      </c>
      <c r="AV139" s="13" t="s">
        <v>86</v>
      </c>
      <c r="AW139" s="13" t="s">
        <v>32</v>
      </c>
      <c r="AX139" s="13" t="s">
        <v>77</v>
      </c>
      <c r="AY139" s="242" t="s">
        <v>129</v>
      </c>
    </row>
    <row r="140" s="14" customFormat="1">
      <c r="A140" s="14"/>
      <c r="B140" s="243"/>
      <c r="C140" s="244"/>
      <c r="D140" s="233" t="s">
        <v>139</v>
      </c>
      <c r="E140" s="245" t="s">
        <v>1</v>
      </c>
      <c r="F140" s="246" t="s">
        <v>141</v>
      </c>
      <c r="G140" s="244"/>
      <c r="H140" s="247">
        <v>7.5</v>
      </c>
      <c r="I140" s="248"/>
      <c r="J140" s="244"/>
      <c r="K140" s="244"/>
      <c r="L140" s="249"/>
      <c r="M140" s="250"/>
      <c r="N140" s="251"/>
      <c r="O140" s="251"/>
      <c r="P140" s="251"/>
      <c r="Q140" s="251"/>
      <c r="R140" s="251"/>
      <c r="S140" s="251"/>
      <c r="T140" s="252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3" t="s">
        <v>139</v>
      </c>
      <c r="AU140" s="253" t="s">
        <v>86</v>
      </c>
      <c r="AV140" s="14" t="s">
        <v>137</v>
      </c>
      <c r="AW140" s="14" t="s">
        <v>32</v>
      </c>
      <c r="AX140" s="14" t="s">
        <v>33</v>
      </c>
      <c r="AY140" s="253" t="s">
        <v>129</v>
      </c>
    </row>
    <row r="141" s="12" customFormat="1" ht="22.8" customHeight="1">
      <c r="A141" s="12"/>
      <c r="B141" s="202"/>
      <c r="C141" s="203"/>
      <c r="D141" s="204" t="s">
        <v>76</v>
      </c>
      <c r="E141" s="216" t="s">
        <v>152</v>
      </c>
      <c r="F141" s="216" t="s">
        <v>153</v>
      </c>
      <c r="G141" s="203"/>
      <c r="H141" s="203"/>
      <c r="I141" s="206"/>
      <c r="J141" s="217">
        <f>BK141</f>
        <v>0</v>
      </c>
      <c r="K141" s="203"/>
      <c r="L141" s="208"/>
      <c r="M141" s="209"/>
      <c r="N141" s="210"/>
      <c r="O141" s="210"/>
      <c r="P141" s="211">
        <f>SUM(P142:P175)</f>
        <v>0</v>
      </c>
      <c r="Q141" s="210"/>
      <c r="R141" s="211">
        <f>SUM(R142:R175)</f>
        <v>3.8387073000000003</v>
      </c>
      <c r="S141" s="210"/>
      <c r="T141" s="212">
        <f>SUM(T142:T175)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13" t="s">
        <v>33</v>
      </c>
      <c r="AT141" s="214" t="s">
        <v>76</v>
      </c>
      <c r="AU141" s="214" t="s">
        <v>33</v>
      </c>
      <c r="AY141" s="213" t="s">
        <v>129</v>
      </c>
      <c r="BK141" s="215">
        <f>SUM(BK142:BK175)</f>
        <v>0</v>
      </c>
    </row>
    <row r="142" s="2" customFormat="1" ht="49.05" customHeight="1">
      <c r="A142" s="38"/>
      <c r="B142" s="39"/>
      <c r="C142" s="218" t="s">
        <v>137</v>
      </c>
      <c r="D142" s="218" t="s">
        <v>132</v>
      </c>
      <c r="E142" s="219" t="s">
        <v>154</v>
      </c>
      <c r="F142" s="220" t="s">
        <v>155</v>
      </c>
      <c r="G142" s="221" t="s">
        <v>156</v>
      </c>
      <c r="H142" s="222">
        <v>92.909999999999997</v>
      </c>
      <c r="I142" s="223"/>
      <c r="J142" s="224">
        <f>ROUND(I142*H142,2)</f>
        <v>0</v>
      </c>
      <c r="K142" s="220" t="s">
        <v>136</v>
      </c>
      <c r="L142" s="44"/>
      <c r="M142" s="225" t="s">
        <v>1</v>
      </c>
      <c r="N142" s="226" t="s">
        <v>42</v>
      </c>
      <c r="O142" s="91"/>
      <c r="P142" s="227">
        <f>O142*H142</f>
        <v>0</v>
      </c>
      <c r="Q142" s="227">
        <v>0.0091999999999999998</v>
      </c>
      <c r="R142" s="227">
        <f>Q142*H142</f>
        <v>0.85477199999999998</v>
      </c>
      <c r="S142" s="227">
        <v>0</v>
      </c>
      <c r="T142" s="228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9" t="s">
        <v>137</v>
      </c>
      <c r="AT142" s="229" t="s">
        <v>132</v>
      </c>
      <c r="AU142" s="229" t="s">
        <v>86</v>
      </c>
      <c r="AY142" s="17" t="s">
        <v>129</v>
      </c>
      <c r="BE142" s="230">
        <f>IF(N142="základní",J142,0)</f>
        <v>0</v>
      </c>
      <c r="BF142" s="230">
        <f>IF(N142="snížená",J142,0)</f>
        <v>0</v>
      </c>
      <c r="BG142" s="230">
        <f>IF(N142="zákl. přenesená",J142,0)</f>
        <v>0</v>
      </c>
      <c r="BH142" s="230">
        <f>IF(N142="sníž. přenesená",J142,0)</f>
        <v>0</v>
      </c>
      <c r="BI142" s="230">
        <f>IF(N142="nulová",J142,0)</f>
        <v>0</v>
      </c>
      <c r="BJ142" s="17" t="s">
        <v>33</v>
      </c>
      <c r="BK142" s="230">
        <f>ROUND(I142*H142,2)</f>
        <v>0</v>
      </c>
      <c r="BL142" s="17" t="s">
        <v>137</v>
      </c>
      <c r="BM142" s="229" t="s">
        <v>157</v>
      </c>
    </row>
    <row r="143" s="15" customFormat="1">
      <c r="A143" s="15"/>
      <c r="B143" s="254"/>
      <c r="C143" s="255"/>
      <c r="D143" s="233" t="s">
        <v>139</v>
      </c>
      <c r="E143" s="256" t="s">
        <v>1</v>
      </c>
      <c r="F143" s="257" t="s">
        <v>158</v>
      </c>
      <c r="G143" s="255"/>
      <c r="H143" s="256" t="s">
        <v>1</v>
      </c>
      <c r="I143" s="258"/>
      <c r="J143" s="255"/>
      <c r="K143" s="255"/>
      <c r="L143" s="259"/>
      <c r="M143" s="260"/>
      <c r="N143" s="261"/>
      <c r="O143" s="261"/>
      <c r="P143" s="261"/>
      <c r="Q143" s="261"/>
      <c r="R143" s="261"/>
      <c r="S143" s="261"/>
      <c r="T143" s="262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63" t="s">
        <v>139</v>
      </c>
      <c r="AU143" s="263" t="s">
        <v>86</v>
      </c>
      <c r="AV143" s="15" t="s">
        <v>33</v>
      </c>
      <c r="AW143" s="15" t="s">
        <v>32</v>
      </c>
      <c r="AX143" s="15" t="s">
        <v>77</v>
      </c>
      <c r="AY143" s="263" t="s">
        <v>129</v>
      </c>
    </row>
    <row r="144" s="13" customFormat="1">
      <c r="A144" s="13"/>
      <c r="B144" s="231"/>
      <c r="C144" s="232"/>
      <c r="D144" s="233" t="s">
        <v>139</v>
      </c>
      <c r="E144" s="234" t="s">
        <v>1</v>
      </c>
      <c r="F144" s="235" t="s">
        <v>159</v>
      </c>
      <c r="G144" s="232"/>
      <c r="H144" s="236">
        <v>14.699999999999999</v>
      </c>
      <c r="I144" s="237"/>
      <c r="J144" s="232"/>
      <c r="K144" s="232"/>
      <c r="L144" s="238"/>
      <c r="M144" s="239"/>
      <c r="N144" s="240"/>
      <c r="O144" s="240"/>
      <c r="P144" s="240"/>
      <c r="Q144" s="240"/>
      <c r="R144" s="240"/>
      <c r="S144" s="240"/>
      <c r="T144" s="24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2" t="s">
        <v>139</v>
      </c>
      <c r="AU144" s="242" t="s">
        <v>86</v>
      </c>
      <c r="AV144" s="13" t="s">
        <v>86</v>
      </c>
      <c r="AW144" s="13" t="s">
        <v>32</v>
      </c>
      <c r="AX144" s="13" t="s">
        <v>77</v>
      </c>
      <c r="AY144" s="242" t="s">
        <v>129</v>
      </c>
    </row>
    <row r="145" s="13" customFormat="1">
      <c r="A145" s="13"/>
      <c r="B145" s="231"/>
      <c r="C145" s="232"/>
      <c r="D145" s="233" t="s">
        <v>139</v>
      </c>
      <c r="E145" s="234" t="s">
        <v>1</v>
      </c>
      <c r="F145" s="235" t="s">
        <v>160</v>
      </c>
      <c r="G145" s="232"/>
      <c r="H145" s="236">
        <v>14.699999999999999</v>
      </c>
      <c r="I145" s="237"/>
      <c r="J145" s="232"/>
      <c r="K145" s="232"/>
      <c r="L145" s="238"/>
      <c r="M145" s="239"/>
      <c r="N145" s="240"/>
      <c r="O145" s="240"/>
      <c r="P145" s="240"/>
      <c r="Q145" s="240"/>
      <c r="R145" s="240"/>
      <c r="S145" s="240"/>
      <c r="T145" s="24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2" t="s">
        <v>139</v>
      </c>
      <c r="AU145" s="242" t="s">
        <v>86</v>
      </c>
      <c r="AV145" s="13" t="s">
        <v>86</v>
      </c>
      <c r="AW145" s="13" t="s">
        <v>32</v>
      </c>
      <c r="AX145" s="13" t="s">
        <v>77</v>
      </c>
      <c r="AY145" s="242" t="s">
        <v>129</v>
      </c>
    </row>
    <row r="146" s="13" customFormat="1">
      <c r="A146" s="13"/>
      <c r="B146" s="231"/>
      <c r="C146" s="232"/>
      <c r="D146" s="233" t="s">
        <v>139</v>
      </c>
      <c r="E146" s="234" t="s">
        <v>1</v>
      </c>
      <c r="F146" s="235" t="s">
        <v>161</v>
      </c>
      <c r="G146" s="232"/>
      <c r="H146" s="236">
        <v>14.65</v>
      </c>
      <c r="I146" s="237"/>
      <c r="J146" s="232"/>
      <c r="K146" s="232"/>
      <c r="L146" s="238"/>
      <c r="M146" s="239"/>
      <c r="N146" s="240"/>
      <c r="O146" s="240"/>
      <c r="P146" s="240"/>
      <c r="Q146" s="240"/>
      <c r="R146" s="240"/>
      <c r="S146" s="240"/>
      <c r="T146" s="241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2" t="s">
        <v>139</v>
      </c>
      <c r="AU146" s="242" t="s">
        <v>86</v>
      </c>
      <c r="AV146" s="13" t="s">
        <v>86</v>
      </c>
      <c r="AW146" s="13" t="s">
        <v>32</v>
      </c>
      <c r="AX146" s="13" t="s">
        <v>77</v>
      </c>
      <c r="AY146" s="242" t="s">
        <v>129</v>
      </c>
    </row>
    <row r="147" s="13" customFormat="1">
      <c r="A147" s="13"/>
      <c r="B147" s="231"/>
      <c r="C147" s="232"/>
      <c r="D147" s="233" t="s">
        <v>139</v>
      </c>
      <c r="E147" s="234" t="s">
        <v>1</v>
      </c>
      <c r="F147" s="235" t="s">
        <v>162</v>
      </c>
      <c r="G147" s="232"/>
      <c r="H147" s="236">
        <v>39.390000000000001</v>
      </c>
      <c r="I147" s="237"/>
      <c r="J147" s="232"/>
      <c r="K147" s="232"/>
      <c r="L147" s="238"/>
      <c r="M147" s="239"/>
      <c r="N147" s="240"/>
      <c r="O147" s="240"/>
      <c r="P147" s="240"/>
      <c r="Q147" s="240"/>
      <c r="R147" s="240"/>
      <c r="S147" s="240"/>
      <c r="T147" s="24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2" t="s">
        <v>139</v>
      </c>
      <c r="AU147" s="242" t="s">
        <v>86</v>
      </c>
      <c r="AV147" s="13" t="s">
        <v>86</v>
      </c>
      <c r="AW147" s="13" t="s">
        <v>32</v>
      </c>
      <c r="AX147" s="13" t="s">
        <v>77</v>
      </c>
      <c r="AY147" s="242" t="s">
        <v>129</v>
      </c>
    </row>
    <row r="148" s="13" customFormat="1">
      <c r="A148" s="13"/>
      <c r="B148" s="231"/>
      <c r="C148" s="232"/>
      <c r="D148" s="233" t="s">
        <v>139</v>
      </c>
      <c r="E148" s="234" t="s">
        <v>1</v>
      </c>
      <c r="F148" s="235" t="s">
        <v>163</v>
      </c>
      <c r="G148" s="232"/>
      <c r="H148" s="236">
        <v>9.4700000000000006</v>
      </c>
      <c r="I148" s="237"/>
      <c r="J148" s="232"/>
      <c r="K148" s="232"/>
      <c r="L148" s="238"/>
      <c r="M148" s="239"/>
      <c r="N148" s="240"/>
      <c r="O148" s="240"/>
      <c r="P148" s="240"/>
      <c r="Q148" s="240"/>
      <c r="R148" s="240"/>
      <c r="S148" s="240"/>
      <c r="T148" s="24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2" t="s">
        <v>139</v>
      </c>
      <c r="AU148" s="242" t="s">
        <v>86</v>
      </c>
      <c r="AV148" s="13" t="s">
        <v>86</v>
      </c>
      <c r="AW148" s="13" t="s">
        <v>32</v>
      </c>
      <c r="AX148" s="13" t="s">
        <v>77</v>
      </c>
      <c r="AY148" s="242" t="s">
        <v>129</v>
      </c>
    </row>
    <row r="149" s="14" customFormat="1">
      <c r="A149" s="14"/>
      <c r="B149" s="243"/>
      <c r="C149" s="244"/>
      <c r="D149" s="233" t="s">
        <v>139</v>
      </c>
      <c r="E149" s="245" t="s">
        <v>1</v>
      </c>
      <c r="F149" s="246" t="s">
        <v>141</v>
      </c>
      <c r="G149" s="244"/>
      <c r="H149" s="247">
        <v>92.909999999999997</v>
      </c>
      <c r="I149" s="248"/>
      <c r="J149" s="244"/>
      <c r="K149" s="244"/>
      <c r="L149" s="249"/>
      <c r="M149" s="250"/>
      <c r="N149" s="251"/>
      <c r="O149" s="251"/>
      <c r="P149" s="251"/>
      <c r="Q149" s="251"/>
      <c r="R149" s="251"/>
      <c r="S149" s="251"/>
      <c r="T149" s="252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3" t="s">
        <v>139</v>
      </c>
      <c r="AU149" s="253" t="s">
        <v>86</v>
      </c>
      <c r="AV149" s="14" t="s">
        <v>137</v>
      </c>
      <c r="AW149" s="14" t="s">
        <v>32</v>
      </c>
      <c r="AX149" s="14" t="s">
        <v>33</v>
      </c>
      <c r="AY149" s="253" t="s">
        <v>129</v>
      </c>
    </row>
    <row r="150" s="2" customFormat="1" ht="33" customHeight="1">
      <c r="A150" s="38"/>
      <c r="B150" s="39"/>
      <c r="C150" s="218" t="s">
        <v>164</v>
      </c>
      <c r="D150" s="218" t="s">
        <v>132</v>
      </c>
      <c r="E150" s="219" t="s">
        <v>165</v>
      </c>
      <c r="F150" s="220" t="s">
        <v>166</v>
      </c>
      <c r="G150" s="221" t="s">
        <v>156</v>
      </c>
      <c r="H150" s="222">
        <v>231.96700000000001</v>
      </c>
      <c r="I150" s="223"/>
      <c r="J150" s="224">
        <f>ROUND(I150*H150,2)</f>
        <v>0</v>
      </c>
      <c r="K150" s="220" t="s">
        <v>136</v>
      </c>
      <c r="L150" s="44"/>
      <c r="M150" s="225" t="s">
        <v>1</v>
      </c>
      <c r="N150" s="226" t="s">
        <v>42</v>
      </c>
      <c r="O150" s="91"/>
      <c r="P150" s="227">
        <f>O150*H150</f>
        <v>0</v>
      </c>
      <c r="Q150" s="227">
        <v>0.0030000000000000001</v>
      </c>
      <c r="R150" s="227">
        <f>Q150*H150</f>
        <v>0.6959010000000001</v>
      </c>
      <c r="S150" s="227">
        <v>0</v>
      </c>
      <c r="T150" s="228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9" t="s">
        <v>137</v>
      </c>
      <c r="AT150" s="229" t="s">
        <v>132</v>
      </c>
      <c r="AU150" s="229" t="s">
        <v>86</v>
      </c>
      <c r="AY150" s="17" t="s">
        <v>129</v>
      </c>
      <c r="BE150" s="230">
        <f>IF(N150="základní",J150,0)</f>
        <v>0</v>
      </c>
      <c r="BF150" s="230">
        <f>IF(N150="snížená",J150,0)</f>
        <v>0</v>
      </c>
      <c r="BG150" s="230">
        <f>IF(N150="zákl. přenesená",J150,0)</f>
        <v>0</v>
      </c>
      <c r="BH150" s="230">
        <f>IF(N150="sníž. přenesená",J150,0)</f>
        <v>0</v>
      </c>
      <c r="BI150" s="230">
        <f>IF(N150="nulová",J150,0)</f>
        <v>0</v>
      </c>
      <c r="BJ150" s="17" t="s">
        <v>33</v>
      </c>
      <c r="BK150" s="230">
        <f>ROUND(I150*H150,2)</f>
        <v>0</v>
      </c>
      <c r="BL150" s="17" t="s">
        <v>137</v>
      </c>
      <c r="BM150" s="229" t="s">
        <v>167</v>
      </c>
    </row>
    <row r="151" s="15" customFormat="1">
      <c r="A151" s="15"/>
      <c r="B151" s="254"/>
      <c r="C151" s="255"/>
      <c r="D151" s="233" t="s">
        <v>139</v>
      </c>
      <c r="E151" s="256" t="s">
        <v>1</v>
      </c>
      <c r="F151" s="257" t="s">
        <v>168</v>
      </c>
      <c r="G151" s="255"/>
      <c r="H151" s="256" t="s">
        <v>1</v>
      </c>
      <c r="I151" s="258"/>
      <c r="J151" s="255"/>
      <c r="K151" s="255"/>
      <c r="L151" s="259"/>
      <c r="M151" s="260"/>
      <c r="N151" s="261"/>
      <c r="O151" s="261"/>
      <c r="P151" s="261"/>
      <c r="Q151" s="261"/>
      <c r="R151" s="261"/>
      <c r="S151" s="261"/>
      <c r="T151" s="262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63" t="s">
        <v>139</v>
      </c>
      <c r="AU151" s="263" t="s">
        <v>86</v>
      </c>
      <c r="AV151" s="15" t="s">
        <v>33</v>
      </c>
      <c r="AW151" s="15" t="s">
        <v>32</v>
      </c>
      <c r="AX151" s="15" t="s">
        <v>77</v>
      </c>
      <c r="AY151" s="263" t="s">
        <v>129</v>
      </c>
    </row>
    <row r="152" s="13" customFormat="1">
      <c r="A152" s="13"/>
      <c r="B152" s="231"/>
      <c r="C152" s="232"/>
      <c r="D152" s="233" t="s">
        <v>139</v>
      </c>
      <c r="E152" s="234" t="s">
        <v>1</v>
      </c>
      <c r="F152" s="235" t="s">
        <v>169</v>
      </c>
      <c r="G152" s="232"/>
      <c r="H152" s="236">
        <v>40.270000000000003</v>
      </c>
      <c r="I152" s="237"/>
      <c r="J152" s="232"/>
      <c r="K152" s="232"/>
      <c r="L152" s="238"/>
      <c r="M152" s="239"/>
      <c r="N152" s="240"/>
      <c r="O152" s="240"/>
      <c r="P152" s="240"/>
      <c r="Q152" s="240"/>
      <c r="R152" s="240"/>
      <c r="S152" s="240"/>
      <c r="T152" s="24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2" t="s">
        <v>139</v>
      </c>
      <c r="AU152" s="242" t="s">
        <v>86</v>
      </c>
      <c r="AV152" s="13" t="s">
        <v>86</v>
      </c>
      <c r="AW152" s="13" t="s">
        <v>32</v>
      </c>
      <c r="AX152" s="13" t="s">
        <v>77</v>
      </c>
      <c r="AY152" s="242" t="s">
        <v>129</v>
      </c>
    </row>
    <row r="153" s="13" customFormat="1">
      <c r="A153" s="13"/>
      <c r="B153" s="231"/>
      <c r="C153" s="232"/>
      <c r="D153" s="233" t="s">
        <v>139</v>
      </c>
      <c r="E153" s="234" t="s">
        <v>1</v>
      </c>
      <c r="F153" s="235" t="s">
        <v>170</v>
      </c>
      <c r="G153" s="232"/>
      <c r="H153" s="236">
        <v>40.270000000000003</v>
      </c>
      <c r="I153" s="237"/>
      <c r="J153" s="232"/>
      <c r="K153" s="232"/>
      <c r="L153" s="238"/>
      <c r="M153" s="239"/>
      <c r="N153" s="240"/>
      <c r="O153" s="240"/>
      <c r="P153" s="240"/>
      <c r="Q153" s="240"/>
      <c r="R153" s="240"/>
      <c r="S153" s="240"/>
      <c r="T153" s="24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2" t="s">
        <v>139</v>
      </c>
      <c r="AU153" s="242" t="s">
        <v>86</v>
      </c>
      <c r="AV153" s="13" t="s">
        <v>86</v>
      </c>
      <c r="AW153" s="13" t="s">
        <v>32</v>
      </c>
      <c r="AX153" s="13" t="s">
        <v>77</v>
      </c>
      <c r="AY153" s="242" t="s">
        <v>129</v>
      </c>
    </row>
    <row r="154" s="13" customFormat="1">
      <c r="A154" s="13"/>
      <c r="B154" s="231"/>
      <c r="C154" s="232"/>
      <c r="D154" s="233" t="s">
        <v>139</v>
      </c>
      <c r="E154" s="234" t="s">
        <v>1</v>
      </c>
      <c r="F154" s="235" t="s">
        <v>171</v>
      </c>
      <c r="G154" s="232"/>
      <c r="H154" s="236">
        <v>40.213000000000001</v>
      </c>
      <c r="I154" s="237"/>
      <c r="J154" s="232"/>
      <c r="K154" s="232"/>
      <c r="L154" s="238"/>
      <c r="M154" s="239"/>
      <c r="N154" s="240"/>
      <c r="O154" s="240"/>
      <c r="P154" s="240"/>
      <c r="Q154" s="240"/>
      <c r="R154" s="240"/>
      <c r="S154" s="240"/>
      <c r="T154" s="24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2" t="s">
        <v>139</v>
      </c>
      <c r="AU154" s="242" t="s">
        <v>86</v>
      </c>
      <c r="AV154" s="13" t="s">
        <v>86</v>
      </c>
      <c r="AW154" s="13" t="s">
        <v>32</v>
      </c>
      <c r="AX154" s="13" t="s">
        <v>77</v>
      </c>
      <c r="AY154" s="242" t="s">
        <v>129</v>
      </c>
    </row>
    <row r="155" s="13" customFormat="1">
      <c r="A155" s="13"/>
      <c r="B155" s="231"/>
      <c r="C155" s="232"/>
      <c r="D155" s="233" t="s">
        <v>139</v>
      </c>
      <c r="E155" s="234" t="s">
        <v>1</v>
      </c>
      <c r="F155" s="235" t="s">
        <v>172</v>
      </c>
      <c r="G155" s="232"/>
      <c r="H155" s="236">
        <v>71.733999999999995</v>
      </c>
      <c r="I155" s="237"/>
      <c r="J155" s="232"/>
      <c r="K155" s="232"/>
      <c r="L155" s="238"/>
      <c r="M155" s="239"/>
      <c r="N155" s="240"/>
      <c r="O155" s="240"/>
      <c r="P155" s="240"/>
      <c r="Q155" s="240"/>
      <c r="R155" s="240"/>
      <c r="S155" s="240"/>
      <c r="T155" s="241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2" t="s">
        <v>139</v>
      </c>
      <c r="AU155" s="242" t="s">
        <v>86</v>
      </c>
      <c r="AV155" s="13" t="s">
        <v>86</v>
      </c>
      <c r="AW155" s="13" t="s">
        <v>32</v>
      </c>
      <c r="AX155" s="13" t="s">
        <v>77</v>
      </c>
      <c r="AY155" s="242" t="s">
        <v>129</v>
      </c>
    </row>
    <row r="156" s="13" customFormat="1">
      <c r="A156" s="13"/>
      <c r="B156" s="231"/>
      <c r="C156" s="232"/>
      <c r="D156" s="233" t="s">
        <v>139</v>
      </c>
      <c r="E156" s="234" t="s">
        <v>1</v>
      </c>
      <c r="F156" s="235" t="s">
        <v>173</v>
      </c>
      <c r="G156" s="232"/>
      <c r="H156" s="236">
        <v>39.479999999999997</v>
      </c>
      <c r="I156" s="237"/>
      <c r="J156" s="232"/>
      <c r="K156" s="232"/>
      <c r="L156" s="238"/>
      <c r="M156" s="239"/>
      <c r="N156" s="240"/>
      <c r="O156" s="240"/>
      <c r="P156" s="240"/>
      <c r="Q156" s="240"/>
      <c r="R156" s="240"/>
      <c r="S156" s="240"/>
      <c r="T156" s="24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2" t="s">
        <v>139</v>
      </c>
      <c r="AU156" s="242" t="s">
        <v>86</v>
      </c>
      <c r="AV156" s="13" t="s">
        <v>86</v>
      </c>
      <c r="AW156" s="13" t="s">
        <v>32</v>
      </c>
      <c r="AX156" s="13" t="s">
        <v>77</v>
      </c>
      <c r="AY156" s="242" t="s">
        <v>129</v>
      </c>
    </row>
    <row r="157" s="14" customFormat="1">
      <c r="A157" s="14"/>
      <c r="B157" s="243"/>
      <c r="C157" s="244"/>
      <c r="D157" s="233" t="s">
        <v>139</v>
      </c>
      <c r="E157" s="245" t="s">
        <v>1</v>
      </c>
      <c r="F157" s="246" t="s">
        <v>141</v>
      </c>
      <c r="G157" s="244"/>
      <c r="H157" s="247">
        <v>231.96700000000001</v>
      </c>
      <c r="I157" s="248"/>
      <c r="J157" s="244"/>
      <c r="K157" s="244"/>
      <c r="L157" s="249"/>
      <c r="M157" s="250"/>
      <c r="N157" s="251"/>
      <c r="O157" s="251"/>
      <c r="P157" s="251"/>
      <c r="Q157" s="251"/>
      <c r="R157" s="251"/>
      <c r="S157" s="251"/>
      <c r="T157" s="252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3" t="s">
        <v>139</v>
      </c>
      <c r="AU157" s="253" t="s">
        <v>86</v>
      </c>
      <c r="AV157" s="14" t="s">
        <v>137</v>
      </c>
      <c r="AW157" s="14" t="s">
        <v>32</v>
      </c>
      <c r="AX157" s="14" t="s">
        <v>33</v>
      </c>
      <c r="AY157" s="253" t="s">
        <v>129</v>
      </c>
    </row>
    <row r="158" s="2" customFormat="1" ht="24.15" customHeight="1">
      <c r="A158" s="38"/>
      <c r="B158" s="39"/>
      <c r="C158" s="218" t="s">
        <v>152</v>
      </c>
      <c r="D158" s="218" t="s">
        <v>132</v>
      </c>
      <c r="E158" s="219" t="s">
        <v>174</v>
      </c>
      <c r="F158" s="220" t="s">
        <v>175</v>
      </c>
      <c r="G158" s="221" t="s">
        <v>156</v>
      </c>
      <c r="H158" s="222">
        <v>12.960000000000001</v>
      </c>
      <c r="I158" s="223"/>
      <c r="J158" s="224">
        <f>ROUND(I158*H158,2)</f>
        <v>0</v>
      </c>
      <c r="K158" s="220" t="s">
        <v>136</v>
      </c>
      <c r="L158" s="44"/>
      <c r="M158" s="225" t="s">
        <v>1</v>
      </c>
      <c r="N158" s="226" t="s">
        <v>42</v>
      </c>
      <c r="O158" s="91"/>
      <c r="P158" s="227">
        <f>O158*H158</f>
        <v>0</v>
      </c>
      <c r="Q158" s="227">
        <v>0.033579999999999999</v>
      </c>
      <c r="R158" s="227">
        <f>Q158*H158</f>
        <v>0.43519679999999999</v>
      </c>
      <c r="S158" s="227">
        <v>0</v>
      </c>
      <c r="T158" s="228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9" t="s">
        <v>137</v>
      </c>
      <c r="AT158" s="229" t="s">
        <v>132</v>
      </c>
      <c r="AU158" s="229" t="s">
        <v>86</v>
      </c>
      <c r="AY158" s="17" t="s">
        <v>129</v>
      </c>
      <c r="BE158" s="230">
        <f>IF(N158="základní",J158,0)</f>
        <v>0</v>
      </c>
      <c r="BF158" s="230">
        <f>IF(N158="snížená",J158,0)</f>
        <v>0</v>
      </c>
      <c r="BG158" s="230">
        <f>IF(N158="zákl. přenesená",J158,0)</f>
        <v>0</v>
      </c>
      <c r="BH158" s="230">
        <f>IF(N158="sníž. přenesená",J158,0)</f>
        <v>0</v>
      </c>
      <c r="BI158" s="230">
        <f>IF(N158="nulová",J158,0)</f>
        <v>0</v>
      </c>
      <c r="BJ158" s="17" t="s">
        <v>33</v>
      </c>
      <c r="BK158" s="230">
        <f>ROUND(I158*H158,2)</f>
        <v>0</v>
      </c>
      <c r="BL158" s="17" t="s">
        <v>137</v>
      </c>
      <c r="BM158" s="229" t="s">
        <v>176</v>
      </c>
    </row>
    <row r="159" s="13" customFormat="1">
      <c r="A159" s="13"/>
      <c r="B159" s="231"/>
      <c r="C159" s="232"/>
      <c r="D159" s="233" t="s">
        <v>139</v>
      </c>
      <c r="E159" s="234" t="s">
        <v>1</v>
      </c>
      <c r="F159" s="235" t="s">
        <v>177</v>
      </c>
      <c r="G159" s="232"/>
      <c r="H159" s="236">
        <v>12.960000000000001</v>
      </c>
      <c r="I159" s="237"/>
      <c r="J159" s="232"/>
      <c r="K159" s="232"/>
      <c r="L159" s="238"/>
      <c r="M159" s="239"/>
      <c r="N159" s="240"/>
      <c r="O159" s="240"/>
      <c r="P159" s="240"/>
      <c r="Q159" s="240"/>
      <c r="R159" s="240"/>
      <c r="S159" s="240"/>
      <c r="T159" s="241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2" t="s">
        <v>139</v>
      </c>
      <c r="AU159" s="242" t="s">
        <v>86</v>
      </c>
      <c r="AV159" s="13" t="s">
        <v>86</v>
      </c>
      <c r="AW159" s="13" t="s">
        <v>32</v>
      </c>
      <c r="AX159" s="13" t="s">
        <v>77</v>
      </c>
      <c r="AY159" s="242" t="s">
        <v>129</v>
      </c>
    </row>
    <row r="160" s="14" customFormat="1">
      <c r="A160" s="14"/>
      <c r="B160" s="243"/>
      <c r="C160" s="244"/>
      <c r="D160" s="233" t="s">
        <v>139</v>
      </c>
      <c r="E160" s="245" t="s">
        <v>1</v>
      </c>
      <c r="F160" s="246" t="s">
        <v>141</v>
      </c>
      <c r="G160" s="244"/>
      <c r="H160" s="247">
        <v>12.960000000000001</v>
      </c>
      <c r="I160" s="248"/>
      <c r="J160" s="244"/>
      <c r="K160" s="244"/>
      <c r="L160" s="249"/>
      <c r="M160" s="250"/>
      <c r="N160" s="251"/>
      <c r="O160" s="251"/>
      <c r="P160" s="251"/>
      <c r="Q160" s="251"/>
      <c r="R160" s="251"/>
      <c r="S160" s="251"/>
      <c r="T160" s="252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3" t="s">
        <v>139</v>
      </c>
      <c r="AU160" s="253" t="s">
        <v>86</v>
      </c>
      <c r="AV160" s="14" t="s">
        <v>137</v>
      </c>
      <c r="AW160" s="14" t="s">
        <v>32</v>
      </c>
      <c r="AX160" s="14" t="s">
        <v>33</v>
      </c>
      <c r="AY160" s="253" t="s">
        <v>129</v>
      </c>
    </row>
    <row r="161" s="2" customFormat="1" ht="44.25" customHeight="1">
      <c r="A161" s="38"/>
      <c r="B161" s="39"/>
      <c r="C161" s="218" t="s">
        <v>178</v>
      </c>
      <c r="D161" s="218" t="s">
        <v>132</v>
      </c>
      <c r="E161" s="219" t="s">
        <v>179</v>
      </c>
      <c r="F161" s="220" t="s">
        <v>180</v>
      </c>
      <c r="G161" s="221" t="s">
        <v>156</v>
      </c>
      <c r="H161" s="222">
        <v>231.96700000000001</v>
      </c>
      <c r="I161" s="223"/>
      <c r="J161" s="224">
        <f>ROUND(I161*H161,2)</f>
        <v>0</v>
      </c>
      <c r="K161" s="220" t="s">
        <v>136</v>
      </c>
      <c r="L161" s="44"/>
      <c r="M161" s="225" t="s">
        <v>1</v>
      </c>
      <c r="N161" s="226" t="s">
        <v>42</v>
      </c>
      <c r="O161" s="91"/>
      <c r="P161" s="227">
        <f>O161*H161</f>
        <v>0</v>
      </c>
      <c r="Q161" s="227">
        <v>0.0057000000000000002</v>
      </c>
      <c r="R161" s="227">
        <f>Q161*H161</f>
        <v>1.3222119000000001</v>
      </c>
      <c r="S161" s="227">
        <v>0</v>
      </c>
      <c r="T161" s="228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9" t="s">
        <v>137</v>
      </c>
      <c r="AT161" s="229" t="s">
        <v>132</v>
      </c>
      <c r="AU161" s="229" t="s">
        <v>86</v>
      </c>
      <c r="AY161" s="17" t="s">
        <v>129</v>
      </c>
      <c r="BE161" s="230">
        <f>IF(N161="základní",J161,0)</f>
        <v>0</v>
      </c>
      <c r="BF161" s="230">
        <f>IF(N161="snížená",J161,0)</f>
        <v>0</v>
      </c>
      <c r="BG161" s="230">
        <f>IF(N161="zákl. přenesená",J161,0)</f>
        <v>0</v>
      </c>
      <c r="BH161" s="230">
        <f>IF(N161="sníž. přenesená",J161,0)</f>
        <v>0</v>
      </c>
      <c r="BI161" s="230">
        <f>IF(N161="nulová",J161,0)</f>
        <v>0</v>
      </c>
      <c r="BJ161" s="17" t="s">
        <v>33</v>
      </c>
      <c r="BK161" s="230">
        <f>ROUND(I161*H161,2)</f>
        <v>0</v>
      </c>
      <c r="BL161" s="17" t="s">
        <v>137</v>
      </c>
      <c r="BM161" s="229" t="s">
        <v>181</v>
      </c>
    </row>
    <row r="162" s="15" customFormat="1">
      <c r="A162" s="15"/>
      <c r="B162" s="254"/>
      <c r="C162" s="255"/>
      <c r="D162" s="233" t="s">
        <v>139</v>
      </c>
      <c r="E162" s="256" t="s">
        <v>1</v>
      </c>
      <c r="F162" s="257" t="s">
        <v>168</v>
      </c>
      <c r="G162" s="255"/>
      <c r="H162" s="256" t="s">
        <v>1</v>
      </c>
      <c r="I162" s="258"/>
      <c r="J162" s="255"/>
      <c r="K162" s="255"/>
      <c r="L162" s="259"/>
      <c r="M162" s="260"/>
      <c r="N162" s="261"/>
      <c r="O162" s="261"/>
      <c r="P162" s="261"/>
      <c r="Q162" s="261"/>
      <c r="R162" s="261"/>
      <c r="S162" s="261"/>
      <c r="T162" s="262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63" t="s">
        <v>139</v>
      </c>
      <c r="AU162" s="263" t="s">
        <v>86</v>
      </c>
      <c r="AV162" s="15" t="s">
        <v>33</v>
      </c>
      <c r="AW162" s="15" t="s">
        <v>32</v>
      </c>
      <c r="AX162" s="15" t="s">
        <v>77</v>
      </c>
      <c r="AY162" s="263" t="s">
        <v>129</v>
      </c>
    </row>
    <row r="163" s="13" customFormat="1">
      <c r="A163" s="13"/>
      <c r="B163" s="231"/>
      <c r="C163" s="232"/>
      <c r="D163" s="233" t="s">
        <v>139</v>
      </c>
      <c r="E163" s="234" t="s">
        <v>1</v>
      </c>
      <c r="F163" s="235" t="s">
        <v>169</v>
      </c>
      <c r="G163" s="232"/>
      <c r="H163" s="236">
        <v>40.270000000000003</v>
      </c>
      <c r="I163" s="237"/>
      <c r="J163" s="232"/>
      <c r="K163" s="232"/>
      <c r="L163" s="238"/>
      <c r="M163" s="239"/>
      <c r="N163" s="240"/>
      <c r="O163" s="240"/>
      <c r="P163" s="240"/>
      <c r="Q163" s="240"/>
      <c r="R163" s="240"/>
      <c r="S163" s="240"/>
      <c r="T163" s="241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2" t="s">
        <v>139</v>
      </c>
      <c r="AU163" s="242" t="s">
        <v>86</v>
      </c>
      <c r="AV163" s="13" t="s">
        <v>86</v>
      </c>
      <c r="AW163" s="13" t="s">
        <v>32</v>
      </c>
      <c r="AX163" s="13" t="s">
        <v>77</v>
      </c>
      <c r="AY163" s="242" t="s">
        <v>129</v>
      </c>
    </row>
    <row r="164" s="13" customFormat="1">
      <c r="A164" s="13"/>
      <c r="B164" s="231"/>
      <c r="C164" s="232"/>
      <c r="D164" s="233" t="s">
        <v>139</v>
      </c>
      <c r="E164" s="234" t="s">
        <v>1</v>
      </c>
      <c r="F164" s="235" t="s">
        <v>170</v>
      </c>
      <c r="G164" s="232"/>
      <c r="H164" s="236">
        <v>40.270000000000003</v>
      </c>
      <c r="I164" s="237"/>
      <c r="J164" s="232"/>
      <c r="K164" s="232"/>
      <c r="L164" s="238"/>
      <c r="M164" s="239"/>
      <c r="N164" s="240"/>
      <c r="O164" s="240"/>
      <c r="P164" s="240"/>
      <c r="Q164" s="240"/>
      <c r="R164" s="240"/>
      <c r="S164" s="240"/>
      <c r="T164" s="24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2" t="s">
        <v>139</v>
      </c>
      <c r="AU164" s="242" t="s">
        <v>86</v>
      </c>
      <c r="AV164" s="13" t="s">
        <v>86</v>
      </c>
      <c r="AW164" s="13" t="s">
        <v>32</v>
      </c>
      <c r="AX164" s="13" t="s">
        <v>77</v>
      </c>
      <c r="AY164" s="242" t="s">
        <v>129</v>
      </c>
    </row>
    <row r="165" s="13" customFormat="1">
      <c r="A165" s="13"/>
      <c r="B165" s="231"/>
      <c r="C165" s="232"/>
      <c r="D165" s="233" t="s">
        <v>139</v>
      </c>
      <c r="E165" s="234" t="s">
        <v>1</v>
      </c>
      <c r="F165" s="235" t="s">
        <v>171</v>
      </c>
      <c r="G165" s="232"/>
      <c r="H165" s="236">
        <v>40.213000000000001</v>
      </c>
      <c r="I165" s="237"/>
      <c r="J165" s="232"/>
      <c r="K165" s="232"/>
      <c r="L165" s="238"/>
      <c r="M165" s="239"/>
      <c r="N165" s="240"/>
      <c r="O165" s="240"/>
      <c r="P165" s="240"/>
      <c r="Q165" s="240"/>
      <c r="R165" s="240"/>
      <c r="S165" s="240"/>
      <c r="T165" s="24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2" t="s">
        <v>139</v>
      </c>
      <c r="AU165" s="242" t="s">
        <v>86</v>
      </c>
      <c r="AV165" s="13" t="s">
        <v>86</v>
      </c>
      <c r="AW165" s="13" t="s">
        <v>32</v>
      </c>
      <c r="AX165" s="13" t="s">
        <v>77</v>
      </c>
      <c r="AY165" s="242" t="s">
        <v>129</v>
      </c>
    </row>
    <row r="166" s="13" customFormat="1">
      <c r="A166" s="13"/>
      <c r="B166" s="231"/>
      <c r="C166" s="232"/>
      <c r="D166" s="233" t="s">
        <v>139</v>
      </c>
      <c r="E166" s="234" t="s">
        <v>1</v>
      </c>
      <c r="F166" s="235" t="s">
        <v>172</v>
      </c>
      <c r="G166" s="232"/>
      <c r="H166" s="236">
        <v>71.733999999999995</v>
      </c>
      <c r="I166" s="237"/>
      <c r="J166" s="232"/>
      <c r="K166" s="232"/>
      <c r="L166" s="238"/>
      <c r="M166" s="239"/>
      <c r="N166" s="240"/>
      <c r="O166" s="240"/>
      <c r="P166" s="240"/>
      <c r="Q166" s="240"/>
      <c r="R166" s="240"/>
      <c r="S166" s="240"/>
      <c r="T166" s="24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2" t="s">
        <v>139</v>
      </c>
      <c r="AU166" s="242" t="s">
        <v>86</v>
      </c>
      <c r="AV166" s="13" t="s">
        <v>86</v>
      </c>
      <c r="AW166" s="13" t="s">
        <v>32</v>
      </c>
      <c r="AX166" s="13" t="s">
        <v>77</v>
      </c>
      <c r="AY166" s="242" t="s">
        <v>129</v>
      </c>
    </row>
    <row r="167" s="13" customFormat="1">
      <c r="A167" s="13"/>
      <c r="B167" s="231"/>
      <c r="C167" s="232"/>
      <c r="D167" s="233" t="s">
        <v>139</v>
      </c>
      <c r="E167" s="234" t="s">
        <v>1</v>
      </c>
      <c r="F167" s="235" t="s">
        <v>173</v>
      </c>
      <c r="G167" s="232"/>
      <c r="H167" s="236">
        <v>39.479999999999997</v>
      </c>
      <c r="I167" s="237"/>
      <c r="J167" s="232"/>
      <c r="K167" s="232"/>
      <c r="L167" s="238"/>
      <c r="M167" s="239"/>
      <c r="N167" s="240"/>
      <c r="O167" s="240"/>
      <c r="P167" s="240"/>
      <c r="Q167" s="240"/>
      <c r="R167" s="240"/>
      <c r="S167" s="240"/>
      <c r="T167" s="241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2" t="s">
        <v>139</v>
      </c>
      <c r="AU167" s="242" t="s">
        <v>86</v>
      </c>
      <c r="AV167" s="13" t="s">
        <v>86</v>
      </c>
      <c r="AW167" s="13" t="s">
        <v>32</v>
      </c>
      <c r="AX167" s="13" t="s">
        <v>77</v>
      </c>
      <c r="AY167" s="242" t="s">
        <v>129</v>
      </c>
    </row>
    <row r="168" s="14" customFormat="1">
      <c r="A168" s="14"/>
      <c r="B168" s="243"/>
      <c r="C168" s="244"/>
      <c r="D168" s="233" t="s">
        <v>139</v>
      </c>
      <c r="E168" s="245" t="s">
        <v>1</v>
      </c>
      <c r="F168" s="246" t="s">
        <v>141</v>
      </c>
      <c r="G168" s="244"/>
      <c r="H168" s="247">
        <v>231.96700000000001</v>
      </c>
      <c r="I168" s="248"/>
      <c r="J168" s="244"/>
      <c r="K168" s="244"/>
      <c r="L168" s="249"/>
      <c r="M168" s="250"/>
      <c r="N168" s="251"/>
      <c r="O168" s="251"/>
      <c r="P168" s="251"/>
      <c r="Q168" s="251"/>
      <c r="R168" s="251"/>
      <c r="S168" s="251"/>
      <c r="T168" s="252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3" t="s">
        <v>139</v>
      </c>
      <c r="AU168" s="253" t="s">
        <v>86</v>
      </c>
      <c r="AV168" s="14" t="s">
        <v>137</v>
      </c>
      <c r="AW168" s="14" t="s">
        <v>32</v>
      </c>
      <c r="AX168" s="14" t="s">
        <v>33</v>
      </c>
      <c r="AY168" s="253" t="s">
        <v>129</v>
      </c>
    </row>
    <row r="169" s="2" customFormat="1" ht="44.25" customHeight="1">
      <c r="A169" s="38"/>
      <c r="B169" s="39"/>
      <c r="C169" s="218" t="s">
        <v>182</v>
      </c>
      <c r="D169" s="218" t="s">
        <v>132</v>
      </c>
      <c r="E169" s="219" t="s">
        <v>183</v>
      </c>
      <c r="F169" s="220" t="s">
        <v>184</v>
      </c>
      <c r="G169" s="221" t="s">
        <v>156</v>
      </c>
      <c r="H169" s="222">
        <v>12.960000000000001</v>
      </c>
      <c r="I169" s="223"/>
      <c r="J169" s="224">
        <f>ROUND(I169*H169,2)</f>
        <v>0</v>
      </c>
      <c r="K169" s="220" t="s">
        <v>136</v>
      </c>
      <c r="L169" s="44"/>
      <c r="M169" s="225" t="s">
        <v>1</v>
      </c>
      <c r="N169" s="226" t="s">
        <v>42</v>
      </c>
      <c r="O169" s="91"/>
      <c r="P169" s="227">
        <f>O169*H169</f>
        <v>0</v>
      </c>
      <c r="Q169" s="227">
        <v>0.026360000000000001</v>
      </c>
      <c r="R169" s="227">
        <f>Q169*H169</f>
        <v>0.34162560000000003</v>
      </c>
      <c r="S169" s="227">
        <v>0</v>
      </c>
      <c r="T169" s="228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29" t="s">
        <v>137</v>
      </c>
      <c r="AT169" s="229" t="s">
        <v>132</v>
      </c>
      <c r="AU169" s="229" t="s">
        <v>86</v>
      </c>
      <c r="AY169" s="17" t="s">
        <v>129</v>
      </c>
      <c r="BE169" s="230">
        <f>IF(N169="základní",J169,0)</f>
        <v>0</v>
      </c>
      <c r="BF169" s="230">
        <f>IF(N169="snížená",J169,0)</f>
        <v>0</v>
      </c>
      <c r="BG169" s="230">
        <f>IF(N169="zákl. přenesená",J169,0)</f>
        <v>0</v>
      </c>
      <c r="BH169" s="230">
        <f>IF(N169="sníž. přenesená",J169,0)</f>
        <v>0</v>
      </c>
      <c r="BI169" s="230">
        <f>IF(N169="nulová",J169,0)</f>
        <v>0</v>
      </c>
      <c r="BJ169" s="17" t="s">
        <v>33</v>
      </c>
      <c r="BK169" s="230">
        <f>ROUND(I169*H169,2)</f>
        <v>0</v>
      </c>
      <c r="BL169" s="17" t="s">
        <v>137</v>
      </c>
      <c r="BM169" s="229" t="s">
        <v>185</v>
      </c>
    </row>
    <row r="170" s="15" customFormat="1">
      <c r="A170" s="15"/>
      <c r="B170" s="254"/>
      <c r="C170" s="255"/>
      <c r="D170" s="233" t="s">
        <v>139</v>
      </c>
      <c r="E170" s="256" t="s">
        <v>1</v>
      </c>
      <c r="F170" s="257" t="s">
        <v>186</v>
      </c>
      <c r="G170" s="255"/>
      <c r="H170" s="256" t="s">
        <v>1</v>
      </c>
      <c r="I170" s="258"/>
      <c r="J170" s="255"/>
      <c r="K170" s="255"/>
      <c r="L170" s="259"/>
      <c r="M170" s="260"/>
      <c r="N170" s="261"/>
      <c r="O170" s="261"/>
      <c r="P170" s="261"/>
      <c r="Q170" s="261"/>
      <c r="R170" s="261"/>
      <c r="S170" s="261"/>
      <c r="T170" s="262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63" t="s">
        <v>139</v>
      </c>
      <c r="AU170" s="263" t="s">
        <v>86</v>
      </c>
      <c r="AV170" s="15" t="s">
        <v>33</v>
      </c>
      <c r="AW170" s="15" t="s">
        <v>32</v>
      </c>
      <c r="AX170" s="15" t="s">
        <v>77</v>
      </c>
      <c r="AY170" s="263" t="s">
        <v>129</v>
      </c>
    </row>
    <row r="171" s="13" customFormat="1">
      <c r="A171" s="13"/>
      <c r="B171" s="231"/>
      <c r="C171" s="232"/>
      <c r="D171" s="233" t="s">
        <v>139</v>
      </c>
      <c r="E171" s="234" t="s">
        <v>1</v>
      </c>
      <c r="F171" s="235" t="s">
        <v>177</v>
      </c>
      <c r="G171" s="232"/>
      <c r="H171" s="236">
        <v>12.960000000000001</v>
      </c>
      <c r="I171" s="237"/>
      <c r="J171" s="232"/>
      <c r="K171" s="232"/>
      <c r="L171" s="238"/>
      <c r="M171" s="239"/>
      <c r="N171" s="240"/>
      <c r="O171" s="240"/>
      <c r="P171" s="240"/>
      <c r="Q171" s="240"/>
      <c r="R171" s="240"/>
      <c r="S171" s="240"/>
      <c r="T171" s="24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2" t="s">
        <v>139</v>
      </c>
      <c r="AU171" s="242" t="s">
        <v>86</v>
      </c>
      <c r="AV171" s="13" t="s">
        <v>86</v>
      </c>
      <c r="AW171" s="13" t="s">
        <v>32</v>
      </c>
      <c r="AX171" s="13" t="s">
        <v>77</v>
      </c>
      <c r="AY171" s="242" t="s">
        <v>129</v>
      </c>
    </row>
    <row r="172" s="14" customFormat="1">
      <c r="A172" s="14"/>
      <c r="B172" s="243"/>
      <c r="C172" s="244"/>
      <c r="D172" s="233" t="s">
        <v>139</v>
      </c>
      <c r="E172" s="245" t="s">
        <v>1</v>
      </c>
      <c r="F172" s="246" t="s">
        <v>141</v>
      </c>
      <c r="G172" s="244"/>
      <c r="H172" s="247">
        <v>12.960000000000001</v>
      </c>
      <c r="I172" s="248"/>
      <c r="J172" s="244"/>
      <c r="K172" s="244"/>
      <c r="L172" s="249"/>
      <c r="M172" s="250"/>
      <c r="N172" s="251"/>
      <c r="O172" s="251"/>
      <c r="P172" s="251"/>
      <c r="Q172" s="251"/>
      <c r="R172" s="251"/>
      <c r="S172" s="251"/>
      <c r="T172" s="252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3" t="s">
        <v>139</v>
      </c>
      <c r="AU172" s="253" t="s">
        <v>86</v>
      </c>
      <c r="AV172" s="14" t="s">
        <v>137</v>
      </c>
      <c r="AW172" s="14" t="s">
        <v>32</v>
      </c>
      <c r="AX172" s="14" t="s">
        <v>33</v>
      </c>
      <c r="AY172" s="253" t="s">
        <v>129</v>
      </c>
    </row>
    <row r="173" s="2" customFormat="1" ht="33" customHeight="1">
      <c r="A173" s="38"/>
      <c r="B173" s="39"/>
      <c r="C173" s="218" t="s">
        <v>187</v>
      </c>
      <c r="D173" s="218" t="s">
        <v>132</v>
      </c>
      <c r="E173" s="219" t="s">
        <v>188</v>
      </c>
      <c r="F173" s="220" t="s">
        <v>189</v>
      </c>
      <c r="G173" s="221" t="s">
        <v>156</v>
      </c>
      <c r="H173" s="222">
        <v>1.8</v>
      </c>
      <c r="I173" s="223"/>
      <c r="J173" s="224">
        <f>ROUND(I173*H173,2)</f>
        <v>0</v>
      </c>
      <c r="K173" s="220" t="s">
        <v>136</v>
      </c>
      <c r="L173" s="44"/>
      <c r="M173" s="225" t="s">
        <v>1</v>
      </c>
      <c r="N173" s="226" t="s">
        <v>42</v>
      </c>
      <c r="O173" s="91"/>
      <c r="P173" s="227">
        <f>O173*H173</f>
        <v>0</v>
      </c>
      <c r="Q173" s="227">
        <v>0.105</v>
      </c>
      <c r="R173" s="227">
        <f>Q173*H173</f>
        <v>0.189</v>
      </c>
      <c r="S173" s="227">
        <v>0</v>
      </c>
      <c r="T173" s="228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9" t="s">
        <v>137</v>
      </c>
      <c r="AT173" s="229" t="s">
        <v>132</v>
      </c>
      <c r="AU173" s="229" t="s">
        <v>86</v>
      </c>
      <c r="AY173" s="17" t="s">
        <v>129</v>
      </c>
      <c r="BE173" s="230">
        <f>IF(N173="základní",J173,0)</f>
        <v>0</v>
      </c>
      <c r="BF173" s="230">
        <f>IF(N173="snížená",J173,0)</f>
        <v>0</v>
      </c>
      <c r="BG173" s="230">
        <f>IF(N173="zákl. přenesená",J173,0)</f>
        <v>0</v>
      </c>
      <c r="BH173" s="230">
        <f>IF(N173="sníž. přenesená",J173,0)</f>
        <v>0</v>
      </c>
      <c r="BI173" s="230">
        <f>IF(N173="nulová",J173,0)</f>
        <v>0</v>
      </c>
      <c r="BJ173" s="17" t="s">
        <v>33</v>
      </c>
      <c r="BK173" s="230">
        <f>ROUND(I173*H173,2)</f>
        <v>0</v>
      </c>
      <c r="BL173" s="17" t="s">
        <v>137</v>
      </c>
      <c r="BM173" s="229" t="s">
        <v>190</v>
      </c>
    </row>
    <row r="174" s="13" customFormat="1">
      <c r="A174" s="13"/>
      <c r="B174" s="231"/>
      <c r="C174" s="232"/>
      <c r="D174" s="233" t="s">
        <v>139</v>
      </c>
      <c r="E174" s="234" t="s">
        <v>1</v>
      </c>
      <c r="F174" s="235" t="s">
        <v>191</v>
      </c>
      <c r="G174" s="232"/>
      <c r="H174" s="236">
        <v>1.8</v>
      </c>
      <c r="I174" s="237"/>
      <c r="J174" s="232"/>
      <c r="K174" s="232"/>
      <c r="L174" s="238"/>
      <c r="M174" s="239"/>
      <c r="N174" s="240"/>
      <c r="O174" s="240"/>
      <c r="P174" s="240"/>
      <c r="Q174" s="240"/>
      <c r="R174" s="240"/>
      <c r="S174" s="240"/>
      <c r="T174" s="241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2" t="s">
        <v>139</v>
      </c>
      <c r="AU174" s="242" t="s">
        <v>86</v>
      </c>
      <c r="AV174" s="13" t="s">
        <v>86</v>
      </c>
      <c r="AW174" s="13" t="s">
        <v>32</v>
      </c>
      <c r="AX174" s="13" t="s">
        <v>77</v>
      </c>
      <c r="AY174" s="242" t="s">
        <v>129</v>
      </c>
    </row>
    <row r="175" s="14" customFormat="1">
      <c r="A175" s="14"/>
      <c r="B175" s="243"/>
      <c r="C175" s="244"/>
      <c r="D175" s="233" t="s">
        <v>139</v>
      </c>
      <c r="E175" s="245" t="s">
        <v>1</v>
      </c>
      <c r="F175" s="246" t="s">
        <v>141</v>
      </c>
      <c r="G175" s="244"/>
      <c r="H175" s="247">
        <v>1.8</v>
      </c>
      <c r="I175" s="248"/>
      <c r="J175" s="244"/>
      <c r="K175" s="244"/>
      <c r="L175" s="249"/>
      <c r="M175" s="250"/>
      <c r="N175" s="251"/>
      <c r="O175" s="251"/>
      <c r="P175" s="251"/>
      <c r="Q175" s="251"/>
      <c r="R175" s="251"/>
      <c r="S175" s="251"/>
      <c r="T175" s="252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3" t="s">
        <v>139</v>
      </c>
      <c r="AU175" s="253" t="s">
        <v>86</v>
      </c>
      <c r="AV175" s="14" t="s">
        <v>137</v>
      </c>
      <c r="AW175" s="14" t="s">
        <v>32</v>
      </c>
      <c r="AX175" s="14" t="s">
        <v>33</v>
      </c>
      <c r="AY175" s="253" t="s">
        <v>129</v>
      </c>
    </row>
    <row r="176" s="12" customFormat="1" ht="22.8" customHeight="1">
      <c r="A176" s="12"/>
      <c r="B176" s="202"/>
      <c r="C176" s="203"/>
      <c r="D176" s="204" t="s">
        <v>76</v>
      </c>
      <c r="E176" s="216" t="s">
        <v>187</v>
      </c>
      <c r="F176" s="216" t="s">
        <v>192</v>
      </c>
      <c r="G176" s="203"/>
      <c r="H176" s="203"/>
      <c r="I176" s="206"/>
      <c r="J176" s="217">
        <f>BK176</f>
        <v>0</v>
      </c>
      <c r="K176" s="203"/>
      <c r="L176" s="208"/>
      <c r="M176" s="209"/>
      <c r="N176" s="210"/>
      <c r="O176" s="210"/>
      <c r="P176" s="211">
        <f>SUM(P177:P193)</f>
        <v>0</v>
      </c>
      <c r="Q176" s="210"/>
      <c r="R176" s="211">
        <f>SUM(R177:R193)</f>
        <v>0.0017549999999999998</v>
      </c>
      <c r="S176" s="210"/>
      <c r="T176" s="212">
        <f>SUM(T177:T193)</f>
        <v>7.0305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13" t="s">
        <v>33</v>
      </c>
      <c r="AT176" s="214" t="s">
        <v>76</v>
      </c>
      <c r="AU176" s="214" t="s">
        <v>33</v>
      </c>
      <c r="AY176" s="213" t="s">
        <v>129</v>
      </c>
      <c r="BK176" s="215">
        <f>SUM(BK177:BK193)</f>
        <v>0</v>
      </c>
    </row>
    <row r="177" s="2" customFormat="1" ht="44.25" customHeight="1">
      <c r="A177" s="38"/>
      <c r="B177" s="39"/>
      <c r="C177" s="218" t="s">
        <v>193</v>
      </c>
      <c r="D177" s="218" t="s">
        <v>132</v>
      </c>
      <c r="E177" s="219" t="s">
        <v>194</v>
      </c>
      <c r="F177" s="220" t="s">
        <v>195</v>
      </c>
      <c r="G177" s="221" t="s">
        <v>156</v>
      </c>
      <c r="H177" s="222">
        <v>65</v>
      </c>
      <c r="I177" s="223"/>
      <c r="J177" s="224">
        <f>ROUND(I177*H177,2)</f>
        <v>0</v>
      </c>
      <c r="K177" s="220" t="s">
        <v>136</v>
      </c>
      <c r="L177" s="44"/>
      <c r="M177" s="225" t="s">
        <v>1</v>
      </c>
      <c r="N177" s="226" t="s">
        <v>42</v>
      </c>
      <c r="O177" s="91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9" t="s">
        <v>137</v>
      </c>
      <c r="AT177" s="229" t="s">
        <v>132</v>
      </c>
      <c r="AU177" s="229" t="s">
        <v>86</v>
      </c>
      <c r="AY177" s="17" t="s">
        <v>129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17" t="s">
        <v>33</v>
      </c>
      <c r="BK177" s="230">
        <f>ROUND(I177*H177,2)</f>
        <v>0</v>
      </c>
      <c r="BL177" s="17" t="s">
        <v>137</v>
      </c>
      <c r="BM177" s="229" t="s">
        <v>196</v>
      </c>
    </row>
    <row r="178" s="15" customFormat="1">
      <c r="A178" s="15"/>
      <c r="B178" s="254"/>
      <c r="C178" s="255"/>
      <c r="D178" s="233" t="s">
        <v>139</v>
      </c>
      <c r="E178" s="256" t="s">
        <v>1</v>
      </c>
      <c r="F178" s="257" t="s">
        <v>197</v>
      </c>
      <c r="G178" s="255"/>
      <c r="H178" s="256" t="s">
        <v>1</v>
      </c>
      <c r="I178" s="258"/>
      <c r="J178" s="255"/>
      <c r="K178" s="255"/>
      <c r="L178" s="259"/>
      <c r="M178" s="260"/>
      <c r="N178" s="261"/>
      <c r="O178" s="261"/>
      <c r="P178" s="261"/>
      <c r="Q178" s="261"/>
      <c r="R178" s="261"/>
      <c r="S178" s="261"/>
      <c r="T178" s="262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63" t="s">
        <v>139</v>
      </c>
      <c r="AU178" s="263" t="s">
        <v>86</v>
      </c>
      <c r="AV178" s="15" t="s">
        <v>33</v>
      </c>
      <c r="AW178" s="15" t="s">
        <v>32</v>
      </c>
      <c r="AX178" s="15" t="s">
        <v>77</v>
      </c>
      <c r="AY178" s="263" t="s">
        <v>129</v>
      </c>
    </row>
    <row r="179" s="13" customFormat="1">
      <c r="A179" s="13"/>
      <c r="B179" s="231"/>
      <c r="C179" s="232"/>
      <c r="D179" s="233" t="s">
        <v>139</v>
      </c>
      <c r="E179" s="234" t="s">
        <v>1</v>
      </c>
      <c r="F179" s="235" t="s">
        <v>198</v>
      </c>
      <c r="G179" s="232"/>
      <c r="H179" s="236">
        <v>65</v>
      </c>
      <c r="I179" s="237"/>
      <c r="J179" s="232"/>
      <c r="K179" s="232"/>
      <c r="L179" s="238"/>
      <c r="M179" s="239"/>
      <c r="N179" s="240"/>
      <c r="O179" s="240"/>
      <c r="P179" s="240"/>
      <c r="Q179" s="240"/>
      <c r="R179" s="240"/>
      <c r="S179" s="240"/>
      <c r="T179" s="241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2" t="s">
        <v>139</v>
      </c>
      <c r="AU179" s="242" t="s">
        <v>86</v>
      </c>
      <c r="AV179" s="13" t="s">
        <v>86</v>
      </c>
      <c r="AW179" s="13" t="s">
        <v>32</v>
      </c>
      <c r="AX179" s="13" t="s">
        <v>77</v>
      </c>
      <c r="AY179" s="242" t="s">
        <v>129</v>
      </c>
    </row>
    <row r="180" s="14" customFormat="1">
      <c r="A180" s="14"/>
      <c r="B180" s="243"/>
      <c r="C180" s="244"/>
      <c r="D180" s="233" t="s">
        <v>139</v>
      </c>
      <c r="E180" s="245" t="s">
        <v>1</v>
      </c>
      <c r="F180" s="246" t="s">
        <v>141</v>
      </c>
      <c r="G180" s="244"/>
      <c r="H180" s="247">
        <v>65</v>
      </c>
      <c r="I180" s="248"/>
      <c r="J180" s="244"/>
      <c r="K180" s="244"/>
      <c r="L180" s="249"/>
      <c r="M180" s="250"/>
      <c r="N180" s="251"/>
      <c r="O180" s="251"/>
      <c r="P180" s="251"/>
      <c r="Q180" s="251"/>
      <c r="R180" s="251"/>
      <c r="S180" s="251"/>
      <c r="T180" s="252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3" t="s">
        <v>139</v>
      </c>
      <c r="AU180" s="253" t="s">
        <v>86</v>
      </c>
      <c r="AV180" s="14" t="s">
        <v>137</v>
      </c>
      <c r="AW180" s="14" t="s">
        <v>32</v>
      </c>
      <c r="AX180" s="14" t="s">
        <v>33</v>
      </c>
      <c r="AY180" s="253" t="s">
        <v>129</v>
      </c>
    </row>
    <row r="181" s="2" customFormat="1" ht="55.5" customHeight="1">
      <c r="A181" s="38"/>
      <c r="B181" s="39"/>
      <c r="C181" s="218" t="s">
        <v>199</v>
      </c>
      <c r="D181" s="218" t="s">
        <v>132</v>
      </c>
      <c r="E181" s="219" t="s">
        <v>200</v>
      </c>
      <c r="F181" s="220" t="s">
        <v>201</v>
      </c>
      <c r="G181" s="221" t="s">
        <v>156</v>
      </c>
      <c r="H181" s="222">
        <v>1950</v>
      </c>
      <c r="I181" s="223"/>
      <c r="J181" s="224">
        <f>ROUND(I181*H181,2)</f>
        <v>0</v>
      </c>
      <c r="K181" s="220" t="s">
        <v>136</v>
      </c>
      <c r="L181" s="44"/>
      <c r="M181" s="225" t="s">
        <v>1</v>
      </c>
      <c r="N181" s="226" t="s">
        <v>42</v>
      </c>
      <c r="O181" s="91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9" t="s">
        <v>137</v>
      </c>
      <c r="AT181" s="229" t="s">
        <v>132</v>
      </c>
      <c r="AU181" s="229" t="s">
        <v>86</v>
      </c>
      <c r="AY181" s="17" t="s">
        <v>129</v>
      </c>
      <c r="BE181" s="230">
        <f>IF(N181="základní",J181,0)</f>
        <v>0</v>
      </c>
      <c r="BF181" s="230">
        <f>IF(N181="snížená",J181,0)</f>
        <v>0</v>
      </c>
      <c r="BG181" s="230">
        <f>IF(N181="zákl. přenesená",J181,0)</f>
        <v>0</v>
      </c>
      <c r="BH181" s="230">
        <f>IF(N181="sníž. přenesená",J181,0)</f>
        <v>0</v>
      </c>
      <c r="BI181" s="230">
        <f>IF(N181="nulová",J181,0)</f>
        <v>0</v>
      </c>
      <c r="BJ181" s="17" t="s">
        <v>33</v>
      </c>
      <c r="BK181" s="230">
        <f>ROUND(I181*H181,2)</f>
        <v>0</v>
      </c>
      <c r="BL181" s="17" t="s">
        <v>137</v>
      </c>
      <c r="BM181" s="229" t="s">
        <v>202</v>
      </c>
    </row>
    <row r="182" s="13" customFormat="1">
      <c r="A182" s="13"/>
      <c r="B182" s="231"/>
      <c r="C182" s="232"/>
      <c r="D182" s="233" t="s">
        <v>139</v>
      </c>
      <c r="E182" s="232"/>
      <c r="F182" s="235" t="s">
        <v>203</v>
      </c>
      <c r="G182" s="232"/>
      <c r="H182" s="236">
        <v>1950</v>
      </c>
      <c r="I182" s="237"/>
      <c r="J182" s="232"/>
      <c r="K182" s="232"/>
      <c r="L182" s="238"/>
      <c r="M182" s="239"/>
      <c r="N182" s="240"/>
      <c r="O182" s="240"/>
      <c r="P182" s="240"/>
      <c r="Q182" s="240"/>
      <c r="R182" s="240"/>
      <c r="S182" s="240"/>
      <c r="T182" s="241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2" t="s">
        <v>139</v>
      </c>
      <c r="AU182" s="242" t="s">
        <v>86</v>
      </c>
      <c r="AV182" s="13" t="s">
        <v>86</v>
      </c>
      <c r="AW182" s="13" t="s">
        <v>4</v>
      </c>
      <c r="AX182" s="13" t="s">
        <v>33</v>
      </c>
      <c r="AY182" s="242" t="s">
        <v>129</v>
      </c>
    </row>
    <row r="183" s="2" customFormat="1" ht="44.25" customHeight="1">
      <c r="A183" s="38"/>
      <c r="B183" s="39"/>
      <c r="C183" s="218" t="s">
        <v>204</v>
      </c>
      <c r="D183" s="218" t="s">
        <v>132</v>
      </c>
      <c r="E183" s="219" t="s">
        <v>205</v>
      </c>
      <c r="F183" s="220" t="s">
        <v>206</v>
      </c>
      <c r="G183" s="221" t="s">
        <v>156</v>
      </c>
      <c r="H183" s="222">
        <v>65</v>
      </c>
      <c r="I183" s="223"/>
      <c r="J183" s="224">
        <f>ROUND(I183*H183,2)</f>
        <v>0</v>
      </c>
      <c r="K183" s="220" t="s">
        <v>136</v>
      </c>
      <c r="L183" s="44"/>
      <c r="M183" s="225" t="s">
        <v>1</v>
      </c>
      <c r="N183" s="226" t="s">
        <v>42</v>
      </c>
      <c r="O183" s="91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29" t="s">
        <v>137</v>
      </c>
      <c r="AT183" s="229" t="s">
        <v>132</v>
      </c>
      <c r="AU183" s="229" t="s">
        <v>86</v>
      </c>
      <c r="AY183" s="17" t="s">
        <v>129</v>
      </c>
      <c r="BE183" s="230">
        <f>IF(N183="základní",J183,0)</f>
        <v>0</v>
      </c>
      <c r="BF183" s="230">
        <f>IF(N183="snížená",J183,0)</f>
        <v>0</v>
      </c>
      <c r="BG183" s="230">
        <f>IF(N183="zákl. přenesená",J183,0)</f>
        <v>0</v>
      </c>
      <c r="BH183" s="230">
        <f>IF(N183="sníž. přenesená",J183,0)</f>
        <v>0</v>
      </c>
      <c r="BI183" s="230">
        <f>IF(N183="nulová",J183,0)</f>
        <v>0</v>
      </c>
      <c r="BJ183" s="17" t="s">
        <v>33</v>
      </c>
      <c r="BK183" s="230">
        <f>ROUND(I183*H183,2)</f>
        <v>0</v>
      </c>
      <c r="BL183" s="17" t="s">
        <v>137</v>
      </c>
      <c r="BM183" s="229" t="s">
        <v>207</v>
      </c>
    </row>
    <row r="184" s="2" customFormat="1" ht="37.8" customHeight="1">
      <c r="A184" s="38"/>
      <c r="B184" s="39"/>
      <c r="C184" s="218" t="s">
        <v>208</v>
      </c>
      <c r="D184" s="218" t="s">
        <v>132</v>
      </c>
      <c r="E184" s="219" t="s">
        <v>209</v>
      </c>
      <c r="F184" s="220" t="s">
        <v>210</v>
      </c>
      <c r="G184" s="221" t="s">
        <v>156</v>
      </c>
      <c r="H184" s="222">
        <v>13.5</v>
      </c>
      <c r="I184" s="223"/>
      <c r="J184" s="224">
        <f>ROUND(I184*H184,2)</f>
        <v>0</v>
      </c>
      <c r="K184" s="220" t="s">
        <v>136</v>
      </c>
      <c r="L184" s="44"/>
      <c r="M184" s="225" t="s">
        <v>1</v>
      </c>
      <c r="N184" s="226" t="s">
        <v>42</v>
      </c>
      <c r="O184" s="91"/>
      <c r="P184" s="227">
        <f>O184*H184</f>
        <v>0</v>
      </c>
      <c r="Q184" s="227">
        <v>0.00012999999999999999</v>
      </c>
      <c r="R184" s="227">
        <f>Q184*H184</f>
        <v>0.0017549999999999998</v>
      </c>
      <c r="S184" s="227">
        <v>0</v>
      </c>
      <c r="T184" s="228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9" t="s">
        <v>137</v>
      </c>
      <c r="AT184" s="229" t="s">
        <v>132</v>
      </c>
      <c r="AU184" s="229" t="s">
        <v>86</v>
      </c>
      <c r="AY184" s="17" t="s">
        <v>129</v>
      </c>
      <c r="BE184" s="230">
        <f>IF(N184="základní",J184,0)</f>
        <v>0</v>
      </c>
      <c r="BF184" s="230">
        <f>IF(N184="snížená",J184,0)</f>
        <v>0</v>
      </c>
      <c r="BG184" s="230">
        <f>IF(N184="zákl. přenesená",J184,0)</f>
        <v>0</v>
      </c>
      <c r="BH184" s="230">
        <f>IF(N184="sníž. přenesená",J184,0)</f>
        <v>0</v>
      </c>
      <c r="BI184" s="230">
        <f>IF(N184="nulová",J184,0)</f>
        <v>0</v>
      </c>
      <c r="BJ184" s="17" t="s">
        <v>33</v>
      </c>
      <c r="BK184" s="230">
        <f>ROUND(I184*H184,2)</f>
        <v>0</v>
      </c>
      <c r="BL184" s="17" t="s">
        <v>137</v>
      </c>
      <c r="BM184" s="229" t="s">
        <v>211</v>
      </c>
    </row>
    <row r="185" s="2" customFormat="1" ht="49.05" customHeight="1">
      <c r="A185" s="38"/>
      <c r="B185" s="39"/>
      <c r="C185" s="218" t="s">
        <v>212</v>
      </c>
      <c r="D185" s="218" t="s">
        <v>132</v>
      </c>
      <c r="E185" s="219" t="s">
        <v>213</v>
      </c>
      <c r="F185" s="220" t="s">
        <v>214</v>
      </c>
      <c r="G185" s="221" t="s">
        <v>156</v>
      </c>
      <c r="H185" s="222">
        <v>6.2999999999999998</v>
      </c>
      <c r="I185" s="223"/>
      <c r="J185" s="224">
        <f>ROUND(I185*H185,2)</f>
        <v>0</v>
      </c>
      <c r="K185" s="220" t="s">
        <v>136</v>
      </c>
      <c r="L185" s="44"/>
      <c r="M185" s="225" t="s">
        <v>1</v>
      </c>
      <c r="N185" s="226" t="s">
        <v>42</v>
      </c>
      <c r="O185" s="91"/>
      <c r="P185" s="227">
        <f>O185*H185</f>
        <v>0</v>
      </c>
      <c r="Q185" s="227">
        <v>0</v>
      </c>
      <c r="R185" s="227">
        <f>Q185*H185</f>
        <v>0</v>
      </c>
      <c r="S185" s="227">
        <v>0.055</v>
      </c>
      <c r="T185" s="228">
        <f>S185*H185</f>
        <v>0.34649999999999997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29" t="s">
        <v>137</v>
      </c>
      <c r="AT185" s="229" t="s">
        <v>132</v>
      </c>
      <c r="AU185" s="229" t="s">
        <v>86</v>
      </c>
      <c r="AY185" s="17" t="s">
        <v>129</v>
      </c>
      <c r="BE185" s="230">
        <f>IF(N185="základní",J185,0)</f>
        <v>0</v>
      </c>
      <c r="BF185" s="230">
        <f>IF(N185="snížená",J185,0)</f>
        <v>0</v>
      </c>
      <c r="BG185" s="230">
        <f>IF(N185="zákl. přenesená",J185,0)</f>
        <v>0</v>
      </c>
      <c r="BH185" s="230">
        <f>IF(N185="sníž. přenesená",J185,0)</f>
        <v>0</v>
      </c>
      <c r="BI185" s="230">
        <f>IF(N185="nulová",J185,0)</f>
        <v>0</v>
      </c>
      <c r="BJ185" s="17" t="s">
        <v>33</v>
      </c>
      <c r="BK185" s="230">
        <f>ROUND(I185*H185,2)</f>
        <v>0</v>
      </c>
      <c r="BL185" s="17" t="s">
        <v>137</v>
      </c>
      <c r="BM185" s="229" t="s">
        <v>215</v>
      </c>
    </row>
    <row r="186" s="13" customFormat="1">
      <c r="A186" s="13"/>
      <c r="B186" s="231"/>
      <c r="C186" s="232"/>
      <c r="D186" s="233" t="s">
        <v>139</v>
      </c>
      <c r="E186" s="234" t="s">
        <v>1</v>
      </c>
      <c r="F186" s="235" t="s">
        <v>216</v>
      </c>
      <c r="G186" s="232"/>
      <c r="H186" s="236">
        <v>6.2999999999999998</v>
      </c>
      <c r="I186" s="237"/>
      <c r="J186" s="232"/>
      <c r="K186" s="232"/>
      <c r="L186" s="238"/>
      <c r="M186" s="239"/>
      <c r="N186" s="240"/>
      <c r="O186" s="240"/>
      <c r="P186" s="240"/>
      <c r="Q186" s="240"/>
      <c r="R186" s="240"/>
      <c r="S186" s="240"/>
      <c r="T186" s="241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2" t="s">
        <v>139</v>
      </c>
      <c r="AU186" s="242" t="s">
        <v>86</v>
      </c>
      <c r="AV186" s="13" t="s">
        <v>86</v>
      </c>
      <c r="AW186" s="13" t="s">
        <v>32</v>
      </c>
      <c r="AX186" s="13" t="s">
        <v>77</v>
      </c>
      <c r="AY186" s="242" t="s">
        <v>129</v>
      </c>
    </row>
    <row r="187" s="14" customFormat="1">
      <c r="A187" s="14"/>
      <c r="B187" s="243"/>
      <c r="C187" s="244"/>
      <c r="D187" s="233" t="s">
        <v>139</v>
      </c>
      <c r="E187" s="245" t="s">
        <v>1</v>
      </c>
      <c r="F187" s="246" t="s">
        <v>141</v>
      </c>
      <c r="G187" s="244"/>
      <c r="H187" s="247">
        <v>6.2999999999999998</v>
      </c>
      <c r="I187" s="248"/>
      <c r="J187" s="244"/>
      <c r="K187" s="244"/>
      <c r="L187" s="249"/>
      <c r="M187" s="250"/>
      <c r="N187" s="251"/>
      <c r="O187" s="251"/>
      <c r="P187" s="251"/>
      <c r="Q187" s="251"/>
      <c r="R187" s="251"/>
      <c r="S187" s="251"/>
      <c r="T187" s="252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3" t="s">
        <v>139</v>
      </c>
      <c r="AU187" s="253" t="s">
        <v>86</v>
      </c>
      <c r="AV187" s="14" t="s">
        <v>137</v>
      </c>
      <c r="AW187" s="14" t="s">
        <v>32</v>
      </c>
      <c r="AX187" s="14" t="s">
        <v>33</v>
      </c>
      <c r="AY187" s="253" t="s">
        <v>129</v>
      </c>
    </row>
    <row r="188" s="2" customFormat="1" ht="55.5" customHeight="1">
      <c r="A188" s="38"/>
      <c r="B188" s="39"/>
      <c r="C188" s="218" t="s">
        <v>8</v>
      </c>
      <c r="D188" s="218" t="s">
        <v>132</v>
      </c>
      <c r="E188" s="219" t="s">
        <v>217</v>
      </c>
      <c r="F188" s="220" t="s">
        <v>218</v>
      </c>
      <c r="G188" s="221" t="s">
        <v>144</v>
      </c>
      <c r="H188" s="222">
        <v>3.1499999999999999</v>
      </c>
      <c r="I188" s="223"/>
      <c r="J188" s="224">
        <f>ROUND(I188*H188,2)</f>
        <v>0</v>
      </c>
      <c r="K188" s="220" t="s">
        <v>136</v>
      </c>
      <c r="L188" s="44"/>
      <c r="M188" s="225" t="s">
        <v>1</v>
      </c>
      <c r="N188" s="226" t="s">
        <v>42</v>
      </c>
      <c r="O188" s="91"/>
      <c r="P188" s="227">
        <f>O188*H188</f>
        <v>0</v>
      </c>
      <c r="Q188" s="227">
        <v>0</v>
      </c>
      <c r="R188" s="227">
        <f>Q188*H188</f>
        <v>0</v>
      </c>
      <c r="S188" s="227">
        <v>1.8</v>
      </c>
      <c r="T188" s="228">
        <f>S188*H188</f>
        <v>5.6699999999999999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29" t="s">
        <v>137</v>
      </c>
      <c r="AT188" s="229" t="s">
        <v>132</v>
      </c>
      <c r="AU188" s="229" t="s">
        <v>86</v>
      </c>
      <c r="AY188" s="17" t="s">
        <v>129</v>
      </c>
      <c r="BE188" s="230">
        <f>IF(N188="základní",J188,0)</f>
        <v>0</v>
      </c>
      <c r="BF188" s="230">
        <f>IF(N188="snížená",J188,0)</f>
        <v>0</v>
      </c>
      <c r="BG188" s="230">
        <f>IF(N188="zákl. přenesená",J188,0)</f>
        <v>0</v>
      </c>
      <c r="BH188" s="230">
        <f>IF(N188="sníž. přenesená",J188,0)</f>
        <v>0</v>
      </c>
      <c r="BI188" s="230">
        <f>IF(N188="nulová",J188,0)</f>
        <v>0</v>
      </c>
      <c r="BJ188" s="17" t="s">
        <v>33</v>
      </c>
      <c r="BK188" s="230">
        <f>ROUND(I188*H188,2)</f>
        <v>0</v>
      </c>
      <c r="BL188" s="17" t="s">
        <v>137</v>
      </c>
      <c r="BM188" s="229" t="s">
        <v>219</v>
      </c>
    </row>
    <row r="189" s="13" customFormat="1">
      <c r="A189" s="13"/>
      <c r="B189" s="231"/>
      <c r="C189" s="232"/>
      <c r="D189" s="233" t="s">
        <v>139</v>
      </c>
      <c r="E189" s="234" t="s">
        <v>1</v>
      </c>
      <c r="F189" s="235" t="s">
        <v>220</v>
      </c>
      <c r="G189" s="232"/>
      <c r="H189" s="236">
        <v>3.1499999999999999</v>
      </c>
      <c r="I189" s="237"/>
      <c r="J189" s="232"/>
      <c r="K189" s="232"/>
      <c r="L189" s="238"/>
      <c r="M189" s="239"/>
      <c r="N189" s="240"/>
      <c r="O189" s="240"/>
      <c r="P189" s="240"/>
      <c r="Q189" s="240"/>
      <c r="R189" s="240"/>
      <c r="S189" s="240"/>
      <c r="T189" s="241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2" t="s">
        <v>139</v>
      </c>
      <c r="AU189" s="242" t="s">
        <v>86</v>
      </c>
      <c r="AV189" s="13" t="s">
        <v>86</v>
      </c>
      <c r="AW189" s="13" t="s">
        <v>32</v>
      </c>
      <c r="AX189" s="13" t="s">
        <v>77</v>
      </c>
      <c r="AY189" s="242" t="s">
        <v>129</v>
      </c>
    </row>
    <row r="190" s="14" customFormat="1">
      <c r="A190" s="14"/>
      <c r="B190" s="243"/>
      <c r="C190" s="244"/>
      <c r="D190" s="233" t="s">
        <v>139</v>
      </c>
      <c r="E190" s="245" t="s">
        <v>1</v>
      </c>
      <c r="F190" s="246" t="s">
        <v>141</v>
      </c>
      <c r="G190" s="244"/>
      <c r="H190" s="247">
        <v>3.1499999999999999</v>
      </c>
      <c r="I190" s="248"/>
      <c r="J190" s="244"/>
      <c r="K190" s="244"/>
      <c r="L190" s="249"/>
      <c r="M190" s="250"/>
      <c r="N190" s="251"/>
      <c r="O190" s="251"/>
      <c r="P190" s="251"/>
      <c r="Q190" s="251"/>
      <c r="R190" s="251"/>
      <c r="S190" s="251"/>
      <c r="T190" s="252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3" t="s">
        <v>139</v>
      </c>
      <c r="AU190" s="253" t="s">
        <v>86</v>
      </c>
      <c r="AV190" s="14" t="s">
        <v>137</v>
      </c>
      <c r="AW190" s="14" t="s">
        <v>32</v>
      </c>
      <c r="AX190" s="14" t="s">
        <v>33</v>
      </c>
      <c r="AY190" s="253" t="s">
        <v>129</v>
      </c>
    </row>
    <row r="191" s="2" customFormat="1" ht="55.5" customHeight="1">
      <c r="A191" s="38"/>
      <c r="B191" s="39"/>
      <c r="C191" s="218" t="s">
        <v>221</v>
      </c>
      <c r="D191" s="218" t="s">
        <v>132</v>
      </c>
      <c r="E191" s="219" t="s">
        <v>222</v>
      </c>
      <c r="F191" s="220" t="s">
        <v>223</v>
      </c>
      <c r="G191" s="221" t="s">
        <v>149</v>
      </c>
      <c r="H191" s="222">
        <v>15.6</v>
      </c>
      <c r="I191" s="223"/>
      <c r="J191" s="224">
        <f>ROUND(I191*H191,2)</f>
        <v>0</v>
      </c>
      <c r="K191" s="220" t="s">
        <v>136</v>
      </c>
      <c r="L191" s="44"/>
      <c r="M191" s="225" t="s">
        <v>1</v>
      </c>
      <c r="N191" s="226" t="s">
        <v>42</v>
      </c>
      <c r="O191" s="91"/>
      <c r="P191" s="227">
        <f>O191*H191</f>
        <v>0</v>
      </c>
      <c r="Q191" s="227">
        <v>0</v>
      </c>
      <c r="R191" s="227">
        <f>Q191*H191</f>
        <v>0</v>
      </c>
      <c r="S191" s="227">
        <v>0.065000000000000002</v>
      </c>
      <c r="T191" s="228">
        <f>S191*H191</f>
        <v>1.014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9" t="s">
        <v>137</v>
      </c>
      <c r="AT191" s="229" t="s">
        <v>132</v>
      </c>
      <c r="AU191" s="229" t="s">
        <v>86</v>
      </c>
      <c r="AY191" s="17" t="s">
        <v>129</v>
      </c>
      <c r="BE191" s="230">
        <f>IF(N191="základní",J191,0)</f>
        <v>0</v>
      </c>
      <c r="BF191" s="230">
        <f>IF(N191="snížená",J191,0)</f>
        <v>0</v>
      </c>
      <c r="BG191" s="230">
        <f>IF(N191="zákl. přenesená",J191,0)</f>
        <v>0</v>
      </c>
      <c r="BH191" s="230">
        <f>IF(N191="sníž. přenesená",J191,0)</f>
        <v>0</v>
      </c>
      <c r="BI191" s="230">
        <f>IF(N191="nulová",J191,0)</f>
        <v>0</v>
      </c>
      <c r="BJ191" s="17" t="s">
        <v>33</v>
      </c>
      <c r="BK191" s="230">
        <f>ROUND(I191*H191,2)</f>
        <v>0</v>
      </c>
      <c r="BL191" s="17" t="s">
        <v>137</v>
      </c>
      <c r="BM191" s="229" t="s">
        <v>224</v>
      </c>
    </row>
    <row r="192" s="13" customFormat="1">
      <c r="A192" s="13"/>
      <c r="B192" s="231"/>
      <c r="C192" s="232"/>
      <c r="D192" s="233" t="s">
        <v>139</v>
      </c>
      <c r="E192" s="234" t="s">
        <v>1</v>
      </c>
      <c r="F192" s="235" t="s">
        <v>225</v>
      </c>
      <c r="G192" s="232"/>
      <c r="H192" s="236">
        <v>15.6</v>
      </c>
      <c r="I192" s="237"/>
      <c r="J192" s="232"/>
      <c r="K192" s="232"/>
      <c r="L192" s="238"/>
      <c r="M192" s="239"/>
      <c r="N192" s="240"/>
      <c r="O192" s="240"/>
      <c r="P192" s="240"/>
      <c r="Q192" s="240"/>
      <c r="R192" s="240"/>
      <c r="S192" s="240"/>
      <c r="T192" s="241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2" t="s">
        <v>139</v>
      </c>
      <c r="AU192" s="242" t="s">
        <v>86</v>
      </c>
      <c r="AV192" s="13" t="s">
        <v>86</v>
      </c>
      <c r="AW192" s="13" t="s">
        <v>32</v>
      </c>
      <c r="AX192" s="13" t="s">
        <v>77</v>
      </c>
      <c r="AY192" s="242" t="s">
        <v>129</v>
      </c>
    </row>
    <row r="193" s="14" customFormat="1">
      <c r="A193" s="14"/>
      <c r="B193" s="243"/>
      <c r="C193" s="244"/>
      <c r="D193" s="233" t="s">
        <v>139</v>
      </c>
      <c r="E193" s="245" t="s">
        <v>1</v>
      </c>
      <c r="F193" s="246" t="s">
        <v>141</v>
      </c>
      <c r="G193" s="244"/>
      <c r="H193" s="247">
        <v>15.6</v>
      </c>
      <c r="I193" s="248"/>
      <c r="J193" s="244"/>
      <c r="K193" s="244"/>
      <c r="L193" s="249"/>
      <c r="M193" s="250"/>
      <c r="N193" s="251"/>
      <c r="O193" s="251"/>
      <c r="P193" s="251"/>
      <c r="Q193" s="251"/>
      <c r="R193" s="251"/>
      <c r="S193" s="251"/>
      <c r="T193" s="252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3" t="s">
        <v>139</v>
      </c>
      <c r="AU193" s="253" t="s">
        <v>86</v>
      </c>
      <c r="AV193" s="14" t="s">
        <v>137</v>
      </c>
      <c r="AW193" s="14" t="s">
        <v>32</v>
      </c>
      <c r="AX193" s="14" t="s">
        <v>33</v>
      </c>
      <c r="AY193" s="253" t="s">
        <v>129</v>
      </c>
    </row>
    <row r="194" s="12" customFormat="1" ht="22.8" customHeight="1">
      <c r="A194" s="12"/>
      <c r="B194" s="202"/>
      <c r="C194" s="203"/>
      <c r="D194" s="204" t="s">
        <v>76</v>
      </c>
      <c r="E194" s="216" t="s">
        <v>226</v>
      </c>
      <c r="F194" s="216" t="s">
        <v>227</v>
      </c>
      <c r="G194" s="203"/>
      <c r="H194" s="203"/>
      <c r="I194" s="206"/>
      <c r="J194" s="217">
        <f>BK194</f>
        <v>0</v>
      </c>
      <c r="K194" s="203"/>
      <c r="L194" s="208"/>
      <c r="M194" s="209"/>
      <c r="N194" s="210"/>
      <c r="O194" s="210"/>
      <c r="P194" s="211">
        <f>SUM(P195:P199)</f>
        <v>0</v>
      </c>
      <c r="Q194" s="210"/>
      <c r="R194" s="211">
        <f>SUM(R195:R199)</f>
        <v>0</v>
      </c>
      <c r="S194" s="210"/>
      <c r="T194" s="212">
        <f>SUM(T195:T199)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13" t="s">
        <v>33</v>
      </c>
      <c r="AT194" s="214" t="s">
        <v>76</v>
      </c>
      <c r="AU194" s="214" t="s">
        <v>33</v>
      </c>
      <c r="AY194" s="213" t="s">
        <v>129</v>
      </c>
      <c r="BK194" s="215">
        <f>SUM(BK195:BK199)</f>
        <v>0</v>
      </c>
    </row>
    <row r="195" s="2" customFormat="1" ht="37.8" customHeight="1">
      <c r="A195" s="38"/>
      <c r="B195" s="39"/>
      <c r="C195" s="218" t="s">
        <v>228</v>
      </c>
      <c r="D195" s="218" t="s">
        <v>132</v>
      </c>
      <c r="E195" s="219" t="s">
        <v>229</v>
      </c>
      <c r="F195" s="220" t="s">
        <v>230</v>
      </c>
      <c r="G195" s="221" t="s">
        <v>231</v>
      </c>
      <c r="H195" s="222">
        <v>7.4459999999999997</v>
      </c>
      <c r="I195" s="223"/>
      <c r="J195" s="224">
        <f>ROUND(I195*H195,2)</f>
        <v>0</v>
      </c>
      <c r="K195" s="220" t="s">
        <v>136</v>
      </c>
      <c r="L195" s="44"/>
      <c r="M195" s="225" t="s">
        <v>1</v>
      </c>
      <c r="N195" s="226" t="s">
        <v>42</v>
      </c>
      <c r="O195" s="91"/>
      <c r="P195" s="227">
        <f>O195*H195</f>
        <v>0</v>
      </c>
      <c r="Q195" s="227">
        <v>0</v>
      </c>
      <c r="R195" s="227">
        <f>Q195*H195</f>
        <v>0</v>
      </c>
      <c r="S195" s="227">
        <v>0</v>
      </c>
      <c r="T195" s="228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29" t="s">
        <v>137</v>
      </c>
      <c r="AT195" s="229" t="s">
        <v>132</v>
      </c>
      <c r="AU195" s="229" t="s">
        <v>86</v>
      </c>
      <c r="AY195" s="17" t="s">
        <v>129</v>
      </c>
      <c r="BE195" s="230">
        <f>IF(N195="základní",J195,0)</f>
        <v>0</v>
      </c>
      <c r="BF195" s="230">
        <f>IF(N195="snížená",J195,0)</f>
        <v>0</v>
      </c>
      <c r="BG195" s="230">
        <f>IF(N195="zákl. přenesená",J195,0)</f>
        <v>0</v>
      </c>
      <c r="BH195" s="230">
        <f>IF(N195="sníž. přenesená",J195,0)</f>
        <v>0</v>
      </c>
      <c r="BI195" s="230">
        <f>IF(N195="nulová",J195,0)</f>
        <v>0</v>
      </c>
      <c r="BJ195" s="17" t="s">
        <v>33</v>
      </c>
      <c r="BK195" s="230">
        <f>ROUND(I195*H195,2)</f>
        <v>0</v>
      </c>
      <c r="BL195" s="17" t="s">
        <v>137</v>
      </c>
      <c r="BM195" s="229" t="s">
        <v>232</v>
      </c>
    </row>
    <row r="196" s="2" customFormat="1" ht="33" customHeight="1">
      <c r="A196" s="38"/>
      <c r="B196" s="39"/>
      <c r="C196" s="218" t="s">
        <v>233</v>
      </c>
      <c r="D196" s="218" t="s">
        <v>132</v>
      </c>
      <c r="E196" s="219" t="s">
        <v>234</v>
      </c>
      <c r="F196" s="220" t="s">
        <v>235</v>
      </c>
      <c r="G196" s="221" t="s">
        <v>231</v>
      </c>
      <c r="H196" s="222">
        <v>7.4459999999999997</v>
      </c>
      <c r="I196" s="223"/>
      <c r="J196" s="224">
        <f>ROUND(I196*H196,2)</f>
        <v>0</v>
      </c>
      <c r="K196" s="220" t="s">
        <v>136</v>
      </c>
      <c r="L196" s="44"/>
      <c r="M196" s="225" t="s">
        <v>1</v>
      </c>
      <c r="N196" s="226" t="s">
        <v>42</v>
      </c>
      <c r="O196" s="91"/>
      <c r="P196" s="227">
        <f>O196*H196</f>
        <v>0</v>
      </c>
      <c r="Q196" s="227">
        <v>0</v>
      </c>
      <c r="R196" s="227">
        <f>Q196*H196</f>
        <v>0</v>
      </c>
      <c r="S196" s="227">
        <v>0</v>
      </c>
      <c r="T196" s="228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29" t="s">
        <v>137</v>
      </c>
      <c r="AT196" s="229" t="s">
        <v>132</v>
      </c>
      <c r="AU196" s="229" t="s">
        <v>86</v>
      </c>
      <c r="AY196" s="17" t="s">
        <v>129</v>
      </c>
      <c r="BE196" s="230">
        <f>IF(N196="základní",J196,0)</f>
        <v>0</v>
      </c>
      <c r="BF196" s="230">
        <f>IF(N196="snížená",J196,0)</f>
        <v>0</v>
      </c>
      <c r="BG196" s="230">
        <f>IF(N196="zákl. přenesená",J196,0)</f>
        <v>0</v>
      </c>
      <c r="BH196" s="230">
        <f>IF(N196="sníž. přenesená",J196,0)</f>
        <v>0</v>
      </c>
      <c r="BI196" s="230">
        <f>IF(N196="nulová",J196,0)</f>
        <v>0</v>
      </c>
      <c r="BJ196" s="17" t="s">
        <v>33</v>
      </c>
      <c r="BK196" s="230">
        <f>ROUND(I196*H196,2)</f>
        <v>0</v>
      </c>
      <c r="BL196" s="17" t="s">
        <v>137</v>
      </c>
      <c r="BM196" s="229" t="s">
        <v>236</v>
      </c>
    </row>
    <row r="197" s="2" customFormat="1" ht="44.25" customHeight="1">
      <c r="A197" s="38"/>
      <c r="B197" s="39"/>
      <c r="C197" s="218" t="s">
        <v>237</v>
      </c>
      <c r="D197" s="218" t="s">
        <v>132</v>
      </c>
      <c r="E197" s="219" t="s">
        <v>238</v>
      </c>
      <c r="F197" s="220" t="s">
        <v>239</v>
      </c>
      <c r="G197" s="221" t="s">
        <v>231</v>
      </c>
      <c r="H197" s="222">
        <v>111.69</v>
      </c>
      <c r="I197" s="223"/>
      <c r="J197" s="224">
        <f>ROUND(I197*H197,2)</f>
        <v>0</v>
      </c>
      <c r="K197" s="220" t="s">
        <v>136</v>
      </c>
      <c r="L197" s="44"/>
      <c r="M197" s="225" t="s">
        <v>1</v>
      </c>
      <c r="N197" s="226" t="s">
        <v>42</v>
      </c>
      <c r="O197" s="91"/>
      <c r="P197" s="227">
        <f>O197*H197</f>
        <v>0</v>
      </c>
      <c r="Q197" s="227">
        <v>0</v>
      </c>
      <c r="R197" s="227">
        <f>Q197*H197</f>
        <v>0</v>
      </c>
      <c r="S197" s="227">
        <v>0</v>
      </c>
      <c r="T197" s="228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9" t="s">
        <v>137</v>
      </c>
      <c r="AT197" s="229" t="s">
        <v>132</v>
      </c>
      <c r="AU197" s="229" t="s">
        <v>86</v>
      </c>
      <c r="AY197" s="17" t="s">
        <v>129</v>
      </c>
      <c r="BE197" s="230">
        <f>IF(N197="základní",J197,0)</f>
        <v>0</v>
      </c>
      <c r="BF197" s="230">
        <f>IF(N197="snížená",J197,0)</f>
        <v>0</v>
      </c>
      <c r="BG197" s="230">
        <f>IF(N197="zákl. přenesená",J197,0)</f>
        <v>0</v>
      </c>
      <c r="BH197" s="230">
        <f>IF(N197="sníž. přenesená",J197,0)</f>
        <v>0</v>
      </c>
      <c r="BI197" s="230">
        <f>IF(N197="nulová",J197,0)</f>
        <v>0</v>
      </c>
      <c r="BJ197" s="17" t="s">
        <v>33</v>
      </c>
      <c r="BK197" s="230">
        <f>ROUND(I197*H197,2)</f>
        <v>0</v>
      </c>
      <c r="BL197" s="17" t="s">
        <v>137</v>
      </c>
      <c r="BM197" s="229" t="s">
        <v>240</v>
      </c>
    </row>
    <row r="198" s="13" customFormat="1">
      <c r="A198" s="13"/>
      <c r="B198" s="231"/>
      <c r="C198" s="232"/>
      <c r="D198" s="233" t="s">
        <v>139</v>
      </c>
      <c r="E198" s="232"/>
      <c r="F198" s="235" t="s">
        <v>241</v>
      </c>
      <c r="G198" s="232"/>
      <c r="H198" s="236">
        <v>111.69</v>
      </c>
      <c r="I198" s="237"/>
      <c r="J198" s="232"/>
      <c r="K198" s="232"/>
      <c r="L198" s="238"/>
      <c r="M198" s="239"/>
      <c r="N198" s="240"/>
      <c r="O198" s="240"/>
      <c r="P198" s="240"/>
      <c r="Q198" s="240"/>
      <c r="R198" s="240"/>
      <c r="S198" s="240"/>
      <c r="T198" s="241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2" t="s">
        <v>139</v>
      </c>
      <c r="AU198" s="242" t="s">
        <v>86</v>
      </c>
      <c r="AV198" s="13" t="s">
        <v>86</v>
      </c>
      <c r="AW198" s="13" t="s">
        <v>4</v>
      </c>
      <c r="AX198" s="13" t="s">
        <v>33</v>
      </c>
      <c r="AY198" s="242" t="s">
        <v>129</v>
      </c>
    </row>
    <row r="199" s="2" customFormat="1" ht="44.25" customHeight="1">
      <c r="A199" s="38"/>
      <c r="B199" s="39"/>
      <c r="C199" s="218" t="s">
        <v>242</v>
      </c>
      <c r="D199" s="218" t="s">
        <v>132</v>
      </c>
      <c r="E199" s="219" t="s">
        <v>243</v>
      </c>
      <c r="F199" s="220" t="s">
        <v>244</v>
      </c>
      <c r="G199" s="221" t="s">
        <v>231</v>
      </c>
      <c r="H199" s="222">
        <v>7.4459999999999997</v>
      </c>
      <c r="I199" s="223"/>
      <c r="J199" s="224">
        <f>ROUND(I199*H199,2)</f>
        <v>0</v>
      </c>
      <c r="K199" s="220" t="s">
        <v>136</v>
      </c>
      <c r="L199" s="44"/>
      <c r="M199" s="225" t="s">
        <v>1</v>
      </c>
      <c r="N199" s="226" t="s">
        <v>42</v>
      </c>
      <c r="O199" s="91"/>
      <c r="P199" s="227">
        <f>O199*H199</f>
        <v>0</v>
      </c>
      <c r="Q199" s="227">
        <v>0</v>
      </c>
      <c r="R199" s="227">
        <f>Q199*H199</f>
        <v>0</v>
      </c>
      <c r="S199" s="227">
        <v>0</v>
      </c>
      <c r="T199" s="228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29" t="s">
        <v>137</v>
      </c>
      <c r="AT199" s="229" t="s">
        <v>132</v>
      </c>
      <c r="AU199" s="229" t="s">
        <v>86</v>
      </c>
      <c r="AY199" s="17" t="s">
        <v>129</v>
      </c>
      <c r="BE199" s="230">
        <f>IF(N199="základní",J199,0)</f>
        <v>0</v>
      </c>
      <c r="BF199" s="230">
        <f>IF(N199="snížená",J199,0)</f>
        <v>0</v>
      </c>
      <c r="BG199" s="230">
        <f>IF(N199="zákl. přenesená",J199,0)</f>
        <v>0</v>
      </c>
      <c r="BH199" s="230">
        <f>IF(N199="sníž. přenesená",J199,0)</f>
        <v>0</v>
      </c>
      <c r="BI199" s="230">
        <f>IF(N199="nulová",J199,0)</f>
        <v>0</v>
      </c>
      <c r="BJ199" s="17" t="s">
        <v>33</v>
      </c>
      <c r="BK199" s="230">
        <f>ROUND(I199*H199,2)</f>
        <v>0</v>
      </c>
      <c r="BL199" s="17" t="s">
        <v>137</v>
      </c>
      <c r="BM199" s="229" t="s">
        <v>245</v>
      </c>
    </row>
    <row r="200" s="12" customFormat="1" ht="22.8" customHeight="1">
      <c r="A200" s="12"/>
      <c r="B200" s="202"/>
      <c r="C200" s="203"/>
      <c r="D200" s="204" t="s">
        <v>76</v>
      </c>
      <c r="E200" s="216" t="s">
        <v>246</v>
      </c>
      <c r="F200" s="216" t="s">
        <v>247</v>
      </c>
      <c r="G200" s="203"/>
      <c r="H200" s="203"/>
      <c r="I200" s="206"/>
      <c r="J200" s="217">
        <f>BK200</f>
        <v>0</v>
      </c>
      <c r="K200" s="203"/>
      <c r="L200" s="208"/>
      <c r="M200" s="209"/>
      <c r="N200" s="210"/>
      <c r="O200" s="210"/>
      <c r="P200" s="211">
        <f>P201</f>
        <v>0</v>
      </c>
      <c r="Q200" s="210"/>
      <c r="R200" s="211">
        <f>R201</f>
        <v>0</v>
      </c>
      <c r="S200" s="210"/>
      <c r="T200" s="212">
        <f>T201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13" t="s">
        <v>33</v>
      </c>
      <c r="AT200" s="214" t="s">
        <v>76</v>
      </c>
      <c r="AU200" s="214" t="s">
        <v>33</v>
      </c>
      <c r="AY200" s="213" t="s">
        <v>129</v>
      </c>
      <c r="BK200" s="215">
        <f>BK201</f>
        <v>0</v>
      </c>
    </row>
    <row r="201" s="2" customFormat="1" ht="55.5" customHeight="1">
      <c r="A201" s="38"/>
      <c r="B201" s="39"/>
      <c r="C201" s="218" t="s">
        <v>7</v>
      </c>
      <c r="D201" s="218" t="s">
        <v>132</v>
      </c>
      <c r="E201" s="219" t="s">
        <v>248</v>
      </c>
      <c r="F201" s="220" t="s">
        <v>249</v>
      </c>
      <c r="G201" s="221" t="s">
        <v>231</v>
      </c>
      <c r="H201" s="222">
        <v>5.7999999999999998</v>
      </c>
      <c r="I201" s="223"/>
      <c r="J201" s="224">
        <f>ROUND(I201*H201,2)</f>
        <v>0</v>
      </c>
      <c r="K201" s="220" t="s">
        <v>136</v>
      </c>
      <c r="L201" s="44"/>
      <c r="M201" s="225" t="s">
        <v>1</v>
      </c>
      <c r="N201" s="226" t="s">
        <v>42</v>
      </c>
      <c r="O201" s="91"/>
      <c r="P201" s="227">
        <f>O201*H201</f>
        <v>0</v>
      </c>
      <c r="Q201" s="227">
        <v>0</v>
      </c>
      <c r="R201" s="227">
        <f>Q201*H201</f>
        <v>0</v>
      </c>
      <c r="S201" s="227">
        <v>0</v>
      </c>
      <c r="T201" s="228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9" t="s">
        <v>137</v>
      </c>
      <c r="AT201" s="229" t="s">
        <v>132</v>
      </c>
      <c r="AU201" s="229" t="s">
        <v>86</v>
      </c>
      <c r="AY201" s="17" t="s">
        <v>129</v>
      </c>
      <c r="BE201" s="230">
        <f>IF(N201="základní",J201,0)</f>
        <v>0</v>
      </c>
      <c r="BF201" s="230">
        <f>IF(N201="snížená",J201,0)</f>
        <v>0</v>
      </c>
      <c r="BG201" s="230">
        <f>IF(N201="zákl. přenesená",J201,0)</f>
        <v>0</v>
      </c>
      <c r="BH201" s="230">
        <f>IF(N201="sníž. přenesená",J201,0)</f>
        <v>0</v>
      </c>
      <c r="BI201" s="230">
        <f>IF(N201="nulová",J201,0)</f>
        <v>0</v>
      </c>
      <c r="BJ201" s="17" t="s">
        <v>33</v>
      </c>
      <c r="BK201" s="230">
        <f>ROUND(I201*H201,2)</f>
        <v>0</v>
      </c>
      <c r="BL201" s="17" t="s">
        <v>137</v>
      </c>
      <c r="BM201" s="229" t="s">
        <v>250</v>
      </c>
    </row>
    <row r="202" s="12" customFormat="1" ht="25.92" customHeight="1">
      <c r="A202" s="12"/>
      <c r="B202" s="202"/>
      <c r="C202" s="203"/>
      <c r="D202" s="204" t="s">
        <v>76</v>
      </c>
      <c r="E202" s="205" t="s">
        <v>251</v>
      </c>
      <c r="F202" s="205" t="s">
        <v>252</v>
      </c>
      <c r="G202" s="203"/>
      <c r="H202" s="203"/>
      <c r="I202" s="206"/>
      <c r="J202" s="207">
        <f>BK202</f>
        <v>0</v>
      </c>
      <c r="K202" s="203"/>
      <c r="L202" s="208"/>
      <c r="M202" s="209"/>
      <c r="N202" s="210"/>
      <c r="O202" s="210"/>
      <c r="P202" s="211">
        <f>P203+P209+P215+P231+P270+P277</f>
        <v>0</v>
      </c>
      <c r="Q202" s="210"/>
      <c r="R202" s="211">
        <f>R203+R209+R215+R231+R270+R277</f>
        <v>2.0037447500000001</v>
      </c>
      <c r="S202" s="210"/>
      <c r="T202" s="212">
        <f>T203+T209+T215+T231+T270+T277</f>
        <v>0.41596502999999996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13" t="s">
        <v>86</v>
      </c>
      <c r="AT202" s="214" t="s">
        <v>76</v>
      </c>
      <c r="AU202" s="214" t="s">
        <v>77</v>
      </c>
      <c r="AY202" s="213" t="s">
        <v>129</v>
      </c>
      <c r="BK202" s="215">
        <f>BK203+BK209+BK215+BK231+BK270+BK277</f>
        <v>0</v>
      </c>
    </row>
    <row r="203" s="12" customFormat="1" ht="22.8" customHeight="1">
      <c r="A203" s="12"/>
      <c r="B203" s="202"/>
      <c r="C203" s="203"/>
      <c r="D203" s="204" t="s">
        <v>76</v>
      </c>
      <c r="E203" s="216" t="s">
        <v>253</v>
      </c>
      <c r="F203" s="216" t="s">
        <v>254</v>
      </c>
      <c r="G203" s="203"/>
      <c r="H203" s="203"/>
      <c r="I203" s="206"/>
      <c r="J203" s="217">
        <f>BK203</f>
        <v>0</v>
      </c>
      <c r="K203" s="203"/>
      <c r="L203" s="208"/>
      <c r="M203" s="209"/>
      <c r="N203" s="210"/>
      <c r="O203" s="210"/>
      <c r="P203" s="211">
        <f>SUM(P204:P208)</f>
        <v>0</v>
      </c>
      <c r="Q203" s="210"/>
      <c r="R203" s="211">
        <f>SUM(R204:R208)</f>
        <v>0.012473999999999999</v>
      </c>
      <c r="S203" s="210"/>
      <c r="T203" s="212">
        <f>SUM(T204:T208)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13" t="s">
        <v>86</v>
      </c>
      <c r="AT203" s="214" t="s">
        <v>76</v>
      </c>
      <c r="AU203" s="214" t="s">
        <v>33</v>
      </c>
      <c r="AY203" s="213" t="s">
        <v>129</v>
      </c>
      <c r="BK203" s="215">
        <f>SUM(BK204:BK208)</f>
        <v>0</v>
      </c>
    </row>
    <row r="204" s="2" customFormat="1" ht="37.8" customHeight="1">
      <c r="A204" s="38"/>
      <c r="B204" s="39"/>
      <c r="C204" s="218" t="s">
        <v>255</v>
      </c>
      <c r="D204" s="218" t="s">
        <v>132</v>
      </c>
      <c r="E204" s="219" t="s">
        <v>256</v>
      </c>
      <c r="F204" s="220" t="s">
        <v>257</v>
      </c>
      <c r="G204" s="221" t="s">
        <v>149</v>
      </c>
      <c r="H204" s="222">
        <v>6.2999999999999998</v>
      </c>
      <c r="I204" s="223"/>
      <c r="J204" s="224">
        <f>ROUND(I204*H204,2)</f>
        <v>0</v>
      </c>
      <c r="K204" s="220" t="s">
        <v>136</v>
      </c>
      <c r="L204" s="44"/>
      <c r="M204" s="225" t="s">
        <v>1</v>
      </c>
      <c r="N204" s="226" t="s">
        <v>42</v>
      </c>
      <c r="O204" s="91"/>
      <c r="P204" s="227">
        <f>O204*H204</f>
        <v>0</v>
      </c>
      <c r="Q204" s="227">
        <v>0.00198</v>
      </c>
      <c r="R204" s="227">
        <f>Q204*H204</f>
        <v>0.012473999999999999</v>
      </c>
      <c r="S204" s="227">
        <v>0</v>
      </c>
      <c r="T204" s="228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29" t="s">
        <v>221</v>
      </c>
      <c r="AT204" s="229" t="s">
        <v>132</v>
      </c>
      <c r="AU204" s="229" t="s">
        <v>86</v>
      </c>
      <c r="AY204" s="17" t="s">
        <v>129</v>
      </c>
      <c r="BE204" s="230">
        <f>IF(N204="základní",J204,0)</f>
        <v>0</v>
      </c>
      <c r="BF204" s="230">
        <f>IF(N204="snížená",J204,0)</f>
        <v>0</v>
      </c>
      <c r="BG204" s="230">
        <f>IF(N204="zákl. přenesená",J204,0)</f>
        <v>0</v>
      </c>
      <c r="BH204" s="230">
        <f>IF(N204="sníž. přenesená",J204,0)</f>
        <v>0</v>
      </c>
      <c r="BI204" s="230">
        <f>IF(N204="nulová",J204,0)</f>
        <v>0</v>
      </c>
      <c r="BJ204" s="17" t="s">
        <v>33</v>
      </c>
      <c r="BK204" s="230">
        <f>ROUND(I204*H204,2)</f>
        <v>0</v>
      </c>
      <c r="BL204" s="17" t="s">
        <v>221</v>
      </c>
      <c r="BM204" s="229" t="s">
        <v>258</v>
      </c>
    </row>
    <row r="205" s="13" customFormat="1">
      <c r="A205" s="13"/>
      <c r="B205" s="231"/>
      <c r="C205" s="232"/>
      <c r="D205" s="233" t="s">
        <v>139</v>
      </c>
      <c r="E205" s="234" t="s">
        <v>1</v>
      </c>
      <c r="F205" s="235" t="s">
        <v>259</v>
      </c>
      <c r="G205" s="232"/>
      <c r="H205" s="236">
        <v>6.2999999999999998</v>
      </c>
      <c r="I205" s="237"/>
      <c r="J205" s="232"/>
      <c r="K205" s="232"/>
      <c r="L205" s="238"/>
      <c r="M205" s="239"/>
      <c r="N205" s="240"/>
      <c r="O205" s="240"/>
      <c r="P205" s="240"/>
      <c r="Q205" s="240"/>
      <c r="R205" s="240"/>
      <c r="S205" s="240"/>
      <c r="T205" s="241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2" t="s">
        <v>139</v>
      </c>
      <c r="AU205" s="242" t="s">
        <v>86</v>
      </c>
      <c r="AV205" s="13" t="s">
        <v>86</v>
      </c>
      <c r="AW205" s="13" t="s">
        <v>32</v>
      </c>
      <c r="AX205" s="13" t="s">
        <v>77</v>
      </c>
      <c r="AY205" s="242" t="s">
        <v>129</v>
      </c>
    </row>
    <row r="206" s="14" customFormat="1">
      <c r="A206" s="14"/>
      <c r="B206" s="243"/>
      <c r="C206" s="244"/>
      <c r="D206" s="233" t="s">
        <v>139</v>
      </c>
      <c r="E206" s="245" t="s">
        <v>1</v>
      </c>
      <c r="F206" s="246" t="s">
        <v>141</v>
      </c>
      <c r="G206" s="244"/>
      <c r="H206" s="247">
        <v>6.2999999999999998</v>
      </c>
      <c r="I206" s="248"/>
      <c r="J206" s="244"/>
      <c r="K206" s="244"/>
      <c r="L206" s="249"/>
      <c r="M206" s="250"/>
      <c r="N206" s="251"/>
      <c r="O206" s="251"/>
      <c r="P206" s="251"/>
      <c r="Q206" s="251"/>
      <c r="R206" s="251"/>
      <c r="S206" s="251"/>
      <c r="T206" s="252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3" t="s">
        <v>139</v>
      </c>
      <c r="AU206" s="253" t="s">
        <v>86</v>
      </c>
      <c r="AV206" s="14" t="s">
        <v>137</v>
      </c>
      <c r="AW206" s="14" t="s">
        <v>32</v>
      </c>
      <c r="AX206" s="14" t="s">
        <v>33</v>
      </c>
      <c r="AY206" s="253" t="s">
        <v>129</v>
      </c>
    </row>
    <row r="207" s="2" customFormat="1" ht="49.05" customHeight="1">
      <c r="A207" s="38"/>
      <c r="B207" s="39"/>
      <c r="C207" s="218" t="s">
        <v>260</v>
      </c>
      <c r="D207" s="218" t="s">
        <v>132</v>
      </c>
      <c r="E207" s="219" t="s">
        <v>261</v>
      </c>
      <c r="F207" s="220" t="s">
        <v>262</v>
      </c>
      <c r="G207" s="221" t="s">
        <v>231</v>
      </c>
      <c r="H207" s="222">
        <v>0.012</v>
      </c>
      <c r="I207" s="223"/>
      <c r="J207" s="224">
        <f>ROUND(I207*H207,2)</f>
        <v>0</v>
      </c>
      <c r="K207" s="220" t="s">
        <v>136</v>
      </c>
      <c r="L207" s="44"/>
      <c r="M207" s="225" t="s">
        <v>1</v>
      </c>
      <c r="N207" s="226" t="s">
        <v>42</v>
      </c>
      <c r="O207" s="91"/>
      <c r="P207" s="227">
        <f>O207*H207</f>
        <v>0</v>
      </c>
      <c r="Q207" s="227">
        <v>0</v>
      </c>
      <c r="R207" s="227">
        <f>Q207*H207</f>
        <v>0</v>
      </c>
      <c r="S207" s="227">
        <v>0</v>
      </c>
      <c r="T207" s="228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9" t="s">
        <v>221</v>
      </c>
      <c r="AT207" s="229" t="s">
        <v>132</v>
      </c>
      <c r="AU207" s="229" t="s">
        <v>86</v>
      </c>
      <c r="AY207" s="17" t="s">
        <v>129</v>
      </c>
      <c r="BE207" s="230">
        <f>IF(N207="základní",J207,0)</f>
        <v>0</v>
      </c>
      <c r="BF207" s="230">
        <f>IF(N207="snížená",J207,0)</f>
        <v>0</v>
      </c>
      <c r="BG207" s="230">
        <f>IF(N207="zákl. přenesená",J207,0)</f>
        <v>0</v>
      </c>
      <c r="BH207" s="230">
        <f>IF(N207="sníž. přenesená",J207,0)</f>
        <v>0</v>
      </c>
      <c r="BI207" s="230">
        <f>IF(N207="nulová",J207,0)</f>
        <v>0</v>
      </c>
      <c r="BJ207" s="17" t="s">
        <v>33</v>
      </c>
      <c r="BK207" s="230">
        <f>ROUND(I207*H207,2)</f>
        <v>0</v>
      </c>
      <c r="BL207" s="17" t="s">
        <v>221</v>
      </c>
      <c r="BM207" s="229" t="s">
        <v>263</v>
      </c>
    </row>
    <row r="208" s="2" customFormat="1" ht="49.05" customHeight="1">
      <c r="A208" s="38"/>
      <c r="B208" s="39"/>
      <c r="C208" s="218" t="s">
        <v>264</v>
      </c>
      <c r="D208" s="218" t="s">
        <v>132</v>
      </c>
      <c r="E208" s="219" t="s">
        <v>265</v>
      </c>
      <c r="F208" s="220" t="s">
        <v>266</v>
      </c>
      <c r="G208" s="221" t="s">
        <v>231</v>
      </c>
      <c r="H208" s="222">
        <v>0.012</v>
      </c>
      <c r="I208" s="223"/>
      <c r="J208" s="224">
        <f>ROUND(I208*H208,2)</f>
        <v>0</v>
      </c>
      <c r="K208" s="220" t="s">
        <v>136</v>
      </c>
      <c r="L208" s="44"/>
      <c r="M208" s="225" t="s">
        <v>1</v>
      </c>
      <c r="N208" s="226" t="s">
        <v>42</v>
      </c>
      <c r="O208" s="91"/>
      <c r="P208" s="227">
        <f>O208*H208</f>
        <v>0</v>
      </c>
      <c r="Q208" s="227">
        <v>0</v>
      </c>
      <c r="R208" s="227">
        <f>Q208*H208</f>
        <v>0</v>
      </c>
      <c r="S208" s="227">
        <v>0</v>
      </c>
      <c r="T208" s="228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29" t="s">
        <v>221</v>
      </c>
      <c r="AT208" s="229" t="s">
        <v>132</v>
      </c>
      <c r="AU208" s="229" t="s">
        <v>86</v>
      </c>
      <c r="AY208" s="17" t="s">
        <v>129</v>
      </c>
      <c r="BE208" s="230">
        <f>IF(N208="základní",J208,0)</f>
        <v>0</v>
      </c>
      <c r="BF208" s="230">
        <f>IF(N208="snížená",J208,0)</f>
        <v>0</v>
      </c>
      <c r="BG208" s="230">
        <f>IF(N208="zákl. přenesená",J208,0)</f>
        <v>0</v>
      </c>
      <c r="BH208" s="230">
        <f>IF(N208="sníž. přenesená",J208,0)</f>
        <v>0</v>
      </c>
      <c r="BI208" s="230">
        <f>IF(N208="nulová",J208,0)</f>
        <v>0</v>
      </c>
      <c r="BJ208" s="17" t="s">
        <v>33</v>
      </c>
      <c r="BK208" s="230">
        <f>ROUND(I208*H208,2)</f>
        <v>0</v>
      </c>
      <c r="BL208" s="17" t="s">
        <v>221</v>
      </c>
      <c r="BM208" s="229" t="s">
        <v>267</v>
      </c>
    </row>
    <row r="209" s="12" customFormat="1" ht="22.8" customHeight="1">
      <c r="A209" s="12"/>
      <c r="B209" s="202"/>
      <c r="C209" s="203"/>
      <c r="D209" s="204" t="s">
        <v>76</v>
      </c>
      <c r="E209" s="216" t="s">
        <v>268</v>
      </c>
      <c r="F209" s="216" t="s">
        <v>269</v>
      </c>
      <c r="G209" s="203"/>
      <c r="H209" s="203"/>
      <c r="I209" s="206"/>
      <c r="J209" s="217">
        <f>BK209</f>
        <v>0</v>
      </c>
      <c r="K209" s="203"/>
      <c r="L209" s="208"/>
      <c r="M209" s="209"/>
      <c r="N209" s="210"/>
      <c r="O209" s="210"/>
      <c r="P209" s="211">
        <f>SUM(P210:P214)</f>
        <v>0</v>
      </c>
      <c r="Q209" s="210"/>
      <c r="R209" s="211">
        <f>SUM(R210:R214)</f>
        <v>0.010200000000000001</v>
      </c>
      <c r="S209" s="210"/>
      <c r="T209" s="212">
        <f>SUM(T210:T214)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13" t="s">
        <v>86</v>
      </c>
      <c r="AT209" s="214" t="s">
        <v>76</v>
      </c>
      <c r="AU209" s="214" t="s">
        <v>33</v>
      </c>
      <c r="AY209" s="213" t="s">
        <v>129</v>
      </c>
      <c r="BK209" s="215">
        <f>SUM(BK210:BK214)</f>
        <v>0</v>
      </c>
    </row>
    <row r="210" s="2" customFormat="1" ht="37.8" customHeight="1">
      <c r="A210" s="38"/>
      <c r="B210" s="39"/>
      <c r="C210" s="218" t="s">
        <v>270</v>
      </c>
      <c r="D210" s="218" t="s">
        <v>132</v>
      </c>
      <c r="E210" s="219" t="s">
        <v>271</v>
      </c>
      <c r="F210" s="220" t="s">
        <v>272</v>
      </c>
      <c r="G210" s="221" t="s">
        <v>135</v>
      </c>
      <c r="H210" s="222">
        <v>6</v>
      </c>
      <c r="I210" s="223"/>
      <c r="J210" s="224">
        <f>ROUND(I210*H210,2)</f>
        <v>0</v>
      </c>
      <c r="K210" s="220" t="s">
        <v>136</v>
      </c>
      <c r="L210" s="44"/>
      <c r="M210" s="225" t="s">
        <v>1</v>
      </c>
      <c r="N210" s="226" t="s">
        <v>42</v>
      </c>
      <c r="O210" s="91"/>
      <c r="P210" s="227">
        <f>O210*H210</f>
        <v>0</v>
      </c>
      <c r="Q210" s="227">
        <v>0</v>
      </c>
      <c r="R210" s="227">
        <f>Q210*H210</f>
        <v>0</v>
      </c>
      <c r="S210" s="227">
        <v>0</v>
      </c>
      <c r="T210" s="228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29" t="s">
        <v>221</v>
      </c>
      <c r="AT210" s="229" t="s">
        <v>132</v>
      </c>
      <c r="AU210" s="229" t="s">
        <v>86</v>
      </c>
      <c r="AY210" s="17" t="s">
        <v>129</v>
      </c>
      <c r="BE210" s="230">
        <f>IF(N210="základní",J210,0)</f>
        <v>0</v>
      </c>
      <c r="BF210" s="230">
        <f>IF(N210="snížená",J210,0)</f>
        <v>0</v>
      </c>
      <c r="BG210" s="230">
        <f>IF(N210="zákl. přenesená",J210,0)</f>
        <v>0</v>
      </c>
      <c r="BH210" s="230">
        <f>IF(N210="sníž. přenesená",J210,0)</f>
        <v>0</v>
      </c>
      <c r="BI210" s="230">
        <f>IF(N210="nulová",J210,0)</f>
        <v>0</v>
      </c>
      <c r="BJ210" s="17" t="s">
        <v>33</v>
      </c>
      <c r="BK210" s="230">
        <f>ROUND(I210*H210,2)</f>
        <v>0</v>
      </c>
      <c r="BL210" s="17" t="s">
        <v>221</v>
      </c>
      <c r="BM210" s="229" t="s">
        <v>273</v>
      </c>
    </row>
    <row r="211" s="2" customFormat="1" ht="21.75" customHeight="1">
      <c r="A211" s="38"/>
      <c r="B211" s="39"/>
      <c r="C211" s="264" t="s">
        <v>274</v>
      </c>
      <c r="D211" s="264" t="s">
        <v>275</v>
      </c>
      <c r="E211" s="265" t="s">
        <v>276</v>
      </c>
      <c r="F211" s="266" t="s">
        <v>277</v>
      </c>
      <c r="G211" s="267" t="s">
        <v>149</v>
      </c>
      <c r="H211" s="268">
        <v>6</v>
      </c>
      <c r="I211" s="269"/>
      <c r="J211" s="270">
        <f>ROUND(I211*H211,2)</f>
        <v>0</v>
      </c>
      <c r="K211" s="266" t="s">
        <v>136</v>
      </c>
      <c r="L211" s="271"/>
      <c r="M211" s="272" t="s">
        <v>1</v>
      </c>
      <c r="N211" s="273" t="s">
        <v>42</v>
      </c>
      <c r="O211" s="91"/>
      <c r="P211" s="227">
        <f>O211*H211</f>
        <v>0</v>
      </c>
      <c r="Q211" s="227">
        <v>0.0015</v>
      </c>
      <c r="R211" s="227">
        <f>Q211*H211</f>
        <v>0.0090000000000000011</v>
      </c>
      <c r="S211" s="227">
        <v>0</v>
      </c>
      <c r="T211" s="228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29" t="s">
        <v>278</v>
      </c>
      <c r="AT211" s="229" t="s">
        <v>275</v>
      </c>
      <c r="AU211" s="229" t="s">
        <v>86</v>
      </c>
      <c r="AY211" s="17" t="s">
        <v>129</v>
      </c>
      <c r="BE211" s="230">
        <f>IF(N211="základní",J211,0)</f>
        <v>0</v>
      </c>
      <c r="BF211" s="230">
        <f>IF(N211="snížená",J211,0)</f>
        <v>0</v>
      </c>
      <c r="BG211" s="230">
        <f>IF(N211="zákl. přenesená",J211,0)</f>
        <v>0</v>
      </c>
      <c r="BH211" s="230">
        <f>IF(N211="sníž. přenesená",J211,0)</f>
        <v>0</v>
      </c>
      <c r="BI211" s="230">
        <f>IF(N211="nulová",J211,0)</f>
        <v>0</v>
      </c>
      <c r="BJ211" s="17" t="s">
        <v>33</v>
      </c>
      <c r="BK211" s="230">
        <f>ROUND(I211*H211,2)</f>
        <v>0</v>
      </c>
      <c r="BL211" s="17" t="s">
        <v>221</v>
      </c>
      <c r="BM211" s="229" t="s">
        <v>279</v>
      </c>
    </row>
    <row r="212" s="2" customFormat="1" ht="16.5" customHeight="1">
      <c r="A212" s="38"/>
      <c r="B212" s="39"/>
      <c r="C212" s="264" t="s">
        <v>280</v>
      </c>
      <c r="D212" s="264" t="s">
        <v>275</v>
      </c>
      <c r="E212" s="265" t="s">
        <v>281</v>
      </c>
      <c r="F212" s="266" t="s">
        <v>282</v>
      </c>
      <c r="G212" s="267" t="s">
        <v>283</v>
      </c>
      <c r="H212" s="268">
        <v>6</v>
      </c>
      <c r="I212" s="269"/>
      <c r="J212" s="270">
        <f>ROUND(I212*H212,2)</f>
        <v>0</v>
      </c>
      <c r="K212" s="266" t="s">
        <v>136</v>
      </c>
      <c r="L212" s="271"/>
      <c r="M212" s="272" t="s">
        <v>1</v>
      </c>
      <c r="N212" s="273" t="s">
        <v>42</v>
      </c>
      <c r="O212" s="91"/>
      <c r="P212" s="227">
        <f>O212*H212</f>
        <v>0</v>
      </c>
      <c r="Q212" s="227">
        <v>0.00020000000000000001</v>
      </c>
      <c r="R212" s="227">
        <f>Q212*H212</f>
        <v>0.0012000000000000001</v>
      </c>
      <c r="S212" s="227">
        <v>0</v>
      </c>
      <c r="T212" s="228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29" t="s">
        <v>278</v>
      </c>
      <c r="AT212" s="229" t="s">
        <v>275</v>
      </c>
      <c r="AU212" s="229" t="s">
        <v>86</v>
      </c>
      <c r="AY212" s="17" t="s">
        <v>129</v>
      </c>
      <c r="BE212" s="230">
        <f>IF(N212="základní",J212,0)</f>
        <v>0</v>
      </c>
      <c r="BF212" s="230">
        <f>IF(N212="snížená",J212,0)</f>
        <v>0</v>
      </c>
      <c r="BG212" s="230">
        <f>IF(N212="zákl. přenesená",J212,0)</f>
        <v>0</v>
      </c>
      <c r="BH212" s="230">
        <f>IF(N212="sníž. přenesená",J212,0)</f>
        <v>0</v>
      </c>
      <c r="BI212" s="230">
        <f>IF(N212="nulová",J212,0)</f>
        <v>0</v>
      </c>
      <c r="BJ212" s="17" t="s">
        <v>33</v>
      </c>
      <c r="BK212" s="230">
        <f>ROUND(I212*H212,2)</f>
        <v>0</v>
      </c>
      <c r="BL212" s="17" t="s">
        <v>221</v>
      </c>
      <c r="BM212" s="229" t="s">
        <v>284</v>
      </c>
    </row>
    <row r="213" s="2" customFormat="1" ht="49.05" customHeight="1">
      <c r="A213" s="38"/>
      <c r="B213" s="39"/>
      <c r="C213" s="218" t="s">
        <v>285</v>
      </c>
      <c r="D213" s="218" t="s">
        <v>132</v>
      </c>
      <c r="E213" s="219" t="s">
        <v>286</v>
      </c>
      <c r="F213" s="220" t="s">
        <v>287</v>
      </c>
      <c r="G213" s="221" t="s">
        <v>231</v>
      </c>
      <c r="H213" s="222">
        <v>0.01</v>
      </c>
      <c r="I213" s="223"/>
      <c r="J213" s="224">
        <f>ROUND(I213*H213,2)</f>
        <v>0</v>
      </c>
      <c r="K213" s="220" t="s">
        <v>136</v>
      </c>
      <c r="L213" s="44"/>
      <c r="M213" s="225" t="s">
        <v>1</v>
      </c>
      <c r="N213" s="226" t="s">
        <v>42</v>
      </c>
      <c r="O213" s="91"/>
      <c r="P213" s="227">
        <f>O213*H213</f>
        <v>0</v>
      </c>
      <c r="Q213" s="227">
        <v>0</v>
      </c>
      <c r="R213" s="227">
        <f>Q213*H213</f>
        <v>0</v>
      </c>
      <c r="S213" s="227">
        <v>0</v>
      </c>
      <c r="T213" s="228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29" t="s">
        <v>221</v>
      </c>
      <c r="AT213" s="229" t="s">
        <v>132</v>
      </c>
      <c r="AU213" s="229" t="s">
        <v>86</v>
      </c>
      <c r="AY213" s="17" t="s">
        <v>129</v>
      </c>
      <c r="BE213" s="230">
        <f>IF(N213="základní",J213,0)</f>
        <v>0</v>
      </c>
      <c r="BF213" s="230">
        <f>IF(N213="snížená",J213,0)</f>
        <v>0</v>
      </c>
      <c r="BG213" s="230">
        <f>IF(N213="zákl. přenesená",J213,0)</f>
        <v>0</v>
      </c>
      <c r="BH213" s="230">
        <f>IF(N213="sníž. přenesená",J213,0)</f>
        <v>0</v>
      </c>
      <c r="BI213" s="230">
        <f>IF(N213="nulová",J213,0)</f>
        <v>0</v>
      </c>
      <c r="BJ213" s="17" t="s">
        <v>33</v>
      </c>
      <c r="BK213" s="230">
        <f>ROUND(I213*H213,2)</f>
        <v>0</v>
      </c>
      <c r="BL213" s="17" t="s">
        <v>221</v>
      </c>
      <c r="BM213" s="229" t="s">
        <v>288</v>
      </c>
    </row>
    <row r="214" s="2" customFormat="1" ht="49.05" customHeight="1">
      <c r="A214" s="38"/>
      <c r="B214" s="39"/>
      <c r="C214" s="218" t="s">
        <v>289</v>
      </c>
      <c r="D214" s="218" t="s">
        <v>132</v>
      </c>
      <c r="E214" s="219" t="s">
        <v>290</v>
      </c>
      <c r="F214" s="220" t="s">
        <v>291</v>
      </c>
      <c r="G214" s="221" t="s">
        <v>231</v>
      </c>
      <c r="H214" s="222">
        <v>0.01</v>
      </c>
      <c r="I214" s="223"/>
      <c r="J214" s="224">
        <f>ROUND(I214*H214,2)</f>
        <v>0</v>
      </c>
      <c r="K214" s="220" t="s">
        <v>136</v>
      </c>
      <c r="L214" s="44"/>
      <c r="M214" s="225" t="s">
        <v>1</v>
      </c>
      <c r="N214" s="226" t="s">
        <v>42</v>
      </c>
      <c r="O214" s="91"/>
      <c r="P214" s="227">
        <f>O214*H214</f>
        <v>0</v>
      </c>
      <c r="Q214" s="227">
        <v>0</v>
      </c>
      <c r="R214" s="227">
        <f>Q214*H214</f>
        <v>0</v>
      </c>
      <c r="S214" s="227">
        <v>0</v>
      </c>
      <c r="T214" s="228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29" t="s">
        <v>221</v>
      </c>
      <c r="AT214" s="229" t="s">
        <v>132</v>
      </c>
      <c r="AU214" s="229" t="s">
        <v>86</v>
      </c>
      <c r="AY214" s="17" t="s">
        <v>129</v>
      </c>
      <c r="BE214" s="230">
        <f>IF(N214="základní",J214,0)</f>
        <v>0</v>
      </c>
      <c r="BF214" s="230">
        <f>IF(N214="snížená",J214,0)</f>
        <v>0</v>
      </c>
      <c r="BG214" s="230">
        <f>IF(N214="zákl. přenesená",J214,0)</f>
        <v>0</v>
      </c>
      <c r="BH214" s="230">
        <f>IF(N214="sníž. přenesená",J214,0)</f>
        <v>0</v>
      </c>
      <c r="BI214" s="230">
        <f>IF(N214="nulová",J214,0)</f>
        <v>0</v>
      </c>
      <c r="BJ214" s="17" t="s">
        <v>33</v>
      </c>
      <c r="BK214" s="230">
        <f>ROUND(I214*H214,2)</f>
        <v>0</v>
      </c>
      <c r="BL214" s="17" t="s">
        <v>221</v>
      </c>
      <c r="BM214" s="229" t="s">
        <v>292</v>
      </c>
    </row>
    <row r="215" s="12" customFormat="1" ht="22.8" customHeight="1">
      <c r="A215" s="12"/>
      <c r="B215" s="202"/>
      <c r="C215" s="203"/>
      <c r="D215" s="204" t="s">
        <v>76</v>
      </c>
      <c r="E215" s="216" t="s">
        <v>293</v>
      </c>
      <c r="F215" s="216" t="s">
        <v>294</v>
      </c>
      <c r="G215" s="203"/>
      <c r="H215" s="203"/>
      <c r="I215" s="206"/>
      <c r="J215" s="217">
        <f>BK215</f>
        <v>0</v>
      </c>
      <c r="K215" s="203"/>
      <c r="L215" s="208"/>
      <c r="M215" s="209"/>
      <c r="N215" s="210"/>
      <c r="O215" s="210"/>
      <c r="P215" s="211">
        <f>SUM(P216:P230)</f>
        <v>0</v>
      </c>
      <c r="Q215" s="210"/>
      <c r="R215" s="211">
        <f>SUM(R216:R230)</f>
        <v>0.30588000000000004</v>
      </c>
      <c r="S215" s="210"/>
      <c r="T215" s="212">
        <f>SUM(T216:T230)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13" t="s">
        <v>86</v>
      </c>
      <c r="AT215" s="214" t="s">
        <v>76</v>
      </c>
      <c r="AU215" s="214" t="s">
        <v>33</v>
      </c>
      <c r="AY215" s="213" t="s">
        <v>129</v>
      </c>
      <c r="BK215" s="215">
        <f>SUM(BK216:BK230)</f>
        <v>0</v>
      </c>
    </row>
    <row r="216" s="2" customFormat="1" ht="44.25" customHeight="1">
      <c r="A216" s="38"/>
      <c r="B216" s="39"/>
      <c r="C216" s="218" t="s">
        <v>295</v>
      </c>
      <c r="D216" s="218" t="s">
        <v>132</v>
      </c>
      <c r="E216" s="219" t="s">
        <v>296</v>
      </c>
      <c r="F216" s="220" t="s">
        <v>297</v>
      </c>
      <c r="G216" s="221" t="s">
        <v>156</v>
      </c>
      <c r="H216" s="222">
        <v>10.5</v>
      </c>
      <c r="I216" s="223"/>
      <c r="J216" s="224">
        <f>ROUND(I216*H216,2)</f>
        <v>0</v>
      </c>
      <c r="K216" s="220" t="s">
        <v>136</v>
      </c>
      <c r="L216" s="44"/>
      <c r="M216" s="225" t="s">
        <v>1</v>
      </c>
      <c r="N216" s="226" t="s">
        <v>42</v>
      </c>
      <c r="O216" s="91"/>
      <c r="P216" s="227">
        <f>O216*H216</f>
        <v>0</v>
      </c>
      <c r="Q216" s="227">
        <v>0.00036999999999999999</v>
      </c>
      <c r="R216" s="227">
        <f>Q216*H216</f>
        <v>0.003885</v>
      </c>
      <c r="S216" s="227">
        <v>0</v>
      </c>
      <c r="T216" s="228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29" t="s">
        <v>221</v>
      </c>
      <c r="AT216" s="229" t="s">
        <v>132</v>
      </c>
      <c r="AU216" s="229" t="s">
        <v>86</v>
      </c>
      <c r="AY216" s="17" t="s">
        <v>129</v>
      </c>
      <c r="BE216" s="230">
        <f>IF(N216="základní",J216,0)</f>
        <v>0</v>
      </c>
      <c r="BF216" s="230">
        <f>IF(N216="snížená",J216,0)</f>
        <v>0</v>
      </c>
      <c r="BG216" s="230">
        <f>IF(N216="zákl. přenesená",J216,0)</f>
        <v>0</v>
      </c>
      <c r="BH216" s="230">
        <f>IF(N216="sníž. přenesená",J216,0)</f>
        <v>0</v>
      </c>
      <c r="BI216" s="230">
        <f>IF(N216="nulová",J216,0)</f>
        <v>0</v>
      </c>
      <c r="BJ216" s="17" t="s">
        <v>33</v>
      </c>
      <c r="BK216" s="230">
        <f>ROUND(I216*H216,2)</f>
        <v>0</v>
      </c>
      <c r="BL216" s="17" t="s">
        <v>221</v>
      </c>
      <c r="BM216" s="229" t="s">
        <v>298</v>
      </c>
    </row>
    <row r="217" s="13" customFormat="1">
      <c r="A217" s="13"/>
      <c r="B217" s="231"/>
      <c r="C217" s="232"/>
      <c r="D217" s="233" t="s">
        <v>139</v>
      </c>
      <c r="E217" s="234" t="s">
        <v>1</v>
      </c>
      <c r="F217" s="235" t="s">
        <v>299</v>
      </c>
      <c r="G217" s="232"/>
      <c r="H217" s="236">
        <v>10.5</v>
      </c>
      <c r="I217" s="237"/>
      <c r="J217" s="232"/>
      <c r="K217" s="232"/>
      <c r="L217" s="238"/>
      <c r="M217" s="239"/>
      <c r="N217" s="240"/>
      <c r="O217" s="240"/>
      <c r="P217" s="240"/>
      <c r="Q217" s="240"/>
      <c r="R217" s="240"/>
      <c r="S217" s="240"/>
      <c r="T217" s="241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2" t="s">
        <v>139</v>
      </c>
      <c r="AU217" s="242" t="s">
        <v>86</v>
      </c>
      <c r="AV217" s="13" t="s">
        <v>86</v>
      </c>
      <c r="AW217" s="13" t="s">
        <v>32</v>
      </c>
      <c r="AX217" s="13" t="s">
        <v>77</v>
      </c>
      <c r="AY217" s="242" t="s">
        <v>129</v>
      </c>
    </row>
    <row r="218" s="14" customFormat="1">
      <c r="A218" s="14"/>
      <c r="B218" s="243"/>
      <c r="C218" s="244"/>
      <c r="D218" s="233" t="s">
        <v>139</v>
      </c>
      <c r="E218" s="245" t="s">
        <v>1</v>
      </c>
      <c r="F218" s="246" t="s">
        <v>141</v>
      </c>
      <c r="G218" s="244"/>
      <c r="H218" s="247">
        <v>10.5</v>
      </c>
      <c r="I218" s="248"/>
      <c r="J218" s="244"/>
      <c r="K218" s="244"/>
      <c r="L218" s="249"/>
      <c r="M218" s="250"/>
      <c r="N218" s="251"/>
      <c r="O218" s="251"/>
      <c r="P218" s="251"/>
      <c r="Q218" s="251"/>
      <c r="R218" s="251"/>
      <c r="S218" s="251"/>
      <c r="T218" s="252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3" t="s">
        <v>139</v>
      </c>
      <c r="AU218" s="253" t="s">
        <v>86</v>
      </c>
      <c r="AV218" s="14" t="s">
        <v>137</v>
      </c>
      <c r="AW218" s="14" t="s">
        <v>32</v>
      </c>
      <c r="AX218" s="14" t="s">
        <v>33</v>
      </c>
      <c r="AY218" s="253" t="s">
        <v>129</v>
      </c>
    </row>
    <row r="219" s="2" customFormat="1" ht="24.15" customHeight="1">
      <c r="A219" s="38"/>
      <c r="B219" s="39"/>
      <c r="C219" s="264" t="s">
        <v>300</v>
      </c>
      <c r="D219" s="264" t="s">
        <v>275</v>
      </c>
      <c r="E219" s="265" t="s">
        <v>301</v>
      </c>
      <c r="F219" s="266" t="s">
        <v>302</v>
      </c>
      <c r="G219" s="267" t="s">
        <v>156</v>
      </c>
      <c r="H219" s="268">
        <v>5.25</v>
      </c>
      <c r="I219" s="269"/>
      <c r="J219" s="270">
        <f>ROUND(I219*H219,2)</f>
        <v>0</v>
      </c>
      <c r="K219" s="266" t="s">
        <v>136</v>
      </c>
      <c r="L219" s="271"/>
      <c r="M219" s="272" t="s">
        <v>1</v>
      </c>
      <c r="N219" s="273" t="s">
        <v>42</v>
      </c>
      <c r="O219" s="91"/>
      <c r="P219" s="227">
        <f>O219*H219</f>
        <v>0</v>
      </c>
      <c r="Q219" s="227">
        <v>0.02741</v>
      </c>
      <c r="R219" s="227">
        <f>Q219*H219</f>
        <v>0.14390249999999999</v>
      </c>
      <c r="S219" s="227">
        <v>0</v>
      </c>
      <c r="T219" s="228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29" t="s">
        <v>278</v>
      </c>
      <c r="AT219" s="229" t="s">
        <v>275</v>
      </c>
      <c r="AU219" s="229" t="s">
        <v>86</v>
      </c>
      <c r="AY219" s="17" t="s">
        <v>129</v>
      </c>
      <c r="BE219" s="230">
        <f>IF(N219="základní",J219,0)</f>
        <v>0</v>
      </c>
      <c r="BF219" s="230">
        <f>IF(N219="snížená",J219,0)</f>
        <v>0</v>
      </c>
      <c r="BG219" s="230">
        <f>IF(N219="zákl. přenesená",J219,0)</f>
        <v>0</v>
      </c>
      <c r="BH219" s="230">
        <f>IF(N219="sníž. přenesená",J219,0)</f>
        <v>0</v>
      </c>
      <c r="BI219" s="230">
        <f>IF(N219="nulová",J219,0)</f>
        <v>0</v>
      </c>
      <c r="BJ219" s="17" t="s">
        <v>33</v>
      </c>
      <c r="BK219" s="230">
        <f>ROUND(I219*H219,2)</f>
        <v>0</v>
      </c>
      <c r="BL219" s="17" t="s">
        <v>221</v>
      </c>
      <c r="BM219" s="229" t="s">
        <v>303</v>
      </c>
    </row>
    <row r="220" s="13" customFormat="1">
      <c r="A220" s="13"/>
      <c r="B220" s="231"/>
      <c r="C220" s="232"/>
      <c r="D220" s="233" t="s">
        <v>139</v>
      </c>
      <c r="E220" s="234" t="s">
        <v>1</v>
      </c>
      <c r="F220" s="235" t="s">
        <v>304</v>
      </c>
      <c r="G220" s="232"/>
      <c r="H220" s="236">
        <v>5.25</v>
      </c>
      <c r="I220" s="237"/>
      <c r="J220" s="232"/>
      <c r="K220" s="232"/>
      <c r="L220" s="238"/>
      <c r="M220" s="239"/>
      <c r="N220" s="240"/>
      <c r="O220" s="240"/>
      <c r="P220" s="240"/>
      <c r="Q220" s="240"/>
      <c r="R220" s="240"/>
      <c r="S220" s="240"/>
      <c r="T220" s="241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2" t="s">
        <v>139</v>
      </c>
      <c r="AU220" s="242" t="s">
        <v>86</v>
      </c>
      <c r="AV220" s="13" t="s">
        <v>86</v>
      </c>
      <c r="AW220" s="13" t="s">
        <v>32</v>
      </c>
      <c r="AX220" s="13" t="s">
        <v>77</v>
      </c>
      <c r="AY220" s="242" t="s">
        <v>129</v>
      </c>
    </row>
    <row r="221" s="14" customFormat="1">
      <c r="A221" s="14"/>
      <c r="B221" s="243"/>
      <c r="C221" s="244"/>
      <c r="D221" s="233" t="s">
        <v>139</v>
      </c>
      <c r="E221" s="245" t="s">
        <v>1</v>
      </c>
      <c r="F221" s="246" t="s">
        <v>141</v>
      </c>
      <c r="G221" s="244"/>
      <c r="H221" s="247">
        <v>5.25</v>
      </c>
      <c r="I221" s="248"/>
      <c r="J221" s="244"/>
      <c r="K221" s="244"/>
      <c r="L221" s="249"/>
      <c r="M221" s="250"/>
      <c r="N221" s="251"/>
      <c r="O221" s="251"/>
      <c r="P221" s="251"/>
      <c r="Q221" s="251"/>
      <c r="R221" s="251"/>
      <c r="S221" s="251"/>
      <c r="T221" s="252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3" t="s">
        <v>139</v>
      </c>
      <c r="AU221" s="253" t="s">
        <v>86</v>
      </c>
      <c r="AV221" s="14" t="s">
        <v>137</v>
      </c>
      <c r="AW221" s="14" t="s">
        <v>32</v>
      </c>
      <c r="AX221" s="14" t="s">
        <v>33</v>
      </c>
      <c r="AY221" s="253" t="s">
        <v>129</v>
      </c>
    </row>
    <row r="222" s="2" customFormat="1" ht="37.8" customHeight="1">
      <c r="A222" s="38"/>
      <c r="B222" s="39"/>
      <c r="C222" s="264" t="s">
        <v>278</v>
      </c>
      <c r="D222" s="264" t="s">
        <v>275</v>
      </c>
      <c r="E222" s="265" t="s">
        <v>305</v>
      </c>
      <c r="F222" s="266" t="s">
        <v>306</v>
      </c>
      <c r="G222" s="267" t="s">
        <v>156</v>
      </c>
      <c r="H222" s="268">
        <v>5.25</v>
      </c>
      <c r="I222" s="269"/>
      <c r="J222" s="270">
        <f>ROUND(I222*H222,2)</f>
        <v>0</v>
      </c>
      <c r="K222" s="266" t="s">
        <v>1</v>
      </c>
      <c r="L222" s="271"/>
      <c r="M222" s="272" t="s">
        <v>1</v>
      </c>
      <c r="N222" s="273" t="s">
        <v>42</v>
      </c>
      <c r="O222" s="91"/>
      <c r="P222" s="227">
        <f>O222*H222</f>
        <v>0</v>
      </c>
      <c r="Q222" s="227">
        <v>0.02741</v>
      </c>
      <c r="R222" s="227">
        <f>Q222*H222</f>
        <v>0.14390249999999999</v>
      </c>
      <c r="S222" s="227">
        <v>0</v>
      </c>
      <c r="T222" s="228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29" t="s">
        <v>278</v>
      </c>
      <c r="AT222" s="229" t="s">
        <v>275</v>
      </c>
      <c r="AU222" s="229" t="s">
        <v>86</v>
      </c>
      <c r="AY222" s="17" t="s">
        <v>129</v>
      </c>
      <c r="BE222" s="230">
        <f>IF(N222="základní",J222,0)</f>
        <v>0</v>
      </c>
      <c r="BF222" s="230">
        <f>IF(N222="snížená",J222,0)</f>
        <v>0</v>
      </c>
      <c r="BG222" s="230">
        <f>IF(N222="zákl. přenesená",J222,0)</f>
        <v>0</v>
      </c>
      <c r="BH222" s="230">
        <f>IF(N222="sníž. přenesená",J222,0)</f>
        <v>0</v>
      </c>
      <c r="BI222" s="230">
        <f>IF(N222="nulová",J222,0)</f>
        <v>0</v>
      </c>
      <c r="BJ222" s="17" t="s">
        <v>33</v>
      </c>
      <c r="BK222" s="230">
        <f>ROUND(I222*H222,2)</f>
        <v>0</v>
      </c>
      <c r="BL222" s="17" t="s">
        <v>221</v>
      </c>
      <c r="BM222" s="229" t="s">
        <v>307</v>
      </c>
    </row>
    <row r="223" s="13" customFormat="1">
      <c r="A223" s="13"/>
      <c r="B223" s="231"/>
      <c r="C223" s="232"/>
      <c r="D223" s="233" t="s">
        <v>139</v>
      </c>
      <c r="E223" s="234" t="s">
        <v>1</v>
      </c>
      <c r="F223" s="235" t="s">
        <v>304</v>
      </c>
      <c r="G223" s="232"/>
      <c r="H223" s="236">
        <v>5.25</v>
      </c>
      <c r="I223" s="237"/>
      <c r="J223" s="232"/>
      <c r="K223" s="232"/>
      <c r="L223" s="238"/>
      <c r="M223" s="239"/>
      <c r="N223" s="240"/>
      <c r="O223" s="240"/>
      <c r="P223" s="240"/>
      <c r="Q223" s="240"/>
      <c r="R223" s="240"/>
      <c r="S223" s="240"/>
      <c r="T223" s="241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2" t="s">
        <v>139</v>
      </c>
      <c r="AU223" s="242" t="s">
        <v>86</v>
      </c>
      <c r="AV223" s="13" t="s">
        <v>86</v>
      </c>
      <c r="AW223" s="13" t="s">
        <v>32</v>
      </c>
      <c r="AX223" s="13" t="s">
        <v>77</v>
      </c>
      <c r="AY223" s="242" t="s">
        <v>129</v>
      </c>
    </row>
    <row r="224" s="14" customFormat="1">
      <c r="A224" s="14"/>
      <c r="B224" s="243"/>
      <c r="C224" s="244"/>
      <c r="D224" s="233" t="s">
        <v>139</v>
      </c>
      <c r="E224" s="245" t="s">
        <v>1</v>
      </c>
      <c r="F224" s="246" t="s">
        <v>141</v>
      </c>
      <c r="G224" s="244"/>
      <c r="H224" s="247">
        <v>5.25</v>
      </c>
      <c r="I224" s="248"/>
      <c r="J224" s="244"/>
      <c r="K224" s="244"/>
      <c r="L224" s="249"/>
      <c r="M224" s="250"/>
      <c r="N224" s="251"/>
      <c r="O224" s="251"/>
      <c r="P224" s="251"/>
      <c r="Q224" s="251"/>
      <c r="R224" s="251"/>
      <c r="S224" s="251"/>
      <c r="T224" s="252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3" t="s">
        <v>139</v>
      </c>
      <c r="AU224" s="253" t="s">
        <v>86</v>
      </c>
      <c r="AV224" s="14" t="s">
        <v>137</v>
      </c>
      <c r="AW224" s="14" t="s">
        <v>32</v>
      </c>
      <c r="AX224" s="14" t="s">
        <v>33</v>
      </c>
      <c r="AY224" s="253" t="s">
        <v>129</v>
      </c>
    </row>
    <row r="225" s="2" customFormat="1" ht="37.8" customHeight="1">
      <c r="A225" s="38"/>
      <c r="B225" s="39"/>
      <c r="C225" s="218" t="s">
        <v>308</v>
      </c>
      <c r="D225" s="218" t="s">
        <v>132</v>
      </c>
      <c r="E225" s="219" t="s">
        <v>309</v>
      </c>
      <c r="F225" s="220" t="s">
        <v>310</v>
      </c>
      <c r="G225" s="221" t="s">
        <v>149</v>
      </c>
      <c r="H225" s="222">
        <v>33</v>
      </c>
      <c r="I225" s="223"/>
      <c r="J225" s="224">
        <f>ROUND(I225*H225,2)</f>
        <v>0</v>
      </c>
      <c r="K225" s="220" t="s">
        <v>136</v>
      </c>
      <c r="L225" s="44"/>
      <c r="M225" s="225" t="s">
        <v>1</v>
      </c>
      <c r="N225" s="226" t="s">
        <v>42</v>
      </c>
      <c r="O225" s="91"/>
      <c r="P225" s="227">
        <f>O225*H225</f>
        <v>0</v>
      </c>
      <c r="Q225" s="227">
        <v>0.00014999999999999999</v>
      </c>
      <c r="R225" s="227">
        <f>Q225*H225</f>
        <v>0.0049499999999999995</v>
      </c>
      <c r="S225" s="227">
        <v>0</v>
      </c>
      <c r="T225" s="228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29" t="s">
        <v>221</v>
      </c>
      <c r="AT225" s="229" t="s">
        <v>132</v>
      </c>
      <c r="AU225" s="229" t="s">
        <v>86</v>
      </c>
      <c r="AY225" s="17" t="s">
        <v>129</v>
      </c>
      <c r="BE225" s="230">
        <f>IF(N225="základní",J225,0)</f>
        <v>0</v>
      </c>
      <c r="BF225" s="230">
        <f>IF(N225="snížená",J225,0)</f>
        <v>0</v>
      </c>
      <c r="BG225" s="230">
        <f>IF(N225="zákl. přenesená",J225,0)</f>
        <v>0</v>
      </c>
      <c r="BH225" s="230">
        <f>IF(N225="sníž. přenesená",J225,0)</f>
        <v>0</v>
      </c>
      <c r="BI225" s="230">
        <f>IF(N225="nulová",J225,0)</f>
        <v>0</v>
      </c>
      <c r="BJ225" s="17" t="s">
        <v>33</v>
      </c>
      <c r="BK225" s="230">
        <f>ROUND(I225*H225,2)</f>
        <v>0</v>
      </c>
      <c r="BL225" s="17" t="s">
        <v>221</v>
      </c>
      <c r="BM225" s="229" t="s">
        <v>311</v>
      </c>
    </row>
    <row r="226" s="13" customFormat="1">
      <c r="A226" s="13"/>
      <c r="B226" s="231"/>
      <c r="C226" s="232"/>
      <c r="D226" s="233" t="s">
        <v>139</v>
      </c>
      <c r="E226" s="234" t="s">
        <v>1</v>
      </c>
      <c r="F226" s="235" t="s">
        <v>312</v>
      </c>
      <c r="G226" s="232"/>
      <c r="H226" s="236">
        <v>33</v>
      </c>
      <c r="I226" s="237"/>
      <c r="J226" s="232"/>
      <c r="K226" s="232"/>
      <c r="L226" s="238"/>
      <c r="M226" s="239"/>
      <c r="N226" s="240"/>
      <c r="O226" s="240"/>
      <c r="P226" s="240"/>
      <c r="Q226" s="240"/>
      <c r="R226" s="240"/>
      <c r="S226" s="240"/>
      <c r="T226" s="241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2" t="s">
        <v>139</v>
      </c>
      <c r="AU226" s="242" t="s">
        <v>86</v>
      </c>
      <c r="AV226" s="13" t="s">
        <v>86</v>
      </c>
      <c r="AW226" s="13" t="s">
        <v>32</v>
      </c>
      <c r="AX226" s="13" t="s">
        <v>77</v>
      </c>
      <c r="AY226" s="242" t="s">
        <v>129</v>
      </c>
    </row>
    <row r="227" s="14" customFormat="1">
      <c r="A227" s="14"/>
      <c r="B227" s="243"/>
      <c r="C227" s="244"/>
      <c r="D227" s="233" t="s">
        <v>139</v>
      </c>
      <c r="E227" s="245" t="s">
        <v>1</v>
      </c>
      <c r="F227" s="246" t="s">
        <v>141</v>
      </c>
      <c r="G227" s="244"/>
      <c r="H227" s="247">
        <v>33</v>
      </c>
      <c r="I227" s="248"/>
      <c r="J227" s="244"/>
      <c r="K227" s="244"/>
      <c r="L227" s="249"/>
      <c r="M227" s="250"/>
      <c r="N227" s="251"/>
      <c r="O227" s="251"/>
      <c r="P227" s="251"/>
      <c r="Q227" s="251"/>
      <c r="R227" s="251"/>
      <c r="S227" s="251"/>
      <c r="T227" s="252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3" t="s">
        <v>139</v>
      </c>
      <c r="AU227" s="253" t="s">
        <v>86</v>
      </c>
      <c r="AV227" s="14" t="s">
        <v>137</v>
      </c>
      <c r="AW227" s="14" t="s">
        <v>32</v>
      </c>
      <c r="AX227" s="14" t="s">
        <v>33</v>
      </c>
      <c r="AY227" s="253" t="s">
        <v>129</v>
      </c>
    </row>
    <row r="228" s="2" customFormat="1" ht="37.8" customHeight="1">
      <c r="A228" s="38"/>
      <c r="B228" s="39"/>
      <c r="C228" s="218" t="s">
        <v>313</v>
      </c>
      <c r="D228" s="218" t="s">
        <v>132</v>
      </c>
      <c r="E228" s="219" t="s">
        <v>314</v>
      </c>
      <c r="F228" s="220" t="s">
        <v>315</v>
      </c>
      <c r="G228" s="221" t="s">
        <v>149</v>
      </c>
      <c r="H228" s="222">
        <v>33</v>
      </c>
      <c r="I228" s="223"/>
      <c r="J228" s="224">
        <f>ROUND(I228*H228,2)</f>
        <v>0</v>
      </c>
      <c r="K228" s="220" t="s">
        <v>136</v>
      </c>
      <c r="L228" s="44"/>
      <c r="M228" s="225" t="s">
        <v>1</v>
      </c>
      <c r="N228" s="226" t="s">
        <v>42</v>
      </c>
      <c r="O228" s="91"/>
      <c r="P228" s="227">
        <f>O228*H228</f>
        <v>0</v>
      </c>
      <c r="Q228" s="227">
        <v>0.00027999999999999998</v>
      </c>
      <c r="R228" s="227">
        <f>Q228*H228</f>
        <v>0.0092399999999999999</v>
      </c>
      <c r="S228" s="227">
        <v>0</v>
      </c>
      <c r="T228" s="228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29" t="s">
        <v>221</v>
      </c>
      <c r="AT228" s="229" t="s">
        <v>132</v>
      </c>
      <c r="AU228" s="229" t="s">
        <v>86</v>
      </c>
      <c r="AY228" s="17" t="s">
        <v>129</v>
      </c>
      <c r="BE228" s="230">
        <f>IF(N228="základní",J228,0)</f>
        <v>0</v>
      </c>
      <c r="BF228" s="230">
        <f>IF(N228="snížená",J228,0)</f>
        <v>0</v>
      </c>
      <c r="BG228" s="230">
        <f>IF(N228="zákl. přenesená",J228,0)</f>
        <v>0</v>
      </c>
      <c r="BH228" s="230">
        <f>IF(N228="sníž. přenesená",J228,0)</f>
        <v>0</v>
      </c>
      <c r="BI228" s="230">
        <f>IF(N228="nulová",J228,0)</f>
        <v>0</v>
      </c>
      <c r="BJ228" s="17" t="s">
        <v>33</v>
      </c>
      <c r="BK228" s="230">
        <f>ROUND(I228*H228,2)</f>
        <v>0</v>
      </c>
      <c r="BL228" s="17" t="s">
        <v>221</v>
      </c>
      <c r="BM228" s="229" t="s">
        <v>316</v>
      </c>
    </row>
    <row r="229" s="2" customFormat="1" ht="49.05" customHeight="1">
      <c r="A229" s="38"/>
      <c r="B229" s="39"/>
      <c r="C229" s="218" t="s">
        <v>317</v>
      </c>
      <c r="D229" s="218" t="s">
        <v>132</v>
      </c>
      <c r="E229" s="219" t="s">
        <v>318</v>
      </c>
      <c r="F229" s="220" t="s">
        <v>319</v>
      </c>
      <c r="G229" s="221" t="s">
        <v>231</v>
      </c>
      <c r="H229" s="222">
        <v>0.30599999999999999</v>
      </c>
      <c r="I229" s="223"/>
      <c r="J229" s="224">
        <f>ROUND(I229*H229,2)</f>
        <v>0</v>
      </c>
      <c r="K229" s="220" t="s">
        <v>136</v>
      </c>
      <c r="L229" s="44"/>
      <c r="M229" s="225" t="s">
        <v>1</v>
      </c>
      <c r="N229" s="226" t="s">
        <v>42</v>
      </c>
      <c r="O229" s="91"/>
      <c r="P229" s="227">
        <f>O229*H229</f>
        <v>0</v>
      </c>
      <c r="Q229" s="227">
        <v>0</v>
      </c>
      <c r="R229" s="227">
        <f>Q229*H229</f>
        <v>0</v>
      </c>
      <c r="S229" s="227">
        <v>0</v>
      </c>
      <c r="T229" s="228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29" t="s">
        <v>221</v>
      </c>
      <c r="AT229" s="229" t="s">
        <v>132</v>
      </c>
      <c r="AU229" s="229" t="s">
        <v>86</v>
      </c>
      <c r="AY229" s="17" t="s">
        <v>129</v>
      </c>
      <c r="BE229" s="230">
        <f>IF(N229="základní",J229,0)</f>
        <v>0</v>
      </c>
      <c r="BF229" s="230">
        <f>IF(N229="snížená",J229,0)</f>
        <v>0</v>
      </c>
      <c r="BG229" s="230">
        <f>IF(N229="zákl. přenesená",J229,0)</f>
        <v>0</v>
      </c>
      <c r="BH229" s="230">
        <f>IF(N229="sníž. přenesená",J229,0)</f>
        <v>0</v>
      </c>
      <c r="BI229" s="230">
        <f>IF(N229="nulová",J229,0)</f>
        <v>0</v>
      </c>
      <c r="BJ229" s="17" t="s">
        <v>33</v>
      </c>
      <c r="BK229" s="230">
        <f>ROUND(I229*H229,2)</f>
        <v>0</v>
      </c>
      <c r="BL229" s="17" t="s">
        <v>221</v>
      </c>
      <c r="BM229" s="229" t="s">
        <v>320</v>
      </c>
    </row>
    <row r="230" s="2" customFormat="1" ht="49.05" customHeight="1">
      <c r="A230" s="38"/>
      <c r="B230" s="39"/>
      <c r="C230" s="218" t="s">
        <v>321</v>
      </c>
      <c r="D230" s="218" t="s">
        <v>132</v>
      </c>
      <c r="E230" s="219" t="s">
        <v>322</v>
      </c>
      <c r="F230" s="220" t="s">
        <v>323</v>
      </c>
      <c r="G230" s="221" t="s">
        <v>231</v>
      </c>
      <c r="H230" s="222">
        <v>0.30599999999999999</v>
      </c>
      <c r="I230" s="223"/>
      <c r="J230" s="224">
        <f>ROUND(I230*H230,2)</f>
        <v>0</v>
      </c>
      <c r="K230" s="220" t="s">
        <v>136</v>
      </c>
      <c r="L230" s="44"/>
      <c r="M230" s="225" t="s">
        <v>1</v>
      </c>
      <c r="N230" s="226" t="s">
        <v>42</v>
      </c>
      <c r="O230" s="91"/>
      <c r="P230" s="227">
        <f>O230*H230</f>
        <v>0</v>
      </c>
      <c r="Q230" s="227">
        <v>0</v>
      </c>
      <c r="R230" s="227">
        <f>Q230*H230</f>
        <v>0</v>
      </c>
      <c r="S230" s="227">
        <v>0</v>
      </c>
      <c r="T230" s="228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29" t="s">
        <v>221</v>
      </c>
      <c r="AT230" s="229" t="s">
        <v>132</v>
      </c>
      <c r="AU230" s="229" t="s">
        <v>86</v>
      </c>
      <c r="AY230" s="17" t="s">
        <v>129</v>
      </c>
      <c r="BE230" s="230">
        <f>IF(N230="základní",J230,0)</f>
        <v>0</v>
      </c>
      <c r="BF230" s="230">
        <f>IF(N230="snížená",J230,0)</f>
        <v>0</v>
      </c>
      <c r="BG230" s="230">
        <f>IF(N230="zákl. přenesená",J230,0)</f>
        <v>0</v>
      </c>
      <c r="BH230" s="230">
        <f>IF(N230="sníž. přenesená",J230,0)</f>
        <v>0</v>
      </c>
      <c r="BI230" s="230">
        <f>IF(N230="nulová",J230,0)</f>
        <v>0</v>
      </c>
      <c r="BJ230" s="17" t="s">
        <v>33</v>
      </c>
      <c r="BK230" s="230">
        <f>ROUND(I230*H230,2)</f>
        <v>0</v>
      </c>
      <c r="BL230" s="17" t="s">
        <v>221</v>
      </c>
      <c r="BM230" s="229" t="s">
        <v>324</v>
      </c>
    </row>
    <row r="231" s="12" customFormat="1" ht="22.8" customHeight="1">
      <c r="A231" s="12"/>
      <c r="B231" s="202"/>
      <c r="C231" s="203"/>
      <c r="D231" s="204" t="s">
        <v>76</v>
      </c>
      <c r="E231" s="216" t="s">
        <v>325</v>
      </c>
      <c r="F231" s="216" t="s">
        <v>326</v>
      </c>
      <c r="G231" s="203"/>
      <c r="H231" s="203"/>
      <c r="I231" s="206"/>
      <c r="J231" s="217">
        <f>BK231</f>
        <v>0</v>
      </c>
      <c r="K231" s="203"/>
      <c r="L231" s="208"/>
      <c r="M231" s="209"/>
      <c r="N231" s="210"/>
      <c r="O231" s="210"/>
      <c r="P231" s="211">
        <f>SUM(P232:P269)</f>
        <v>0</v>
      </c>
      <c r="Q231" s="210"/>
      <c r="R231" s="211">
        <f>SUM(R232:R269)</f>
        <v>1.1385027800000001</v>
      </c>
      <c r="S231" s="210"/>
      <c r="T231" s="212">
        <f>SUM(T232:T269)</f>
        <v>0.30662399999999995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13" t="s">
        <v>86</v>
      </c>
      <c r="AT231" s="214" t="s">
        <v>76</v>
      </c>
      <c r="AU231" s="214" t="s">
        <v>33</v>
      </c>
      <c r="AY231" s="213" t="s">
        <v>129</v>
      </c>
      <c r="BK231" s="215">
        <f>SUM(BK232:BK269)</f>
        <v>0</v>
      </c>
    </row>
    <row r="232" s="2" customFormat="1" ht="33" customHeight="1">
      <c r="A232" s="38"/>
      <c r="B232" s="39"/>
      <c r="C232" s="218" t="s">
        <v>327</v>
      </c>
      <c r="D232" s="218" t="s">
        <v>132</v>
      </c>
      <c r="E232" s="219" t="s">
        <v>328</v>
      </c>
      <c r="F232" s="220" t="s">
        <v>329</v>
      </c>
      <c r="G232" s="221" t="s">
        <v>156</v>
      </c>
      <c r="H232" s="222">
        <v>92.909999999999997</v>
      </c>
      <c r="I232" s="223"/>
      <c r="J232" s="224">
        <f>ROUND(I232*H232,2)</f>
        <v>0</v>
      </c>
      <c r="K232" s="220" t="s">
        <v>136</v>
      </c>
      <c r="L232" s="44"/>
      <c r="M232" s="225" t="s">
        <v>1</v>
      </c>
      <c r="N232" s="226" t="s">
        <v>42</v>
      </c>
      <c r="O232" s="91"/>
      <c r="P232" s="227">
        <f>O232*H232</f>
        <v>0</v>
      </c>
      <c r="Q232" s="227">
        <v>0</v>
      </c>
      <c r="R232" s="227">
        <f>Q232*H232</f>
        <v>0</v>
      </c>
      <c r="S232" s="227">
        <v>0</v>
      </c>
      <c r="T232" s="228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29" t="s">
        <v>221</v>
      </c>
      <c r="AT232" s="229" t="s">
        <v>132</v>
      </c>
      <c r="AU232" s="229" t="s">
        <v>86</v>
      </c>
      <c r="AY232" s="17" t="s">
        <v>129</v>
      </c>
      <c r="BE232" s="230">
        <f>IF(N232="základní",J232,0)</f>
        <v>0</v>
      </c>
      <c r="BF232" s="230">
        <f>IF(N232="snížená",J232,0)</f>
        <v>0</v>
      </c>
      <c r="BG232" s="230">
        <f>IF(N232="zákl. přenesená",J232,0)</f>
        <v>0</v>
      </c>
      <c r="BH232" s="230">
        <f>IF(N232="sníž. přenesená",J232,0)</f>
        <v>0</v>
      </c>
      <c r="BI232" s="230">
        <f>IF(N232="nulová",J232,0)</f>
        <v>0</v>
      </c>
      <c r="BJ232" s="17" t="s">
        <v>33</v>
      </c>
      <c r="BK232" s="230">
        <f>ROUND(I232*H232,2)</f>
        <v>0</v>
      </c>
      <c r="BL232" s="17" t="s">
        <v>221</v>
      </c>
      <c r="BM232" s="229" t="s">
        <v>330</v>
      </c>
    </row>
    <row r="233" s="13" customFormat="1">
      <c r="A233" s="13"/>
      <c r="B233" s="231"/>
      <c r="C233" s="232"/>
      <c r="D233" s="233" t="s">
        <v>139</v>
      </c>
      <c r="E233" s="234" t="s">
        <v>1</v>
      </c>
      <c r="F233" s="235" t="s">
        <v>159</v>
      </c>
      <c r="G233" s="232"/>
      <c r="H233" s="236">
        <v>14.699999999999999</v>
      </c>
      <c r="I233" s="237"/>
      <c r="J233" s="232"/>
      <c r="K233" s="232"/>
      <c r="L233" s="238"/>
      <c r="M233" s="239"/>
      <c r="N233" s="240"/>
      <c r="O233" s="240"/>
      <c r="P233" s="240"/>
      <c r="Q233" s="240"/>
      <c r="R233" s="240"/>
      <c r="S233" s="240"/>
      <c r="T233" s="241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2" t="s">
        <v>139</v>
      </c>
      <c r="AU233" s="242" t="s">
        <v>86</v>
      </c>
      <c r="AV233" s="13" t="s">
        <v>86</v>
      </c>
      <c r="AW233" s="13" t="s">
        <v>32</v>
      </c>
      <c r="AX233" s="13" t="s">
        <v>77</v>
      </c>
      <c r="AY233" s="242" t="s">
        <v>129</v>
      </c>
    </row>
    <row r="234" s="13" customFormat="1">
      <c r="A234" s="13"/>
      <c r="B234" s="231"/>
      <c r="C234" s="232"/>
      <c r="D234" s="233" t="s">
        <v>139</v>
      </c>
      <c r="E234" s="234" t="s">
        <v>1</v>
      </c>
      <c r="F234" s="235" t="s">
        <v>160</v>
      </c>
      <c r="G234" s="232"/>
      <c r="H234" s="236">
        <v>14.699999999999999</v>
      </c>
      <c r="I234" s="237"/>
      <c r="J234" s="232"/>
      <c r="K234" s="232"/>
      <c r="L234" s="238"/>
      <c r="M234" s="239"/>
      <c r="N234" s="240"/>
      <c r="O234" s="240"/>
      <c r="P234" s="240"/>
      <c r="Q234" s="240"/>
      <c r="R234" s="240"/>
      <c r="S234" s="240"/>
      <c r="T234" s="241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2" t="s">
        <v>139</v>
      </c>
      <c r="AU234" s="242" t="s">
        <v>86</v>
      </c>
      <c r="AV234" s="13" t="s">
        <v>86</v>
      </c>
      <c r="AW234" s="13" t="s">
        <v>32</v>
      </c>
      <c r="AX234" s="13" t="s">
        <v>77</v>
      </c>
      <c r="AY234" s="242" t="s">
        <v>129</v>
      </c>
    </row>
    <row r="235" s="13" customFormat="1">
      <c r="A235" s="13"/>
      <c r="B235" s="231"/>
      <c r="C235" s="232"/>
      <c r="D235" s="233" t="s">
        <v>139</v>
      </c>
      <c r="E235" s="234" t="s">
        <v>1</v>
      </c>
      <c r="F235" s="235" t="s">
        <v>161</v>
      </c>
      <c r="G235" s="232"/>
      <c r="H235" s="236">
        <v>14.65</v>
      </c>
      <c r="I235" s="237"/>
      <c r="J235" s="232"/>
      <c r="K235" s="232"/>
      <c r="L235" s="238"/>
      <c r="M235" s="239"/>
      <c r="N235" s="240"/>
      <c r="O235" s="240"/>
      <c r="P235" s="240"/>
      <c r="Q235" s="240"/>
      <c r="R235" s="240"/>
      <c r="S235" s="240"/>
      <c r="T235" s="241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2" t="s">
        <v>139</v>
      </c>
      <c r="AU235" s="242" t="s">
        <v>86</v>
      </c>
      <c r="AV235" s="13" t="s">
        <v>86</v>
      </c>
      <c r="AW235" s="13" t="s">
        <v>32</v>
      </c>
      <c r="AX235" s="13" t="s">
        <v>77</v>
      </c>
      <c r="AY235" s="242" t="s">
        <v>129</v>
      </c>
    </row>
    <row r="236" s="13" customFormat="1">
      <c r="A236" s="13"/>
      <c r="B236" s="231"/>
      <c r="C236" s="232"/>
      <c r="D236" s="233" t="s">
        <v>139</v>
      </c>
      <c r="E236" s="234" t="s">
        <v>1</v>
      </c>
      <c r="F236" s="235" t="s">
        <v>162</v>
      </c>
      <c r="G236" s="232"/>
      <c r="H236" s="236">
        <v>39.390000000000001</v>
      </c>
      <c r="I236" s="237"/>
      <c r="J236" s="232"/>
      <c r="K236" s="232"/>
      <c r="L236" s="238"/>
      <c r="M236" s="239"/>
      <c r="N236" s="240"/>
      <c r="O236" s="240"/>
      <c r="P236" s="240"/>
      <c r="Q236" s="240"/>
      <c r="R236" s="240"/>
      <c r="S236" s="240"/>
      <c r="T236" s="241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2" t="s">
        <v>139</v>
      </c>
      <c r="AU236" s="242" t="s">
        <v>86</v>
      </c>
      <c r="AV236" s="13" t="s">
        <v>86</v>
      </c>
      <c r="AW236" s="13" t="s">
        <v>32</v>
      </c>
      <c r="AX236" s="13" t="s">
        <v>77</v>
      </c>
      <c r="AY236" s="242" t="s">
        <v>129</v>
      </c>
    </row>
    <row r="237" s="13" customFormat="1">
      <c r="A237" s="13"/>
      <c r="B237" s="231"/>
      <c r="C237" s="232"/>
      <c r="D237" s="233" t="s">
        <v>139</v>
      </c>
      <c r="E237" s="234" t="s">
        <v>1</v>
      </c>
      <c r="F237" s="235" t="s">
        <v>163</v>
      </c>
      <c r="G237" s="232"/>
      <c r="H237" s="236">
        <v>9.4700000000000006</v>
      </c>
      <c r="I237" s="237"/>
      <c r="J237" s="232"/>
      <c r="K237" s="232"/>
      <c r="L237" s="238"/>
      <c r="M237" s="239"/>
      <c r="N237" s="240"/>
      <c r="O237" s="240"/>
      <c r="P237" s="240"/>
      <c r="Q237" s="240"/>
      <c r="R237" s="240"/>
      <c r="S237" s="240"/>
      <c r="T237" s="241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2" t="s">
        <v>139</v>
      </c>
      <c r="AU237" s="242" t="s">
        <v>86</v>
      </c>
      <c r="AV237" s="13" t="s">
        <v>86</v>
      </c>
      <c r="AW237" s="13" t="s">
        <v>32</v>
      </c>
      <c r="AX237" s="13" t="s">
        <v>77</v>
      </c>
      <c r="AY237" s="242" t="s">
        <v>129</v>
      </c>
    </row>
    <row r="238" s="14" customFormat="1">
      <c r="A238" s="14"/>
      <c r="B238" s="243"/>
      <c r="C238" s="244"/>
      <c r="D238" s="233" t="s">
        <v>139</v>
      </c>
      <c r="E238" s="245" t="s">
        <v>1</v>
      </c>
      <c r="F238" s="246" t="s">
        <v>141</v>
      </c>
      <c r="G238" s="244"/>
      <c r="H238" s="247">
        <v>92.909999999999997</v>
      </c>
      <c r="I238" s="248"/>
      <c r="J238" s="244"/>
      <c r="K238" s="244"/>
      <c r="L238" s="249"/>
      <c r="M238" s="250"/>
      <c r="N238" s="251"/>
      <c r="O238" s="251"/>
      <c r="P238" s="251"/>
      <c r="Q238" s="251"/>
      <c r="R238" s="251"/>
      <c r="S238" s="251"/>
      <c r="T238" s="252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53" t="s">
        <v>139</v>
      </c>
      <c r="AU238" s="253" t="s">
        <v>86</v>
      </c>
      <c r="AV238" s="14" t="s">
        <v>137</v>
      </c>
      <c r="AW238" s="14" t="s">
        <v>32</v>
      </c>
      <c r="AX238" s="14" t="s">
        <v>33</v>
      </c>
      <c r="AY238" s="253" t="s">
        <v>129</v>
      </c>
    </row>
    <row r="239" s="2" customFormat="1" ht="16.5" customHeight="1">
      <c r="A239" s="38"/>
      <c r="B239" s="39"/>
      <c r="C239" s="218" t="s">
        <v>331</v>
      </c>
      <c r="D239" s="218" t="s">
        <v>132</v>
      </c>
      <c r="E239" s="219" t="s">
        <v>332</v>
      </c>
      <c r="F239" s="220" t="s">
        <v>333</v>
      </c>
      <c r="G239" s="221" t="s">
        <v>156</v>
      </c>
      <c r="H239" s="222">
        <v>92.909999999999997</v>
      </c>
      <c r="I239" s="223"/>
      <c r="J239" s="224">
        <f>ROUND(I239*H239,2)</f>
        <v>0</v>
      </c>
      <c r="K239" s="220" t="s">
        <v>136</v>
      </c>
      <c r="L239" s="44"/>
      <c r="M239" s="225" t="s">
        <v>1</v>
      </c>
      <c r="N239" s="226" t="s">
        <v>42</v>
      </c>
      <c r="O239" s="91"/>
      <c r="P239" s="227">
        <f>O239*H239</f>
        <v>0</v>
      </c>
      <c r="Q239" s="227">
        <v>0</v>
      </c>
      <c r="R239" s="227">
        <f>Q239*H239</f>
        <v>0</v>
      </c>
      <c r="S239" s="227">
        <v>0</v>
      </c>
      <c r="T239" s="228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29" t="s">
        <v>221</v>
      </c>
      <c r="AT239" s="229" t="s">
        <v>132</v>
      </c>
      <c r="AU239" s="229" t="s">
        <v>86</v>
      </c>
      <c r="AY239" s="17" t="s">
        <v>129</v>
      </c>
      <c r="BE239" s="230">
        <f>IF(N239="základní",J239,0)</f>
        <v>0</v>
      </c>
      <c r="BF239" s="230">
        <f>IF(N239="snížená",J239,0)</f>
        <v>0</v>
      </c>
      <c r="BG239" s="230">
        <f>IF(N239="zákl. přenesená",J239,0)</f>
        <v>0</v>
      </c>
      <c r="BH239" s="230">
        <f>IF(N239="sníž. přenesená",J239,0)</f>
        <v>0</v>
      </c>
      <c r="BI239" s="230">
        <f>IF(N239="nulová",J239,0)</f>
        <v>0</v>
      </c>
      <c r="BJ239" s="17" t="s">
        <v>33</v>
      </c>
      <c r="BK239" s="230">
        <f>ROUND(I239*H239,2)</f>
        <v>0</v>
      </c>
      <c r="BL239" s="17" t="s">
        <v>221</v>
      </c>
      <c r="BM239" s="229" t="s">
        <v>334</v>
      </c>
    </row>
    <row r="240" s="2" customFormat="1" ht="21.75" customHeight="1">
      <c r="A240" s="38"/>
      <c r="B240" s="39"/>
      <c r="C240" s="218" t="s">
        <v>335</v>
      </c>
      <c r="D240" s="218" t="s">
        <v>132</v>
      </c>
      <c r="E240" s="219" t="s">
        <v>336</v>
      </c>
      <c r="F240" s="220" t="s">
        <v>337</v>
      </c>
      <c r="G240" s="221" t="s">
        <v>156</v>
      </c>
      <c r="H240" s="222">
        <v>92.909999999999997</v>
      </c>
      <c r="I240" s="223"/>
      <c r="J240" s="224">
        <f>ROUND(I240*H240,2)</f>
        <v>0</v>
      </c>
      <c r="K240" s="220" t="s">
        <v>136</v>
      </c>
      <c r="L240" s="44"/>
      <c r="M240" s="225" t="s">
        <v>1</v>
      </c>
      <c r="N240" s="226" t="s">
        <v>42</v>
      </c>
      <c r="O240" s="91"/>
      <c r="P240" s="227">
        <f>O240*H240</f>
        <v>0</v>
      </c>
      <c r="Q240" s="227">
        <v>3.0000000000000001E-05</v>
      </c>
      <c r="R240" s="227">
        <f>Q240*H240</f>
        <v>0.0027872999999999999</v>
      </c>
      <c r="S240" s="227">
        <v>0</v>
      </c>
      <c r="T240" s="228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29" t="s">
        <v>221</v>
      </c>
      <c r="AT240" s="229" t="s">
        <v>132</v>
      </c>
      <c r="AU240" s="229" t="s">
        <v>86</v>
      </c>
      <c r="AY240" s="17" t="s">
        <v>129</v>
      </c>
      <c r="BE240" s="230">
        <f>IF(N240="základní",J240,0)</f>
        <v>0</v>
      </c>
      <c r="BF240" s="230">
        <f>IF(N240="snížená",J240,0)</f>
        <v>0</v>
      </c>
      <c r="BG240" s="230">
        <f>IF(N240="zákl. přenesená",J240,0)</f>
        <v>0</v>
      </c>
      <c r="BH240" s="230">
        <f>IF(N240="sníž. přenesená",J240,0)</f>
        <v>0</v>
      </c>
      <c r="BI240" s="230">
        <f>IF(N240="nulová",J240,0)</f>
        <v>0</v>
      </c>
      <c r="BJ240" s="17" t="s">
        <v>33</v>
      </c>
      <c r="BK240" s="230">
        <f>ROUND(I240*H240,2)</f>
        <v>0</v>
      </c>
      <c r="BL240" s="17" t="s">
        <v>221</v>
      </c>
      <c r="BM240" s="229" t="s">
        <v>338</v>
      </c>
    </row>
    <row r="241" s="2" customFormat="1" ht="33" customHeight="1">
      <c r="A241" s="38"/>
      <c r="B241" s="39"/>
      <c r="C241" s="218" t="s">
        <v>339</v>
      </c>
      <c r="D241" s="218" t="s">
        <v>132</v>
      </c>
      <c r="E241" s="219" t="s">
        <v>340</v>
      </c>
      <c r="F241" s="220" t="s">
        <v>341</v>
      </c>
      <c r="G241" s="221" t="s">
        <v>156</v>
      </c>
      <c r="H241" s="222">
        <v>92.909999999999997</v>
      </c>
      <c r="I241" s="223"/>
      <c r="J241" s="224">
        <f>ROUND(I241*H241,2)</f>
        <v>0</v>
      </c>
      <c r="K241" s="220" t="s">
        <v>136</v>
      </c>
      <c r="L241" s="44"/>
      <c r="M241" s="225" t="s">
        <v>1</v>
      </c>
      <c r="N241" s="226" t="s">
        <v>42</v>
      </c>
      <c r="O241" s="91"/>
      <c r="P241" s="227">
        <f>O241*H241</f>
        <v>0</v>
      </c>
      <c r="Q241" s="227">
        <v>0.0075799999999999999</v>
      </c>
      <c r="R241" s="227">
        <f>Q241*H241</f>
        <v>0.70425779999999993</v>
      </c>
      <c r="S241" s="227">
        <v>0</v>
      </c>
      <c r="T241" s="228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29" t="s">
        <v>221</v>
      </c>
      <c r="AT241" s="229" t="s">
        <v>132</v>
      </c>
      <c r="AU241" s="229" t="s">
        <v>86</v>
      </c>
      <c r="AY241" s="17" t="s">
        <v>129</v>
      </c>
      <c r="BE241" s="230">
        <f>IF(N241="základní",J241,0)</f>
        <v>0</v>
      </c>
      <c r="BF241" s="230">
        <f>IF(N241="snížená",J241,0)</f>
        <v>0</v>
      </c>
      <c r="BG241" s="230">
        <f>IF(N241="zákl. přenesená",J241,0)</f>
        <v>0</v>
      </c>
      <c r="BH241" s="230">
        <f>IF(N241="sníž. přenesená",J241,0)</f>
        <v>0</v>
      </c>
      <c r="BI241" s="230">
        <f>IF(N241="nulová",J241,0)</f>
        <v>0</v>
      </c>
      <c r="BJ241" s="17" t="s">
        <v>33</v>
      </c>
      <c r="BK241" s="230">
        <f>ROUND(I241*H241,2)</f>
        <v>0</v>
      </c>
      <c r="BL241" s="17" t="s">
        <v>221</v>
      </c>
      <c r="BM241" s="229" t="s">
        <v>342</v>
      </c>
    </row>
    <row r="242" s="2" customFormat="1" ht="24.15" customHeight="1">
      <c r="A242" s="38"/>
      <c r="B242" s="39"/>
      <c r="C242" s="218" t="s">
        <v>343</v>
      </c>
      <c r="D242" s="218" t="s">
        <v>132</v>
      </c>
      <c r="E242" s="219" t="s">
        <v>344</v>
      </c>
      <c r="F242" s="220" t="s">
        <v>345</v>
      </c>
      <c r="G242" s="221" t="s">
        <v>156</v>
      </c>
      <c r="H242" s="222">
        <v>92.909999999999997</v>
      </c>
      <c r="I242" s="223"/>
      <c r="J242" s="224">
        <f>ROUND(I242*H242,2)</f>
        <v>0</v>
      </c>
      <c r="K242" s="220" t="s">
        <v>136</v>
      </c>
      <c r="L242" s="44"/>
      <c r="M242" s="225" t="s">
        <v>1</v>
      </c>
      <c r="N242" s="226" t="s">
        <v>42</v>
      </c>
      <c r="O242" s="91"/>
      <c r="P242" s="227">
        <f>O242*H242</f>
        <v>0</v>
      </c>
      <c r="Q242" s="227">
        <v>0</v>
      </c>
      <c r="R242" s="227">
        <f>Q242*H242</f>
        <v>0</v>
      </c>
      <c r="S242" s="227">
        <v>0.0030000000000000001</v>
      </c>
      <c r="T242" s="228">
        <f>S242*H242</f>
        <v>0.27872999999999998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29" t="s">
        <v>221</v>
      </c>
      <c r="AT242" s="229" t="s">
        <v>132</v>
      </c>
      <c r="AU242" s="229" t="s">
        <v>86</v>
      </c>
      <c r="AY242" s="17" t="s">
        <v>129</v>
      </c>
      <c r="BE242" s="230">
        <f>IF(N242="základní",J242,0)</f>
        <v>0</v>
      </c>
      <c r="BF242" s="230">
        <f>IF(N242="snížená",J242,0)</f>
        <v>0</v>
      </c>
      <c r="BG242" s="230">
        <f>IF(N242="zákl. přenesená",J242,0)</f>
        <v>0</v>
      </c>
      <c r="BH242" s="230">
        <f>IF(N242="sníž. přenesená",J242,0)</f>
        <v>0</v>
      </c>
      <c r="BI242" s="230">
        <f>IF(N242="nulová",J242,0)</f>
        <v>0</v>
      </c>
      <c r="BJ242" s="17" t="s">
        <v>33</v>
      </c>
      <c r="BK242" s="230">
        <f>ROUND(I242*H242,2)</f>
        <v>0</v>
      </c>
      <c r="BL242" s="17" t="s">
        <v>221</v>
      </c>
      <c r="BM242" s="229" t="s">
        <v>346</v>
      </c>
    </row>
    <row r="243" s="13" customFormat="1">
      <c r="A243" s="13"/>
      <c r="B243" s="231"/>
      <c r="C243" s="232"/>
      <c r="D243" s="233" t="s">
        <v>139</v>
      </c>
      <c r="E243" s="234" t="s">
        <v>1</v>
      </c>
      <c r="F243" s="235" t="s">
        <v>159</v>
      </c>
      <c r="G243" s="232"/>
      <c r="H243" s="236">
        <v>14.699999999999999</v>
      </c>
      <c r="I243" s="237"/>
      <c r="J243" s="232"/>
      <c r="K243" s="232"/>
      <c r="L243" s="238"/>
      <c r="M243" s="239"/>
      <c r="N243" s="240"/>
      <c r="O243" s="240"/>
      <c r="P243" s="240"/>
      <c r="Q243" s="240"/>
      <c r="R243" s="240"/>
      <c r="S243" s="240"/>
      <c r="T243" s="241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2" t="s">
        <v>139</v>
      </c>
      <c r="AU243" s="242" t="s">
        <v>86</v>
      </c>
      <c r="AV243" s="13" t="s">
        <v>86</v>
      </c>
      <c r="AW243" s="13" t="s">
        <v>32</v>
      </c>
      <c r="AX243" s="13" t="s">
        <v>77</v>
      </c>
      <c r="AY243" s="242" t="s">
        <v>129</v>
      </c>
    </row>
    <row r="244" s="13" customFormat="1">
      <c r="A244" s="13"/>
      <c r="B244" s="231"/>
      <c r="C244" s="232"/>
      <c r="D244" s="233" t="s">
        <v>139</v>
      </c>
      <c r="E244" s="234" t="s">
        <v>1</v>
      </c>
      <c r="F244" s="235" t="s">
        <v>160</v>
      </c>
      <c r="G244" s="232"/>
      <c r="H244" s="236">
        <v>14.699999999999999</v>
      </c>
      <c r="I244" s="237"/>
      <c r="J244" s="232"/>
      <c r="K244" s="232"/>
      <c r="L244" s="238"/>
      <c r="M244" s="239"/>
      <c r="N244" s="240"/>
      <c r="O244" s="240"/>
      <c r="P244" s="240"/>
      <c r="Q244" s="240"/>
      <c r="R244" s="240"/>
      <c r="S244" s="240"/>
      <c r="T244" s="241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2" t="s">
        <v>139</v>
      </c>
      <c r="AU244" s="242" t="s">
        <v>86</v>
      </c>
      <c r="AV244" s="13" t="s">
        <v>86</v>
      </c>
      <c r="AW244" s="13" t="s">
        <v>32</v>
      </c>
      <c r="AX244" s="13" t="s">
        <v>77</v>
      </c>
      <c r="AY244" s="242" t="s">
        <v>129</v>
      </c>
    </row>
    <row r="245" s="13" customFormat="1">
      <c r="A245" s="13"/>
      <c r="B245" s="231"/>
      <c r="C245" s="232"/>
      <c r="D245" s="233" t="s">
        <v>139</v>
      </c>
      <c r="E245" s="234" t="s">
        <v>1</v>
      </c>
      <c r="F245" s="235" t="s">
        <v>161</v>
      </c>
      <c r="G245" s="232"/>
      <c r="H245" s="236">
        <v>14.65</v>
      </c>
      <c r="I245" s="237"/>
      <c r="J245" s="232"/>
      <c r="K245" s="232"/>
      <c r="L245" s="238"/>
      <c r="M245" s="239"/>
      <c r="N245" s="240"/>
      <c r="O245" s="240"/>
      <c r="P245" s="240"/>
      <c r="Q245" s="240"/>
      <c r="R245" s="240"/>
      <c r="S245" s="240"/>
      <c r="T245" s="241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2" t="s">
        <v>139</v>
      </c>
      <c r="AU245" s="242" t="s">
        <v>86</v>
      </c>
      <c r="AV245" s="13" t="s">
        <v>86</v>
      </c>
      <c r="AW245" s="13" t="s">
        <v>32</v>
      </c>
      <c r="AX245" s="13" t="s">
        <v>77</v>
      </c>
      <c r="AY245" s="242" t="s">
        <v>129</v>
      </c>
    </row>
    <row r="246" s="13" customFormat="1">
      <c r="A246" s="13"/>
      <c r="B246" s="231"/>
      <c r="C246" s="232"/>
      <c r="D246" s="233" t="s">
        <v>139</v>
      </c>
      <c r="E246" s="234" t="s">
        <v>1</v>
      </c>
      <c r="F246" s="235" t="s">
        <v>162</v>
      </c>
      <c r="G246" s="232"/>
      <c r="H246" s="236">
        <v>39.390000000000001</v>
      </c>
      <c r="I246" s="237"/>
      <c r="J246" s="232"/>
      <c r="K246" s="232"/>
      <c r="L246" s="238"/>
      <c r="M246" s="239"/>
      <c r="N246" s="240"/>
      <c r="O246" s="240"/>
      <c r="P246" s="240"/>
      <c r="Q246" s="240"/>
      <c r="R246" s="240"/>
      <c r="S246" s="240"/>
      <c r="T246" s="241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2" t="s">
        <v>139</v>
      </c>
      <c r="AU246" s="242" t="s">
        <v>86</v>
      </c>
      <c r="AV246" s="13" t="s">
        <v>86</v>
      </c>
      <c r="AW246" s="13" t="s">
        <v>32</v>
      </c>
      <c r="AX246" s="13" t="s">
        <v>77</v>
      </c>
      <c r="AY246" s="242" t="s">
        <v>129</v>
      </c>
    </row>
    <row r="247" s="13" customFormat="1">
      <c r="A247" s="13"/>
      <c r="B247" s="231"/>
      <c r="C247" s="232"/>
      <c r="D247" s="233" t="s">
        <v>139</v>
      </c>
      <c r="E247" s="234" t="s">
        <v>1</v>
      </c>
      <c r="F247" s="235" t="s">
        <v>163</v>
      </c>
      <c r="G247" s="232"/>
      <c r="H247" s="236">
        <v>9.4700000000000006</v>
      </c>
      <c r="I247" s="237"/>
      <c r="J247" s="232"/>
      <c r="K247" s="232"/>
      <c r="L247" s="238"/>
      <c r="M247" s="239"/>
      <c r="N247" s="240"/>
      <c r="O247" s="240"/>
      <c r="P247" s="240"/>
      <c r="Q247" s="240"/>
      <c r="R247" s="240"/>
      <c r="S247" s="240"/>
      <c r="T247" s="241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2" t="s">
        <v>139</v>
      </c>
      <c r="AU247" s="242" t="s">
        <v>86</v>
      </c>
      <c r="AV247" s="13" t="s">
        <v>86</v>
      </c>
      <c r="AW247" s="13" t="s">
        <v>32</v>
      </c>
      <c r="AX247" s="13" t="s">
        <v>77</v>
      </c>
      <c r="AY247" s="242" t="s">
        <v>129</v>
      </c>
    </row>
    <row r="248" s="14" customFormat="1">
      <c r="A248" s="14"/>
      <c r="B248" s="243"/>
      <c r="C248" s="244"/>
      <c r="D248" s="233" t="s">
        <v>139</v>
      </c>
      <c r="E248" s="245" t="s">
        <v>1</v>
      </c>
      <c r="F248" s="246" t="s">
        <v>141</v>
      </c>
      <c r="G248" s="244"/>
      <c r="H248" s="247">
        <v>92.909999999999997</v>
      </c>
      <c r="I248" s="248"/>
      <c r="J248" s="244"/>
      <c r="K248" s="244"/>
      <c r="L248" s="249"/>
      <c r="M248" s="250"/>
      <c r="N248" s="251"/>
      <c r="O248" s="251"/>
      <c r="P248" s="251"/>
      <c r="Q248" s="251"/>
      <c r="R248" s="251"/>
      <c r="S248" s="251"/>
      <c r="T248" s="252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3" t="s">
        <v>139</v>
      </c>
      <c r="AU248" s="253" t="s">
        <v>86</v>
      </c>
      <c r="AV248" s="14" t="s">
        <v>137</v>
      </c>
      <c r="AW248" s="14" t="s">
        <v>32</v>
      </c>
      <c r="AX248" s="14" t="s">
        <v>33</v>
      </c>
      <c r="AY248" s="253" t="s">
        <v>129</v>
      </c>
    </row>
    <row r="249" s="2" customFormat="1" ht="24.15" customHeight="1">
      <c r="A249" s="38"/>
      <c r="B249" s="39"/>
      <c r="C249" s="218" t="s">
        <v>347</v>
      </c>
      <c r="D249" s="218" t="s">
        <v>132</v>
      </c>
      <c r="E249" s="219" t="s">
        <v>348</v>
      </c>
      <c r="F249" s="220" t="s">
        <v>349</v>
      </c>
      <c r="G249" s="221" t="s">
        <v>156</v>
      </c>
      <c r="H249" s="222">
        <v>92.909999999999997</v>
      </c>
      <c r="I249" s="223"/>
      <c r="J249" s="224">
        <f>ROUND(I249*H249,2)</f>
        <v>0</v>
      </c>
      <c r="K249" s="220" t="s">
        <v>136</v>
      </c>
      <c r="L249" s="44"/>
      <c r="M249" s="225" t="s">
        <v>1</v>
      </c>
      <c r="N249" s="226" t="s">
        <v>42</v>
      </c>
      <c r="O249" s="91"/>
      <c r="P249" s="227">
        <f>O249*H249</f>
        <v>0</v>
      </c>
      <c r="Q249" s="227">
        <v>0.00029999999999999997</v>
      </c>
      <c r="R249" s="227">
        <f>Q249*H249</f>
        <v>0.027872999999999995</v>
      </c>
      <c r="S249" s="227">
        <v>0</v>
      </c>
      <c r="T249" s="228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29" t="s">
        <v>221</v>
      </c>
      <c r="AT249" s="229" t="s">
        <v>132</v>
      </c>
      <c r="AU249" s="229" t="s">
        <v>86</v>
      </c>
      <c r="AY249" s="17" t="s">
        <v>129</v>
      </c>
      <c r="BE249" s="230">
        <f>IF(N249="základní",J249,0)</f>
        <v>0</v>
      </c>
      <c r="BF249" s="230">
        <f>IF(N249="snížená",J249,0)</f>
        <v>0</v>
      </c>
      <c r="BG249" s="230">
        <f>IF(N249="zákl. přenesená",J249,0)</f>
        <v>0</v>
      </c>
      <c r="BH249" s="230">
        <f>IF(N249="sníž. přenesená",J249,0)</f>
        <v>0</v>
      </c>
      <c r="BI249" s="230">
        <f>IF(N249="nulová",J249,0)</f>
        <v>0</v>
      </c>
      <c r="BJ249" s="17" t="s">
        <v>33</v>
      </c>
      <c r="BK249" s="230">
        <f>ROUND(I249*H249,2)</f>
        <v>0</v>
      </c>
      <c r="BL249" s="17" t="s">
        <v>221</v>
      </c>
      <c r="BM249" s="229" t="s">
        <v>350</v>
      </c>
    </row>
    <row r="250" s="2" customFormat="1" ht="44.25" customHeight="1">
      <c r="A250" s="38"/>
      <c r="B250" s="39"/>
      <c r="C250" s="264" t="s">
        <v>351</v>
      </c>
      <c r="D250" s="264" t="s">
        <v>275</v>
      </c>
      <c r="E250" s="265" t="s">
        <v>352</v>
      </c>
      <c r="F250" s="266" t="s">
        <v>353</v>
      </c>
      <c r="G250" s="267" t="s">
        <v>156</v>
      </c>
      <c r="H250" s="268">
        <v>102.20099999999999</v>
      </c>
      <c r="I250" s="269"/>
      <c r="J250" s="270">
        <f>ROUND(I250*H250,2)</f>
        <v>0</v>
      </c>
      <c r="K250" s="266" t="s">
        <v>136</v>
      </c>
      <c r="L250" s="271"/>
      <c r="M250" s="272" t="s">
        <v>1</v>
      </c>
      <c r="N250" s="273" t="s">
        <v>42</v>
      </c>
      <c r="O250" s="91"/>
      <c r="P250" s="227">
        <f>O250*H250</f>
        <v>0</v>
      </c>
      <c r="Q250" s="227">
        <v>0.0036800000000000001</v>
      </c>
      <c r="R250" s="227">
        <f>Q250*H250</f>
        <v>0.37609967999999999</v>
      </c>
      <c r="S250" s="227">
        <v>0</v>
      </c>
      <c r="T250" s="228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29" t="s">
        <v>278</v>
      </c>
      <c r="AT250" s="229" t="s">
        <v>275</v>
      </c>
      <c r="AU250" s="229" t="s">
        <v>86</v>
      </c>
      <c r="AY250" s="17" t="s">
        <v>129</v>
      </c>
      <c r="BE250" s="230">
        <f>IF(N250="základní",J250,0)</f>
        <v>0</v>
      </c>
      <c r="BF250" s="230">
        <f>IF(N250="snížená",J250,0)</f>
        <v>0</v>
      </c>
      <c r="BG250" s="230">
        <f>IF(N250="zákl. přenesená",J250,0)</f>
        <v>0</v>
      </c>
      <c r="BH250" s="230">
        <f>IF(N250="sníž. přenesená",J250,0)</f>
        <v>0</v>
      </c>
      <c r="BI250" s="230">
        <f>IF(N250="nulová",J250,0)</f>
        <v>0</v>
      </c>
      <c r="BJ250" s="17" t="s">
        <v>33</v>
      </c>
      <c r="BK250" s="230">
        <f>ROUND(I250*H250,2)</f>
        <v>0</v>
      </c>
      <c r="BL250" s="17" t="s">
        <v>221</v>
      </c>
      <c r="BM250" s="229" t="s">
        <v>354</v>
      </c>
    </row>
    <row r="251" s="13" customFormat="1">
      <c r="A251" s="13"/>
      <c r="B251" s="231"/>
      <c r="C251" s="232"/>
      <c r="D251" s="233" t="s">
        <v>139</v>
      </c>
      <c r="E251" s="232"/>
      <c r="F251" s="235" t="s">
        <v>355</v>
      </c>
      <c r="G251" s="232"/>
      <c r="H251" s="236">
        <v>102.20099999999999</v>
      </c>
      <c r="I251" s="237"/>
      <c r="J251" s="232"/>
      <c r="K251" s="232"/>
      <c r="L251" s="238"/>
      <c r="M251" s="239"/>
      <c r="N251" s="240"/>
      <c r="O251" s="240"/>
      <c r="P251" s="240"/>
      <c r="Q251" s="240"/>
      <c r="R251" s="240"/>
      <c r="S251" s="240"/>
      <c r="T251" s="241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2" t="s">
        <v>139</v>
      </c>
      <c r="AU251" s="242" t="s">
        <v>86</v>
      </c>
      <c r="AV251" s="13" t="s">
        <v>86</v>
      </c>
      <c r="AW251" s="13" t="s">
        <v>4</v>
      </c>
      <c r="AX251" s="13" t="s">
        <v>33</v>
      </c>
      <c r="AY251" s="242" t="s">
        <v>129</v>
      </c>
    </row>
    <row r="252" s="2" customFormat="1" ht="21.75" customHeight="1">
      <c r="A252" s="38"/>
      <c r="B252" s="39"/>
      <c r="C252" s="218" t="s">
        <v>356</v>
      </c>
      <c r="D252" s="218" t="s">
        <v>132</v>
      </c>
      <c r="E252" s="219" t="s">
        <v>357</v>
      </c>
      <c r="F252" s="220" t="s">
        <v>358</v>
      </c>
      <c r="G252" s="221" t="s">
        <v>149</v>
      </c>
      <c r="H252" s="222">
        <v>92.980000000000004</v>
      </c>
      <c r="I252" s="223"/>
      <c r="J252" s="224">
        <f>ROUND(I252*H252,2)</f>
        <v>0</v>
      </c>
      <c r="K252" s="220" t="s">
        <v>136</v>
      </c>
      <c r="L252" s="44"/>
      <c r="M252" s="225" t="s">
        <v>1</v>
      </c>
      <c r="N252" s="226" t="s">
        <v>42</v>
      </c>
      <c r="O252" s="91"/>
      <c r="P252" s="227">
        <f>O252*H252</f>
        <v>0</v>
      </c>
      <c r="Q252" s="227">
        <v>0</v>
      </c>
      <c r="R252" s="227">
        <f>Q252*H252</f>
        <v>0</v>
      </c>
      <c r="S252" s="227">
        <v>0.00029999999999999997</v>
      </c>
      <c r="T252" s="228">
        <f>S252*H252</f>
        <v>0.027893999999999999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29" t="s">
        <v>221</v>
      </c>
      <c r="AT252" s="229" t="s">
        <v>132</v>
      </c>
      <c r="AU252" s="229" t="s">
        <v>86</v>
      </c>
      <c r="AY252" s="17" t="s">
        <v>129</v>
      </c>
      <c r="BE252" s="230">
        <f>IF(N252="základní",J252,0)</f>
        <v>0</v>
      </c>
      <c r="BF252" s="230">
        <f>IF(N252="snížená",J252,0)</f>
        <v>0</v>
      </c>
      <c r="BG252" s="230">
        <f>IF(N252="zákl. přenesená",J252,0)</f>
        <v>0</v>
      </c>
      <c r="BH252" s="230">
        <f>IF(N252="sníž. přenesená",J252,0)</f>
        <v>0</v>
      </c>
      <c r="BI252" s="230">
        <f>IF(N252="nulová",J252,0)</f>
        <v>0</v>
      </c>
      <c r="BJ252" s="17" t="s">
        <v>33</v>
      </c>
      <c r="BK252" s="230">
        <f>ROUND(I252*H252,2)</f>
        <v>0</v>
      </c>
      <c r="BL252" s="17" t="s">
        <v>221</v>
      </c>
      <c r="BM252" s="229" t="s">
        <v>359</v>
      </c>
    </row>
    <row r="253" s="13" customFormat="1">
      <c r="A253" s="13"/>
      <c r="B253" s="231"/>
      <c r="C253" s="232"/>
      <c r="D253" s="233" t="s">
        <v>139</v>
      </c>
      <c r="E253" s="234" t="s">
        <v>1</v>
      </c>
      <c r="F253" s="235" t="s">
        <v>360</v>
      </c>
      <c r="G253" s="232"/>
      <c r="H253" s="236">
        <v>15.800000000000001</v>
      </c>
      <c r="I253" s="237"/>
      <c r="J253" s="232"/>
      <c r="K253" s="232"/>
      <c r="L253" s="238"/>
      <c r="M253" s="239"/>
      <c r="N253" s="240"/>
      <c r="O253" s="240"/>
      <c r="P253" s="240"/>
      <c r="Q253" s="240"/>
      <c r="R253" s="240"/>
      <c r="S253" s="240"/>
      <c r="T253" s="241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2" t="s">
        <v>139</v>
      </c>
      <c r="AU253" s="242" t="s">
        <v>86</v>
      </c>
      <c r="AV253" s="13" t="s">
        <v>86</v>
      </c>
      <c r="AW253" s="13" t="s">
        <v>32</v>
      </c>
      <c r="AX253" s="13" t="s">
        <v>77</v>
      </c>
      <c r="AY253" s="242" t="s">
        <v>129</v>
      </c>
    </row>
    <row r="254" s="13" customFormat="1">
      <c r="A254" s="13"/>
      <c r="B254" s="231"/>
      <c r="C254" s="232"/>
      <c r="D254" s="233" t="s">
        <v>139</v>
      </c>
      <c r="E254" s="234" t="s">
        <v>1</v>
      </c>
      <c r="F254" s="235" t="s">
        <v>361</v>
      </c>
      <c r="G254" s="232"/>
      <c r="H254" s="236">
        <v>15.800000000000001</v>
      </c>
      <c r="I254" s="237"/>
      <c r="J254" s="232"/>
      <c r="K254" s="232"/>
      <c r="L254" s="238"/>
      <c r="M254" s="239"/>
      <c r="N254" s="240"/>
      <c r="O254" s="240"/>
      <c r="P254" s="240"/>
      <c r="Q254" s="240"/>
      <c r="R254" s="240"/>
      <c r="S254" s="240"/>
      <c r="T254" s="241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2" t="s">
        <v>139</v>
      </c>
      <c r="AU254" s="242" t="s">
        <v>86</v>
      </c>
      <c r="AV254" s="13" t="s">
        <v>86</v>
      </c>
      <c r="AW254" s="13" t="s">
        <v>32</v>
      </c>
      <c r="AX254" s="13" t="s">
        <v>77</v>
      </c>
      <c r="AY254" s="242" t="s">
        <v>129</v>
      </c>
    </row>
    <row r="255" s="13" customFormat="1">
      <c r="A255" s="13"/>
      <c r="B255" s="231"/>
      <c r="C255" s="232"/>
      <c r="D255" s="233" t="s">
        <v>139</v>
      </c>
      <c r="E255" s="234" t="s">
        <v>1</v>
      </c>
      <c r="F255" s="235" t="s">
        <v>362</v>
      </c>
      <c r="G255" s="232"/>
      <c r="H255" s="236">
        <v>15.779999999999999</v>
      </c>
      <c r="I255" s="237"/>
      <c r="J255" s="232"/>
      <c r="K255" s="232"/>
      <c r="L255" s="238"/>
      <c r="M255" s="239"/>
      <c r="N255" s="240"/>
      <c r="O255" s="240"/>
      <c r="P255" s="240"/>
      <c r="Q255" s="240"/>
      <c r="R255" s="240"/>
      <c r="S255" s="240"/>
      <c r="T255" s="241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2" t="s">
        <v>139</v>
      </c>
      <c r="AU255" s="242" t="s">
        <v>86</v>
      </c>
      <c r="AV255" s="13" t="s">
        <v>86</v>
      </c>
      <c r="AW255" s="13" t="s">
        <v>32</v>
      </c>
      <c r="AX255" s="13" t="s">
        <v>77</v>
      </c>
      <c r="AY255" s="242" t="s">
        <v>129</v>
      </c>
    </row>
    <row r="256" s="13" customFormat="1">
      <c r="A256" s="13"/>
      <c r="B256" s="231"/>
      <c r="C256" s="232"/>
      <c r="D256" s="233" t="s">
        <v>139</v>
      </c>
      <c r="E256" s="234" t="s">
        <v>1</v>
      </c>
      <c r="F256" s="235" t="s">
        <v>363</v>
      </c>
      <c r="G256" s="232"/>
      <c r="H256" s="236">
        <v>28</v>
      </c>
      <c r="I256" s="237"/>
      <c r="J256" s="232"/>
      <c r="K256" s="232"/>
      <c r="L256" s="238"/>
      <c r="M256" s="239"/>
      <c r="N256" s="240"/>
      <c r="O256" s="240"/>
      <c r="P256" s="240"/>
      <c r="Q256" s="240"/>
      <c r="R256" s="240"/>
      <c r="S256" s="240"/>
      <c r="T256" s="241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2" t="s">
        <v>139</v>
      </c>
      <c r="AU256" s="242" t="s">
        <v>86</v>
      </c>
      <c r="AV256" s="13" t="s">
        <v>86</v>
      </c>
      <c r="AW256" s="13" t="s">
        <v>32</v>
      </c>
      <c r="AX256" s="13" t="s">
        <v>77</v>
      </c>
      <c r="AY256" s="242" t="s">
        <v>129</v>
      </c>
    </row>
    <row r="257" s="13" customFormat="1">
      <c r="A257" s="13"/>
      <c r="B257" s="231"/>
      <c r="C257" s="232"/>
      <c r="D257" s="233" t="s">
        <v>139</v>
      </c>
      <c r="E257" s="234" t="s">
        <v>1</v>
      </c>
      <c r="F257" s="235" t="s">
        <v>364</v>
      </c>
      <c r="G257" s="232"/>
      <c r="H257" s="236">
        <v>17.600000000000001</v>
      </c>
      <c r="I257" s="237"/>
      <c r="J257" s="232"/>
      <c r="K257" s="232"/>
      <c r="L257" s="238"/>
      <c r="M257" s="239"/>
      <c r="N257" s="240"/>
      <c r="O257" s="240"/>
      <c r="P257" s="240"/>
      <c r="Q257" s="240"/>
      <c r="R257" s="240"/>
      <c r="S257" s="240"/>
      <c r="T257" s="241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2" t="s">
        <v>139</v>
      </c>
      <c r="AU257" s="242" t="s">
        <v>86</v>
      </c>
      <c r="AV257" s="13" t="s">
        <v>86</v>
      </c>
      <c r="AW257" s="13" t="s">
        <v>32</v>
      </c>
      <c r="AX257" s="13" t="s">
        <v>77</v>
      </c>
      <c r="AY257" s="242" t="s">
        <v>129</v>
      </c>
    </row>
    <row r="258" s="14" customFormat="1">
      <c r="A258" s="14"/>
      <c r="B258" s="243"/>
      <c r="C258" s="244"/>
      <c r="D258" s="233" t="s">
        <v>139</v>
      </c>
      <c r="E258" s="245" t="s">
        <v>1</v>
      </c>
      <c r="F258" s="246" t="s">
        <v>141</v>
      </c>
      <c r="G258" s="244"/>
      <c r="H258" s="247">
        <v>92.97999999999999</v>
      </c>
      <c r="I258" s="248"/>
      <c r="J258" s="244"/>
      <c r="K258" s="244"/>
      <c r="L258" s="249"/>
      <c r="M258" s="250"/>
      <c r="N258" s="251"/>
      <c r="O258" s="251"/>
      <c r="P258" s="251"/>
      <c r="Q258" s="251"/>
      <c r="R258" s="251"/>
      <c r="S258" s="251"/>
      <c r="T258" s="252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3" t="s">
        <v>139</v>
      </c>
      <c r="AU258" s="253" t="s">
        <v>86</v>
      </c>
      <c r="AV258" s="14" t="s">
        <v>137</v>
      </c>
      <c r="AW258" s="14" t="s">
        <v>32</v>
      </c>
      <c r="AX258" s="14" t="s">
        <v>33</v>
      </c>
      <c r="AY258" s="253" t="s">
        <v>129</v>
      </c>
    </row>
    <row r="259" s="2" customFormat="1" ht="21.75" customHeight="1">
      <c r="A259" s="38"/>
      <c r="B259" s="39"/>
      <c r="C259" s="218" t="s">
        <v>365</v>
      </c>
      <c r="D259" s="218" t="s">
        <v>132</v>
      </c>
      <c r="E259" s="219" t="s">
        <v>366</v>
      </c>
      <c r="F259" s="220" t="s">
        <v>367</v>
      </c>
      <c r="G259" s="221" t="s">
        <v>149</v>
      </c>
      <c r="H259" s="222">
        <v>92.980000000000004</v>
      </c>
      <c r="I259" s="223"/>
      <c r="J259" s="224">
        <f>ROUND(I259*H259,2)</f>
        <v>0</v>
      </c>
      <c r="K259" s="220" t="s">
        <v>136</v>
      </c>
      <c r="L259" s="44"/>
      <c r="M259" s="225" t="s">
        <v>1</v>
      </c>
      <c r="N259" s="226" t="s">
        <v>42</v>
      </c>
      <c r="O259" s="91"/>
      <c r="P259" s="227">
        <f>O259*H259</f>
        <v>0</v>
      </c>
      <c r="Q259" s="227">
        <v>1.0000000000000001E-05</v>
      </c>
      <c r="R259" s="227">
        <f>Q259*H259</f>
        <v>0.00092980000000000016</v>
      </c>
      <c r="S259" s="227">
        <v>0</v>
      </c>
      <c r="T259" s="228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29" t="s">
        <v>221</v>
      </c>
      <c r="AT259" s="229" t="s">
        <v>132</v>
      </c>
      <c r="AU259" s="229" t="s">
        <v>86</v>
      </c>
      <c r="AY259" s="17" t="s">
        <v>129</v>
      </c>
      <c r="BE259" s="230">
        <f>IF(N259="základní",J259,0)</f>
        <v>0</v>
      </c>
      <c r="BF259" s="230">
        <f>IF(N259="snížená",J259,0)</f>
        <v>0</v>
      </c>
      <c r="BG259" s="230">
        <f>IF(N259="zákl. přenesená",J259,0)</f>
        <v>0</v>
      </c>
      <c r="BH259" s="230">
        <f>IF(N259="sníž. přenesená",J259,0)</f>
        <v>0</v>
      </c>
      <c r="BI259" s="230">
        <f>IF(N259="nulová",J259,0)</f>
        <v>0</v>
      </c>
      <c r="BJ259" s="17" t="s">
        <v>33</v>
      </c>
      <c r="BK259" s="230">
        <f>ROUND(I259*H259,2)</f>
        <v>0</v>
      </c>
      <c r="BL259" s="17" t="s">
        <v>221</v>
      </c>
      <c r="BM259" s="229" t="s">
        <v>368</v>
      </c>
    </row>
    <row r="260" s="13" customFormat="1">
      <c r="A260" s="13"/>
      <c r="B260" s="231"/>
      <c r="C260" s="232"/>
      <c r="D260" s="233" t="s">
        <v>139</v>
      </c>
      <c r="E260" s="234" t="s">
        <v>1</v>
      </c>
      <c r="F260" s="235" t="s">
        <v>360</v>
      </c>
      <c r="G260" s="232"/>
      <c r="H260" s="236">
        <v>15.800000000000001</v>
      </c>
      <c r="I260" s="237"/>
      <c r="J260" s="232"/>
      <c r="K260" s="232"/>
      <c r="L260" s="238"/>
      <c r="M260" s="239"/>
      <c r="N260" s="240"/>
      <c r="O260" s="240"/>
      <c r="P260" s="240"/>
      <c r="Q260" s="240"/>
      <c r="R260" s="240"/>
      <c r="S260" s="240"/>
      <c r="T260" s="241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2" t="s">
        <v>139</v>
      </c>
      <c r="AU260" s="242" t="s">
        <v>86</v>
      </c>
      <c r="AV260" s="13" t="s">
        <v>86</v>
      </c>
      <c r="AW260" s="13" t="s">
        <v>32</v>
      </c>
      <c r="AX260" s="13" t="s">
        <v>77</v>
      </c>
      <c r="AY260" s="242" t="s">
        <v>129</v>
      </c>
    </row>
    <row r="261" s="13" customFormat="1">
      <c r="A261" s="13"/>
      <c r="B261" s="231"/>
      <c r="C261" s="232"/>
      <c r="D261" s="233" t="s">
        <v>139</v>
      </c>
      <c r="E261" s="234" t="s">
        <v>1</v>
      </c>
      <c r="F261" s="235" t="s">
        <v>361</v>
      </c>
      <c r="G261" s="232"/>
      <c r="H261" s="236">
        <v>15.800000000000001</v>
      </c>
      <c r="I261" s="237"/>
      <c r="J261" s="232"/>
      <c r="K261" s="232"/>
      <c r="L261" s="238"/>
      <c r="M261" s="239"/>
      <c r="N261" s="240"/>
      <c r="O261" s="240"/>
      <c r="P261" s="240"/>
      <c r="Q261" s="240"/>
      <c r="R261" s="240"/>
      <c r="S261" s="240"/>
      <c r="T261" s="241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2" t="s">
        <v>139</v>
      </c>
      <c r="AU261" s="242" t="s">
        <v>86</v>
      </c>
      <c r="AV261" s="13" t="s">
        <v>86</v>
      </c>
      <c r="AW261" s="13" t="s">
        <v>32</v>
      </c>
      <c r="AX261" s="13" t="s">
        <v>77</v>
      </c>
      <c r="AY261" s="242" t="s">
        <v>129</v>
      </c>
    </row>
    <row r="262" s="13" customFormat="1">
      <c r="A262" s="13"/>
      <c r="B262" s="231"/>
      <c r="C262" s="232"/>
      <c r="D262" s="233" t="s">
        <v>139</v>
      </c>
      <c r="E262" s="234" t="s">
        <v>1</v>
      </c>
      <c r="F262" s="235" t="s">
        <v>362</v>
      </c>
      <c r="G262" s="232"/>
      <c r="H262" s="236">
        <v>15.779999999999999</v>
      </c>
      <c r="I262" s="237"/>
      <c r="J262" s="232"/>
      <c r="K262" s="232"/>
      <c r="L262" s="238"/>
      <c r="M262" s="239"/>
      <c r="N262" s="240"/>
      <c r="O262" s="240"/>
      <c r="P262" s="240"/>
      <c r="Q262" s="240"/>
      <c r="R262" s="240"/>
      <c r="S262" s="240"/>
      <c r="T262" s="241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2" t="s">
        <v>139</v>
      </c>
      <c r="AU262" s="242" t="s">
        <v>86</v>
      </c>
      <c r="AV262" s="13" t="s">
        <v>86</v>
      </c>
      <c r="AW262" s="13" t="s">
        <v>32</v>
      </c>
      <c r="AX262" s="13" t="s">
        <v>77</v>
      </c>
      <c r="AY262" s="242" t="s">
        <v>129</v>
      </c>
    </row>
    <row r="263" s="13" customFormat="1">
      <c r="A263" s="13"/>
      <c r="B263" s="231"/>
      <c r="C263" s="232"/>
      <c r="D263" s="233" t="s">
        <v>139</v>
      </c>
      <c r="E263" s="234" t="s">
        <v>1</v>
      </c>
      <c r="F263" s="235" t="s">
        <v>363</v>
      </c>
      <c r="G263" s="232"/>
      <c r="H263" s="236">
        <v>28</v>
      </c>
      <c r="I263" s="237"/>
      <c r="J263" s="232"/>
      <c r="K263" s="232"/>
      <c r="L263" s="238"/>
      <c r="M263" s="239"/>
      <c r="N263" s="240"/>
      <c r="O263" s="240"/>
      <c r="P263" s="240"/>
      <c r="Q263" s="240"/>
      <c r="R263" s="240"/>
      <c r="S263" s="240"/>
      <c r="T263" s="241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2" t="s">
        <v>139</v>
      </c>
      <c r="AU263" s="242" t="s">
        <v>86</v>
      </c>
      <c r="AV263" s="13" t="s">
        <v>86</v>
      </c>
      <c r="AW263" s="13" t="s">
        <v>32</v>
      </c>
      <c r="AX263" s="13" t="s">
        <v>77</v>
      </c>
      <c r="AY263" s="242" t="s">
        <v>129</v>
      </c>
    </row>
    <row r="264" s="13" customFormat="1">
      <c r="A264" s="13"/>
      <c r="B264" s="231"/>
      <c r="C264" s="232"/>
      <c r="D264" s="233" t="s">
        <v>139</v>
      </c>
      <c r="E264" s="234" t="s">
        <v>1</v>
      </c>
      <c r="F264" s="235" t="s">
        <v>364</v>
      </c>
      <c r="G264" s="232"/>
      <c r="H264" s="236">
        <v>17.600000000000001</v>
      </c>
      <c r="I264" s="237"/>
      <c r="J264" s="232"/>
      <c r="K264" s="232"/>
      <c r="L264" s="238"/>
      <c r="M264" s="239"/>
      <c r="N264" s="240"/>
      <c r="O264" s="240"/>
      <c r="P264" s="240"/>
      <c r="Q264" s="240"/>
      <c r="R264" s="240"/>
      <c r="S264" s="240"/>
      <c r="T264" s="241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2" t="s">
        <v>139</v>
      </c>
      <c r="AU264" s="242" t="s">
        <v>86</v>
      </c>
      <c r="AV264" s="13" t="s">
        <v>86</v>
      </c>
      <c r="AW264" s="13" t="s">
        <v>32</v>
      </c>
      <c r="AX264" s="13" t="s">
        <v>77</v>
      </c>
      <c r="AY264" s="242" t="s">
        <v>129</v>
      </c>
    </row>
    <row r="265" s="14" customFormat="1">
      <c r="A265" s="14"/>
      <c r="B265" s="243"/>
      <c r="C265" s="244"/>
      <c r="D265" s="233" t="s">
        <v>139</v>
      </c>
      <c r="E265" s="245" t="s">
        <v>1</v>
      </c>
      <c r="F265" s="246" t="s">
        <v>141</v>
      </c>
      <c r="G265" s="244"/>
      <c r="H265" s="247">
        <v>92.97999999999999</v>
      </c>
      <c r="I265" s="248"/>
      <c r="J265" s="244"/>
      <c r="K265" s="244"/>
      <c r="L265" s="249"/>
      <c r="M265" s="250"/>
      <c r="N265" s="251"/>
      <c r="O265" s="251"/>
      <c r="P265" s="251"/>
      <c r="Q265" s="251"/>
      <c r="R265" s="251"/>
      <c r="S265" s="251"/>
      <c r="T265" s="252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3" t="s">
        <v>139</v>
      </c>
      <c r="AU265" s="253" t="s">
        <v>86</v>
      </c>
      <c r="AV265" s="14" t="s">
        <v>137</v>
      </c>
      <c r="AW265" s="14" t="s">
        <v>32</v>
      </c>
      <c r="AX265" s="14" t="s">
        <v>33</v>
      </c>
      <c r="AY265" s="253" t="s">
        <v>129</v>
      </c>
    </row>
    <row r="266" s="2" customFormat="1" ht="16.5" customHeight="1">
      <c r="A266" s="38"/>
      <c r="B266" s="39"/>
      <c r="C266" s="264" t="s">
        <v>369</v>
      </c>
      <c r="D266" s="264" t="s">
        <v>275</v>
      </c>
      <c r="E266" s="265" t="s">
        <v>370</v>
      </c>
      <c r="F266" s="266" t="s">
        <v>371</v>
      </c>
      <c r="G266" s="267" t="s">
        <v>149</v>
      </c>
      <c r="H266" s="268">
        <v>94.840000000000003</v>
      </c>
      <c r="I266" s="269"/>
      <c r="J266" s="270">
        <f>ROUND(I266*H266,2)</f>
        <v>0</v>
      </c>
      <c r="K266" s="266" t="s">
        <v>136</v>
      </c>
      <c r="L266" s="271"/>
      <c r="M266" s="272" t="s">
        <v>1</v>
      </c>
      <c r="N266" s="273" t="s">
        <v>42</v>
      </c>
      <c r="O266" s="91"/>
      <c r="P266" s="227">
        <f>O266*H266</f>
        <v>0</v>
      </c>
      <c r="Q266" s="227">
        <v>0.00027999999999999998</v>
      </c>
      <c r="R266" s="227">
        <f>Q266*H266</f>
        <v>0.026555199999999998</v>
      </c>
      <c r="S266" s="227">
        <v>0</v>
      </c>
      <c r="T266" s="228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29" t="s">
        <v>278</v>
      </c>
      <c r="AT266" s="229" t="s">
        <v>275</v>
      </c>
      <c r="AU266" s="229" t="s">
        <v>86</v>
      </c>
      <c r="AY266" s="17" t="s">
        <v>129</v>
      </c>
      <c r="BE266" s="230">
        <f>IF(N266="základní",J266,0)</f>
        <v>0</v>
      </c>
      <c r="BF266" s="230">
        <f>IF(N266="snížená",J266,0)</f>
        <v>0</v>
      </c>
      <c r="BG266" s="230">
        <f>IF(N266="zákl. přenesená",J266,0)</f>
        <v>0</v>
      </c>
      <c r="BH266" s="230">
        <f>IF(N266="sníž. přenesená",J266,0)</f>
        <v>0</v>
      </c>
      <c r="BI266" s="230">
        <f>IF(N266="nulová",J266,0)</f>
        <v>0</v>
      </c>
      <c r="BJ266" s="17" t="s">
        <v>33</v>
      </c>
      <c r="BK266" s="230">
        <f>ROUND(I266*H266,2)</f>
        <v>0</v>
      </c>
      <c r="BL266" s="17" t="s">
        <v>221</v>
      </c>
      <c r="BM266" s="229" t="s">
        <v>372</v>
      </c>
    </row>
    <row r="267" s="13" customFormat="1">
      <c r="A267" s="13"/>
      <c r="B267" s="231"/>
      <c r="C267" s="232"/>
      <c r="D267" s="233" t="s">
        <v>139</v>
      </c>
      <c r="E267" s="232"/>
      <c r="F267" s="235" t="s">
        <v>373</v>
      </c>
      <c r="G267" s="232"/>
      <c r="H267" s="236">
        <v>94.840000000000003</v>
      </c>
      <c r="I267" s="237"/>
      <c r="J267" s="232"/>
      <c r="K267" s="232"/>
      <c r="L267" s="238"/>
      <c r="M267" s="239"/>
      <c r="N267" s="240"/>
      <c r="O267" s="240"/>
      <c r="P267" s="240"/>
      <c r="Q267" s="240"/>
      <c r="R267" s="240"/>
      <c r="S267" s="240"/>
      <c r="T267" s="241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2" t="s">
        <v>139</v>
      </c>
      <c r="AU267" s="242" t="s">
        <v>86</v>
      </c>
      <c r="AV267" s="13" t="s">
        <v>86</v>
      </c>
      <c r="AW267" s="13" t="s">
        <v>4</v>
      </c>
      <c r="AX267" s="13" t="s">
        <v>33</v>
      </c>
      <c r="AY267" s="242" t="s">
        <v>129</v>
      </c>
    </row>
    <row r="268" s="2" customFormat="1" ht="49.05" customHeight="1">
      <c r="A268" s="38"/>
      <c r="B268" s="39"/>
      <c r="C268" s="218" t="s">
        <v>374</v>
      </c>
      <c r="D268" s="218" t="s">
        <v>132</v>
      </c>
      <c r="E268" s="219" t="s">
        <v>375</v>
      </c>
      <c r="F268" s="220" t="s">
        <v>376</v>
      </c>
      <c r="G268" s="221" t="s">
        <v>231</v>
      </c>
      <c r="H268" s="222">
        <v>1.139</v>
      </c>
      <c r="I268" s="223"/>
      <c r="J268" s="224">
        <f>ROUND(I268*H268,2)</f>
        <v>0</v>
      </c>
      <c r="K268" s="220" t="s">
        <v>136</v>
      </c>
      <c r="L268" s="44"/>
      <c r="M268" s="225" t="s">
        <v>1</v>
      </c>
      <c r="N268" s="226" t="s">
        <v>42</v>
      </c>
      <c r="O268" s="91"/>
      <c r="P268" s="227">
        <f>O268*H268</f>
        <v>0</v>
      </c>
      <c r="Q268" s="227">
        <v>0</v>
      </c>
      <c r="R268" s="227">
        <f>Q268*H268</f>
        <v>0</v>
      </c>
      <c r="S268" s="227">
        <v>0</v>
      </c>
      <c r="T268" s="228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29" t="s">
        <v>221</v>
      </c>
      <c r="AT268" s="229" t="s">
        <v>132</v>
      </c>
      <c r="AU268" s="229" t="s">
        <v>86</v>
      </c>
      <c r="AY268" s="17" t="s">
        <v>129</v>
      </c>
      <c r="BE268" s="230">
        <f>IF(N268="základní",J268,0)</f>
        <v>0</v>
      </c>
      <c r="BF268" s="230">
        <f>IF(N268="snížená",J268,0)</f>
        <v>0</v>
      </c>
      <c r="BG268" s="230">
        <f>IF(N268="zákl. přenesená",J268,0)</f>
        <v>0</v>
      </c>
      <c r="BH268" s="230">
        <f>IF(N268="sníž. přenesená",J268,0)</f>
        <v>0</v>
      </c>
      <c r="BI268" s="230">
        <f>IF(N268="nulová",J268,0)</f>
        <v>0</v>
      </c>
      <c r="BJ268" s="17" t="s">
        <v>33</v>
      </c>
      <c r="BK268" s="230">
        <f>ROUND(I268*H268,2)</f>
        <v>0</v>
      </c>
      <c r="BL268" s="17" t="s">
        <v>221</v>
      </c>
      <c r="BM268" s="229" t="s">
        <v>377</v>
      </c>
    </row>
    <row r="269" s="2" customFormat="1" ht="49.05" customHeight="1">
      <c r="A269" s="38"/>
      <c r="B269" s="39"/>
      <c r="C269" s="218" t="s">
        <v>378</v>
      </c>
      <c r="D269" s="218" t="s">
        <v>132</v>
      </c>
      <c r="E269" s="219" t="s">
        <v>379</v>
      </c>
      <c r="F269" s="220" t="s">
        <v>380</v>
      </c>
      <c r="G269" s="221" t="s">
        <v>231</v>
      </c>
      <c r="H269" s="222">
        <v>1.139</v>
      </c>
      <c r="I269" s="223"/>
      <c r="J269" s="224">
        <f>ROUND(I269*H269,2)</f>
        <v>0</v>
      </c>
      <c r="K269" s="220" t="s">
        <v>136</v>
      </c>
      <c r="L269" s="44"/>
      <c r="M269" s="225" t="s">
        <v>1</v>
      </c>
      <c r="N269" s="226" t="s">
        <v>42</v>
      </c>
      <c r="O269" s="91"/>
      <c r="P269" s="227">
        <f>O269*H269</f>
        <v>0</v>
      </c>
      <c r="Q269" s="227">
        <v>0</v>
      </c>
      <c r="R269" s="227">
        <f>Q269*H269</f>
        <v>0</v>
      </c>
      <c r="S269" s="227">
        <v>0</v>
      </c>
      <c r="T269" s="228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29" t="s">
        <v>221</v>
      </c>
      <c r="AT269" s="229" t="s">
        <v>132</v>
      </c>
      <c r="AU269" s="229" t="s">
        <v>86</v>
      </c>
      <c r="AY269" s="17" t="s">
        <v>129</v>
      </c>
      <c r="BE269" s="230">
        <f>IF(N269="základní",J269,0)</f>
        <v>0</v>
      </c>
      <c r="BF269" s="230">
        <f>IF(N269="snížená",J269,0)</f>
        <v>0</v>
      </c>
      <c r="BG269" s="230">
        <f>IF(N269="zákl. přenesená",J269,0)</f>
        <v>0</v>
      </c>
      <c r="BH269" s="230">
        <f>IF(N269="sníž. přenesená",J269,0)</f>
        <v>0</v>
      </c>
      <c r="BI269" s="230">
        <f>IF(N269="nulová",J269,0)</f>
        <v>0</v>
      </c>
      <c r="BJ269" s="17" t="s">
        <v>33</v>
      </c>
      <c r="BK269" s="230">
        <f>ROUND(I269*H269,2)</f>
        <v>0</v>
      </c>
      <c r="BL269" s="17" t="s">
        <v>221</v>
      </c>
      <c r="BM269" s="229" t="s">
        <v>381</v>
      </c>
    </row>
    <row r="270" s="12" customFormat="1" ht="22.8" customHeight="1">
      <c r="A270" s="12"/>
      <c r="B270" s="202"/>
      <c r="C270" s="203"/>
      <c r="D270" s="204" t="s">
        <v>76</v>
      </c>
      <c r="E270" s="216" t="s">
        <v>382</v>
      </c>
      <c r="F270" s="216" t="s">
        <v>383</v>
      </c>
      <c r="G270" s="203"/>
      <c r="H270" s="203"/>
      <c r="I270" s="206"/>
      <c r="J270" s="217">
        <f>BK270</f>
        <v>0</v>
      </c>
      <c r="K270" s="203"/>
      <c r="L270" s="208"/>
      <c r="M270" s="209"/>
      <c r="N270" s="210"/>
      <c r="O270" s="210"/>
      <c r="P270" s="211">
        <f>SUM(P271:P276)</f>
        <v>0</v>
      </c>
      <c r="Q270" s="210"/>
      <c r="R270" s="211">
        <f>SUM(R271:R276)</f>
        <v>0.011145600000000002</v>
      </c>
      <c r="S270" s="210"/>
      <c r="T270" s="212">
        <f>SUM(T271:T276)</f>
        <v>0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13" t="s">
        <v>86</v>
      </c>
      <c r="AT270" s="214" t="s">
        <v>76</v>
      </c>
      <c r="AU270" s="214" t="s">
        <v>33</v>
      </c>
      <c r="AY270" s="213" t="s">
        <v>129</v>
      </c>
      <c r="BK270" s="215">
        <f>SUM(BK271:BK276)</f>
        <v>0</v>
      </c>
    </row>
    <row r="271" s="2" customFormat="1" ht="37.8" customHeight="1">
      <c r="A271" s="38"/>
      <c r="B271" s="39"/>
      <c r="C271" s="218" t="s">
        <v>384</v>
      </c>
      <c r="D271" s="218" t="s">
        <v>132</v>
      </c>
      <c r="E271" s="219" t="s">
        <v>385</v>
      </c>
      <c r="F271" s="220" t="s">
        <v>386</v>
      </c>
      <c r="G271" s="221" t="s">
        <v>156</v>
      </c>
      <c r="H271" s="222">
        <v>12.960000000000001</v>
      </c>
      <c r="I271" s="223"/>
      <c r="J271" s="224">
        <f>ROUND(I271*H271,2)</f>
        <v>0</v>
      </c>
      <c r="K271" s="220" t="s">
        <v>136</v>
      </c>
      <c r="L271" s="44"/>
      <c r="M271" s="225" t="s">
        <v>1</v>
      </c>
      <c r="N271" s="226" t="s">
        <v>42</v>
      </c>
      <c r="O271" s="91"/>
      <c r="P271" s="227">
        <f>O271*H271</f>
        <v>0</v>
      </c>
      <c r="Q271" s="227">
        <v>0.00013999999999999999</v>
      </c>
      <c r="R271" s="227">
        <f>Q271*H271</f>
        <v>0.0018143999999999999</v>
      </c>
      <c r="S271" s="227">
        <v>0</v>
      </c>
      <c r="T271" s="228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29" t="s">
        <v>221</v>
      </c>
      <c r="AT271" s="229" t="s">
        <v>132</v>
      </c>
      <c r="AU271" s="229" t="s">
        <v>86</v>
      </c>
      <c r="AY271" s="17" t="s">
        <v>129</v>
      </c>
      <c r="BE271" s="230">
        <f>IF(N271="základní",J271,0)</f>
        <v>0</v>
      </c>
      <c r="BF271" s="230">
        <f>IF(N271="snížená",J271,0)</f>
        <v>0</v>
      </c>
      <c r="BG271" s="230">
        <f>IF(N271="zákl. přenesená",J271,0)</f>
        <v>0</v>
      </c>
      <c r="BH271" s="230">
        <f>IF(N271="sníž. přenesená",J271,0)</f>
        <v>0</v>
      </c>
      <c r="BI271" s="230">
        <f>IF(N271="nulová",J271,0)</f>
        <v>0</v>
      </c>
      <c r="BJ271" s="17" t="s">
        <v>33</v>
      </c>
      <c r="BK271" s="230">
        <f>ROUND(I271*H271,2)</f>
        <v>0</v>
      </c>
      <c r="BL271" s="17" t="s">
        <v>221</v>
      </c>
      <c r="BM271" s="229" t="s">
        <v>387</v>
      </c>
    </row>
    <row r="272" s="13" customFormat="1">
      <c r="A272" s="13"/>
      <c r="B272" s="231"/>
      <c r="C272" s="232"/>
      <c r="D272" s="233" t="s">
        <v>139</v>
      </c>
      <c r="E272" s="234" t="s">
        <v>1</v>
      </c>
      <c r="F272" s="235" t="s">
        <v>177</v>
      </c>
      <c r="G272" s="232"/>
      <c r="H272" s="236">
        <v>12.960000000000001</v>
      </c>
      <c r="I272" s="237"/>
      <c r="J272" s="232"/>
      <c r="K272" s="232"/>
      <c r="L272" s="238"/>
      <c r="M272" s="239"/>
      <c r="N272" s="240"/>
      <c r="O272" s="240"/>
      <c r="P272" s="240"/>
      <c r="Q272" s="240"/>
      <c r="R272" s="240"/>
      <c r="S272" s="240"/>
      <c r="T272" s="241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2" t="s">
        <v>139</v>
      </c>
      <c r="AU272" s="242" t="s">
        <v>86</v>
      </c>
      <c r="AV272" s="13" t="s">
        <v>86</v>
      </c>
      <c r="AW272" s="13" t="s">
        <v>32</v>
      </c>
      <c r="AX272" s="13" t="s">
        <v>77</v>
      </c>
      <c r="AY272" s="242" t="s">
        <v>129</v>
      </c>
    </row>
    <row r="273" s="14" customFormat="1">
      <c r="A273" s="14"/>
      <c r="B273" s="243"/>
      <c r="C273" s="244"/>
      <c r="D273" s="233" t="s">
        <v>139</v>
      </c>
      <c r="E273" s="245" t="s">
        <v>1</v>
      </c>
      <c r="F273" s="246" t="s">
        <v>141</v>
      </c>
      <c r="G273" s="244"/>
      <c r="H273" s="247">
        <v>12.960000000000001</v>
      </c>
      <c r="I273" s="248"/>
      <c r="J273" s="244"/>
      <c r="K273" s="244"/>
      <c r="L273" s="249"/>
      <c r="M273" s="250"/>
      <c r="N273" s="251"/>
      <c r="O273" s="251"/>
      <c r="P273" s="251"/>
      <c r="Q273" s="251"/>
      <c r="R273" s="251"/>
      <c r="S273" s="251"/>
      <c r="T273" s="252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3" t="s">
        <v>139</v>
      </c>
      <c r="AU273" s="253" t="s">
        <v>86</v>
      </c>
      <c r="AV273" s="14" t="s">
        <v>137</v>
      </c>
      <c r="AW273" s="14" t="s">
        <v>32</v>
      </c>
      <c r="AX273" s="14" t="s">
        <v>33</v>
      </c>
      <c r="AY273" s="253" t="s">
        <v>129</v>
      </c>
    </row>
    <row r="274" s="2" customFormat="1" ht="44.25" customHeight="1">
      <c r="A274" s="38"/>
      <c r="B274" s="39"/>
      <c r="C274" s="218" t="s">
        <v>388</v>
      </c>
      <c r="D274" s="218" t="s">
        <v>132</v>
      </c>
      <c r="E274" s="219" t="s">
        <v>389</v>
      </c>
      <c r="F274" s="220" t="s">
        <v>390</v>
      </c>
      <c r="G274" s="221" t="s">
        <v>156</v>
      </c>
      <c r="H274" s="222">
        <v>25.920000000000002</v>
      </c>
      <c r="I274" s="223"/>
      <c r="J274" s="224">
        <f>ROUND(I274*H274,2)</f>
        <v>0</v>
      </c>
      <c r="K274" s="220" t="s">
        <v>136</v>
      </c>
      <c r="L274" s="44"/>
      <c r="M274" s="225" t="s">
        <v>1</v>
      </c>
      <c r="N274" s="226" t="s">
        <v>42</v>
      </c>
      <c r="O274" s="91"/>
      <c r="P274" s="227">
        <f>O274*H274</f>
        <v>0</v>
      </c>
      <c r="Q274" s="227">
        <v>0.00036000000000000002</v>
      </c>
      <c r="R274" s="227">
        <f>Q274*H274</f>
        <v>0.0093312000000000013</v>
      </c>
      <c r="S274" s="227">
        <v>0</v>
      </c>
      <c r="T274" s="228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29" t="s">
        <v>221</v>
      </c>
      <c r="AT274" s="229" t="s">
        <v>132</v>
      </c>
      <c r="AU274" s="229" t="s">
        <v>86</v>
      </c>
      <c r="AY274" s="17" t="s">
        <v>129</v>
      </c>
      <c r="BE274" s="230">
        <f>IF(N274="základní",J274,0)</f>
        <v>0</v>
      </c>
      <c r="BF274" s="230">
        <f>IF(N274="snížená",J274,0)</f>
        <v>0</v>
      </c>
      <c r="BG274" s="230">
        <f>IF(N274="zákl. přenesená",J274,0)</f>
        <v>0</v>
      </c>
      <c r="BH274" s="230">
        <f>IF(N274="sníž. přenesená",J274,0)</f>
        <v>0</v>
      </c>
      <c r="BI274" s="230">
        <f>IF(N274="nulová",J274,0)</f>
        <v>0</v>
      </c>
      <c r="BJ274" s="17" t="s">
        <v>33</v>
      </c>
      <c r="BK274" s="230">
        <f>ROUND(I274*H274,2)</f>
        <v>0</v>
      </c>
      <c r="BL274" s="17" t="s">
        <v>221</v>
      </c>
      <c r="BM274" s="229" t="s">
        <v>391</v>
      </c>
    </row>
    <row r="275" s="13" customFormat="1">
      <c r="A275" s="13"/>
      <c r="B275" s="231"/>
      <c r="C275" s="232"/>
      <c r="D275" s="233" t="s">
        <v>139</v>
      </c>
      <c r="E275" s="234" t="s">
        <v>1</v>
      </c>
      <c r="F275" s="235" t="s">
        <v>392</v>
      </c>
      <c r="G275" s="232"/>
      <c r="H275" s="236">
        <v>25.920000000000002</v>
      </c>
      <c r="I275" s="237"/>
      <c r="J275" s="232"/>
      <c r="K275" s="232"/>
      <c r="L275" s="238"/>
      <c r="M275" s="239"/>
      <c r="N275" s="240"/>
      <c r="O275" s="240"/>
      <c r="P275" s="240"/>
      <c r="Q275" s="240"/>
      <c r="R275" s="240"/>
      <c r="S275" s="240"/>
      <c r="T275" s="241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2" t="s">
        <v>139</v>
      </c>
      <c r="AU275" s="242" t="s">
        <v>86</v>
      </c>
      <c r="AV275" s="13" t="s">
        <v>86</v>
      </c>
      <c r="AW275" s="13" t="s">
        <v>32</v>
      </c>
      <c r="AX275" s="13" t="s">
        <v>77</v>
      </c>
      <c r="AY275" s="242" t="s">
        <v>129</v>
      </c>
    </row>
    <row r="276" s="14" customFormat="1">
      <c r="A276" s="14"/>
      <c r="B276" s="243"/>
      <c r="C276" s="244"/>
      <c r="D276" s="233" t="s">
        <v>139</v>
      </c>
      <c r="E276" s="245" t="s">
        <v>1</v>
      </c>
      <c r="F276" s="246" t="s">
        <v>141</v>
      </c>
      <c r="G276" s="244"/>
      <c r="H276" s="247">
        <v>25.920000000000002</v>
      </c>
      <c r="I276" s="248"/>
      <c r="J276" s="244"/>
      <c r="K276" s="244"/>
      <c r="L276" s="249"/>
      <c r="M276" s="250"/>
      <c r="N276" s="251"/>
      <c r="O276" s="251"/>
      <c r="P276" s="251"/>
      <c r="Q276" s="251"/>
      <c r="R276" s="251"/>
      <c r="S276" s="251"/>
      <c r="T276" s="252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3" t="s">
        <v>139</v>
      </c>
      <c r="AU276" s="253" t="s">
        <v>86</v>
      </c>
      <c r="AV276" s="14" t="s">
        <v>137</v>
      </c>
      <c r="AW276" s="14" t="s">
        <v>32</v>
      </c>
      <c r="AX276" s="14" t="s">
        <v>33</v>
      </c>
      <c r="AY276" s="253" t="s">
        <v>129</v>
      </c>
    </row>
    <row r="277" s="12" customFormat="1" ht="22.8" customHeight="1">
      <c r="A277" s="12"/>
      <c r="B277" s="202"/>
      <c r="C277" s="203"/>
      <c r="D277" s="204" t="s">
        <v>76</v>
      </c>
      <c r="E277" s="216" t="s">
        <v>393</v>
      </c>
      <c r="F277" s="216" t="s">
        <v>394</v>
      </c>
      <c r="G277" s="203"/>
      <c r="H277" s="203"/>
      <c r="I277" s="206"/>
      <c r="J277" s="217">
        <f>BK277</f>
        <v>0</v>
      </c>
      <c r="K277" s="203"/>
      <c r="L277" s="208"/>
      <c r="M277" s="209"/>
      <c r="N277" s="210"/>
      <c r="O277" s="210"/>
      <c r="P277" s="211">
        <f>SUM(P278:P294)</f>
        <v>0</v>
      </c>
      <c r="Q277" s="210"/>
      <c r="R277" s="211">
        <f>SUM(R278:R294)</f>
        <v>0.52554237000000004</v>
      </c>
      <c r="S277" s="210"/>
      <c r="T277" s="212">
        <f>SUM(T278:T294)</f>
        <v>0.10934103000000001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213" t="s">
        <v>86</v>
      </c>
      <c r="AT277" s="214" t="s">
        <v>76</v>
      </c>
      <c r="AU277" s="214" t="s">
        <v>33</v>
      </c>
      <c r="AY277" s="213" t="s">
        <v>129</v>
      </c>
      <c r="BK277" s="215">
        <f>SUM(BK278:BK294)</f>
        <v>0</v>
      </c>
    </row>
    <row r="278" s="2" customFormat="1" ht="16.5" customHeight="1">
      <c r="A278" s="38"/>
      <c r="B278" s="39"/>
      <c r="C278" s="218" t="s">
        <v>395</v>
      </c>
      <c r="D278" s="218" t="s">
        <v>132</v>
      </c>
      <c r="E278" s="219" t="s">
        <v>396</v>
      </c>
      <c r="F278" s="220" t="s">
        <v>397</v>
      </c>
      <c r="G278" s="221" t="s">
        <v>156</v>
      </c>
      <c r="H278" s="222">
        <v>352.71300000000002</v>
      </c>
      <c r="I278" s="223"/>
      <c r="J278" s="224">
        <f>ROUND(I278*H278,2)</f>
        <v>0</v>
      </c>
      <c r="K278" s="220" t="s">
        <v>136</v>
      </c>
      <c r="L278" s="44"/>
      <c r="M278" s="225" t="s">
        <v>1</v>
      </c>
      <c r="N278" s="226" t="s">
        <v>42</v>
      </c>
      <c r="O278" s="91"/>
      <c r="P278" s="227">
        <f>O278*H278</f>
        <v>0</v>
      </c>
      <c r="Q278" s="227">
        <v>0.001</v>
      </c>
      <c r="R278" s="227">
        <f>Q278*H278</f>
        <v>0.35271300000000005</v>
      </c>
      <c r="S278" s="227">
        <v>0.00031</v>
      </c>
      <c r="T278" s="228">
        <f>S278*H278</f>
        <v>0.10934103000000001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29" t="s">
        <v>221</v>
      </c>
      <c r="AT278" s="229" t="s">
        <v>132</v>
      </c>
      <c r="AU278" s="229" t="s">
        <v>86</v>
      </c>
      <c r="AY278" s="17" t="s">
        <v>129</v>
      </c>
      <c r="BE278" s="230">
        <f>IF(N278="základní",J278,0)</f>
        <v>0</v>
      </c>
      <c r="BF278" s="230">
        <f>IF(N278="snížená",J278,0)</f>
        <v>0</v>
      </c>
      <c r="BG278" s="230">
        <f>IF(N278="zákl. přenesená",J278,0)</f>
        <v>0</v>
      </c>
      <c r="BH278" s="230">
        <f>IF(N278="sníž. přenesená",J278,0)</f>
        <v>0</v>
      </c>
      <c r="BI278" s="230">
        <f>IF(N278="nulová",J278,0)</f>
        <v>0</v>
      </c>
      <c r="BJ278" s="17" t="s">
        <v>33</v>
      </c>
      <c r="BK278" s="230">
        <f>ROUND(I278*H278,2)</f>
        <v>0</v>
      </c>
      <c r="BL278" s="17" t="s">
        <v>221</v>
      </c>
      <c r="BM278" s="229" t="s">
        <v>398</v>
      </c>
    </row>
    <row r="279" s="15" customFormat="1">
      <c r="A279" s="15"/>
      <c r="B279" s="254"/>
      <c r="C279" s="255"/>
      <c r="D279" s="233" t="s">
        <v>139</v>
      </c>
      <c r="E279" s="256" t="s">
        <v>1</v>
      </c>
      <c r="F279" s="257" t="s">
        <v>158</v>
      </c>
      <c r="G279" s="255"/>
      <c r="H279" s="256" t="s">
        <v>1</v>
      </c>
      <c r="I279" s="258"/>
      <c r="J279" s="255"/>
      <c r="K279" s="255"/>
      <c r="L279" s="259"/>
      <c r="M279" s="260"/>
      <c r="N279" s="261"/>
      <c r="O279" s="261"/>
      <c r="P279" s="261"/>
      <c r="Q279" s="261"/>
      <c r="R279" s="261"/>
      <c r="S279" s="261"/>
      <c r="T279" s="262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T279" s="263" t="s">
        <v>139</v>
      </c>
      <c r="AU279" s="263" t="s">
        <v>86</v>
      </c>
      <c r="AV279" s="15" t="s">
        <v>33</v>
      </c>
      <c r="AW279" s="15" t="s">
        <v>32</v>
      </c>
      <c r="AX279" s="15" t="s">
        <v>77</v>
      </c>
      <c r="AY279" s="263" t="s">
        <v>129</v>
      </c>
    </row>
    <row r="280" s="13" customFormat="1">
      <c r="A280" s="13"/>
      <c r="B280" s="231"/>
      <c r="C280" s="232"/>
      <c r="D280" s="233" t="s">
        <v>139</v>
      </c>
      <c r="E280" s="234" t="s">
        <v>1</v>
      </c>
      <c r="F280" s="235" t="s">
        <v>159</v>
      </c>
      <c r="G280" s="232"/>
      <c r="H280" s="236">
        <v>14.699999999999999</v>
      </c>
      <c r="I280" s="237"/>
      <c r="J280" s="232"/>
      <c r="K280" s="232"/>
      <c r="L280" s="238"/>
      <c r="M280" s="239"/>
      <c r="N280" s="240"/>
      <c r="O280" s="240"/>
      <c r="P280" s="240"/>
      <c r="Q280" s="240"/>
      <c r="R280" s="240"/>
      <c r="S280" s="240"/>
      <c r="T280" s="241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2" t="s">
        <v>139</v>
      </c>
      <c r="AU280" s="242" t="s">
        <v>86</v>
      </c>
      <c r="AV280" s="13" t="s">
        <v>86</v>
      </c>
      <c r="AW280" s="13" t="s">
        <v>32</v>
      </c>
      <c r="AX280" s="13" t="s">
        <v>77</v>
      </c>
      <c r="AY280" s="242" t="s">
        <v>129</v>
      </c>
    </row>
    <row r="281" s="13" customFormat="1">
      <c r="A281" s="13"/>
      <c r="B281" s="231"/>
      <c r="C281" s="232"/>
      <c r="D281" s="233" t="s">
        <v>139</v>
      </c>
      <c r="E281" s="234" t="s">
        <v>1</v>
      </c>
      <c r="F281" s="235" t="s">
        <v>160</v>
      </c>
      <c r="G281" s="232"/>
      <c r="H281" s="236">
        <v>14.699999999999999</v>
      </c>
      <c r="I281" s="237"/>
      <c r="J281" s="232"/>
      <c r="K281" s="232"/>
      <c r="L281" s="238"/>
      <c r="M281" s="239"/>
      <c r="N281" s="240"/>
      <c r="O281" s="240"/>
      <c r="P281" s="240"/>
      <c r="Q281" s="240"/>
      <c r="R281" s="240"/>
      <c r="S281" s="240"/>
      <c r="T281" s="241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2" t="s">
        <v>139</v>
      </c>
      <c r="AU281" s="242" t="s">
        <v>86</v>
      </c>
      <c r="AV281" s="13" t="s">
        <v>86</v>
      </c>
      <c r="AW281" s="13" t="s">
        <v>32</v>
      </c>
      <c r="AX281" s="13" t="s">
        <v>77</v>
      </c>
      <c r="AY281" s="242" t="s">
        <v>129</v>
      </c>
    </row>
    <row r="282" s="13" customFormat="1">
      <c r="A282" s="13"/>
      <c r="B282" s="231"/>
      <c r="C282" s="232"/>
      <c r="D282" s="233" t="s">
        <v>139</v>
      </c>
      <c r="E282" s="234" t="s">
        <v>1</v>
      </c>
      <c r="F282" s="235" t="s">
        <v>161</v>
      </c>
      <c r="G282" s="232"/>
      <c r="H282" s="236">
        <v>14.65</v>
      </c>
      <c r="I282" s="237"/>
      <c r="J282" s="232"/>
      <c r="K282" s="232"/>
      <c r="L282" s="238"/>
      <c r="M282" s="239"/>
      <c r="N282" s="240"/>
      <c r="O282" s="240"/>
      <c r="P282" s="240"/>
      <c r="Q282" s="240"/>
      <c r="R282" s="240"/>
      <c r="S282" s="240"/>
      <c r="T282" s="241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2" t="s">
        <v>139</v>
      </c>
      <c r="AU282" s="242" t="s">
        <v>86</v>
      </c>
      <c r="AV282" s="13" t="s">
        <v>86</v>
      </c>
      <c r="AW282" s="13" t="s">
        <v>32</v>
      </c>
      <c r="AX282" s="13" t="s">
        <v>77</v>
      </c>
      <c r="AY282" s="242" t="s">
        <v>129</v>
      </c>
    </row>
    <row r="283" s="13" customFormat="1">
      <c r="A283" s="13"/>
      <c r="B283" s="231"/>
      <c r="C283" s="232"/>
      <c r="D283" s="233" t="s">
        <v>139</v>
      </c>
      <c r="E283" s="234" t="s">
        <v>1</v>
      </c>
      <c r="F283" s="235" t="s">
        <v>162</v>
      </c>
      <c r="G283" s="232"/>
      <c r="H283" s="236">
        <v>39.390000000000001</v>
      </c>
      <c r="I283" s="237"/>
      <c r="J283" s="232"/>
      <c r="K283" s="232"/>
      <c r="L283" s="238"/>
      <c r="M283" s="239"/>
      <c r="N283" s="240"/>
      <c r="O283" s="240"/>
      <c r="P283" s="240"/>
      <c r="Q283" s="240"/>
      <c r="R283" s="240"/>
      <c r="S283" s="240"/>
      <c r="T283" s="241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2" t="s">
        <v>139</v>
      </c>
      <c r="AU283" s="242" t="s">
        <v>86</v>
      </c>
      <c r="AV283" s="13" t="s">
        <v>86</v>
      </c>
      <c r="AW283" s="13" t="s">
        <v>32</v>
      </c>
      <c r="AX283" s="13" t="s">
        <v>77</v>
      </c>
      <c r="AY283" s="242" t="s">
        <v>129</v>
      </c>
    </row>
    <row r="284" s="13" customFormat="1">
      <c r="A284" s="13"/>
      <c r="B284" s="231"/>
      <c r="C284" s="232"/>
      <c r="D284" s="233" t="s">
        <v>139</v>
      </c>
      <c r="E284" s="234" t="s">
        <v>1</v>
      </c>
      <c r="F284" s="235" t="s">
        <v>163</v>
      </c>
      <c r="G284" s="232"/>
      <c r="H284" s="236">
        <v>9.4700000000000006</v>
      </c>
      <c r="I284" s="237"/>
      <c r="J284" s="232"/>
      <c r="K284" s="232"/>
      <c r="L284" s="238"/>
      <c r="M284" s="239"/>
      <c r="N284" s="240"/>
      <c r="O284" s="240"/>
      <c r="P284" s="240"/>
      <c r="Q284" s="240"/>
      <c r="R284" s="240"/>
      <c r="S284" s="240"/>
      <c r="T284" s="241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2" t="s">
        <v>139</v>
      </c>
      <c r="AU284" s="242" t="s">
        <v>86</v>
      </c>
      <c r="AV284" s="13" t="s">
        <v>86</v>
      </c>
      <c r="AW284" s="13" t="s">
        <v>32</v>
      </c>
      <c r="AX284" s="13" t="s">
        <v>77</v>
      </c>
      <c r="AY284" s="242" t="s">
        <v>129</v>
      </c>
    </row>
    <row r="285" s="15" customFormat="1">
      <c r="A285" s="15"/>
      <c r="B285" s="254"/>
      <c r="C285" s="255"/>
      <c r="D285" s="233" t="s">
        <v>139</v>
      </c>
      <c r="E285" s="256" t="s">
        <v>1</v>
      </c>
      <c r="F285" s="257" t="s">
        <v>168</v>
      </c>
      <c r="G285" s="255"/>
      <c r="H285" s="256" t="s">
        <v>1</v>
      </c>
      <c r="I285" s="258"/>
      <c r="J285" s="255"/>
      <c r="K285" s="255"/>
      <c r="L285" s="259"/>
      <c r="M285" s="260"/>
      <c r="N285" s="261"/>
      <c r="O285" s="261"/>
      <c r="P285" s="261"/>
      <c r="Q285" s="261"/>
      <c r="R285" s="261"/>
      <c r="S285" s="261"/>
      <c r="T285" s="262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63" t="s">
        <v>139</v>
      </c>
      <c r="AU285" s="263" t="s">
        <v>86</v>
      </c>
      <c r="AV285" s="15" t="s">
        <v>33</v>
      </c>
      <c r="AW285" s="15" t="s">
        <v>32</v>
      </c>
      <c r="AX285" s="15" t="s">
        <v>77</v>
      </c>
      <c r="AY285" s="263" t="s">
        <v>129</v>
      </c>
    </row>
    <row r="286" s="13" customFormat="1">
      <c r="A286" s="13"/>
      <c r="B286" s="231"/>
      <c r="C286" s="232"/>
      <c r="D286" s="233" t="s">
        <v>139</v>
      </c>
      <c r="E286" s="234" t="s">
        <v>1</v>
      </c>
      <c r="F286" s="235" t="s">
        <v>399</v>
      </c>
      <c r="G286" s="232"/>
      <c r="H286" s="236">
        <v>45.345999999999997</v>
      </c>
      <c r="I286" s="237"/>
      <c r="J286" s="232"/>
      <c r="K286" s="232"/>
      <c r="L286" s="238"/>
      <c r="M286" s="239"/>
      <c r="N286" s="240"/>
      <c r="O286" s="240"/>
      <c r="P286" s="240"/>
      <c r="Q286" s="240"/>
      <c r="R286" s="240"/>
      <c r="S286" s="240"/>
      <c r="T286" s="241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2" t="s">
        <v>139</v>
      </c>
      <c r="AU286" s="242" t="s">
        <v>86</v>
      </c>
      <c r="AV286" s="13" t="s">
        <v>86</v>
      </c>
      <c r="AW286" s="13" t="s">
        <v>32</v>
      </c>
      <c r="AX286" s="13" t="s">
        <v>77</v>
      </c>
      <c r="AY286" s="242" t="s">
        <v>129</v>
      </c>
    </row>
    <row r="287" s="13" customFormat="1">
      <c r="A287" s="13"/>
      <c r="B287" s="231"/>
      <c r="C287" s="232"/>
      <c r="D287" s="233" t="s">
        <v>139</v>
      </c>
      <c r="E287" s="234" t="s">
        <v>1</v>
      </c>
      <c r="F287" s="235" t="s">
        <v>400</v>
      </c>
      <c r="G287" s="232"/>
      <c r="H287" s="236">
        <v>45.345999999999997</v>
      </c>
      <c r="I287" s="237"/>
      <c r="J287" s="232"/>
      <c r="K287" s="232"/>
      <c r="L287" s="238"/>
      <c r="M287" s="239"/>
      <c r="N287" s="240"/>
      <c r="O287" s="240"/>
      <c r="P287" s="240"/>
      <c r="Q287" s="240"/>
      <c r="R287" s="240"/>
      <c r="S287" s="240"/>
      <c r="T287" s="241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2" t="s">
        <v>139</v>
      </c>
      <c r="AU287" s="242" t="s">
        <v>86</v>
      </c>
      <c r="AV287" s="13" t="s">
        <v>86</v>
      </c>
      <c r="AW287" s="13" t="s">
        <v>32</v>
      </c>
      <c r="AX287" s="13" t="s">
        <v>77</v>
      </c>
      <c r="AY287" s="242" t="s">
        <v>129</v>
      </c>
    </row>
    <row r="288" s="13" customFormat="1">
      <c r="A288" s="13"/>
      <c r="B288" s="231"/>
      <c r="C288" s="232"/>
      <c r="D288" s="233" t="s">
        <v>139</v>
      </c>
      <c r="E288" s="234" t="s">
        <v>1</v>
      </c>
      <c r="F288" s="235" t="s">
        <v>401</v>
      </c>
      <c r="G288" s="232"/>
      <c r="H288" s="236">
        <v>45.289000000000001</v>
      </c>
      <c r="I288" s="237"/>
      <c r="J288" s="232"/>
      <c r="K288" s="232"/>
      <c r="L288" s="238"/>
      <c r="M288" s="239"/>
      <c r="N288" s="240"/>
      <c r="O288" s="240"/>
      <c r="P288" s="240"/>
      <c r="Q288" s="240"/>
      <c r="R288" s="240"/>
      <c r="S288" s="240"/>
      <c r="T288" s="241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2" t="s">
        <v>139</v>
      </c>
      <c r="AU288" s="242" t="s">
        <v>86</v>
      </c>
      <c r="AV288" s="13" t="s">
        <v>86</v>
      </c>
      <c r="AW288" s="13" t="s">
        <v>32</v>
      </c>
      <c r="AX288" s="13" t="s">
        <v>77</v>
      </c>
      <c r="AY288" s="242" t="s">
        <v>129</v>
      </c>
    </row>
    <row r="289" s="13" customFormat="1">
      <c r="A289" s="13"/>
      <c r="B289" s="231"/>
      <c r="C289" s="232"/>
      <c r="D289" s="233" t="s">
        <v>139</v>
      </c>
      <c r="E289" s="234" t="s">
        <v>1</v>
      </c>
      <c r="F289" s="235" t="s">
        <v>402</v>
      </c>
      <c r="G289" s="232"/>
      <c r="H289" s="236">
        <v>73.310000000000002</v>
      </c>
      <c r="I289" s="237"/>
      <c r="J289" s="232"/>
      <c r="K289" s="232"/>
      <c r="L289" s="238"/>
      <c r="M289" s="239"/>
      <c r="N289" s="240"/>
      <c r="O289" s="240"/>
      <c r="P289" s="240"/>
      <c r="Q289" s="240"/>
      <c r="R289" s="240"/>
      <c r="S289" s="240"/>
      <c r="T289" s="241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2" t="s">
        <v>139</v>
      </c>
      <c r="AU289" s="242" t="s">
        <v>86</v>
      </c>
      <c r="AV289" s="13" t="s">
        <v>86</v>
      </c>
      <c r="AW289" s="13" t="s">
        <v>32</v>
      </c>
      <c r="AX289" s="13" t="s">
        <v>77</v>
      </c>
      <c r="AY289" s="242" t="s">
        <v>129</v>
      </c>
    </row>
    <row r="290" s="13" customFormat="1">
      <c r="A290" s="13"/>
      <c r="B290" s="231"/>
      <c r="C290" s="232"/>
      <c r="D290" s="233" t="s">
        <v>139</v>
      </c>
      <c r="E290" s="234" t="s">
        <v>1</v>
      </c>
      <c r="F290" s="235" t="s">
        <v>403</v>
      </c>
      <c r="G290" s="232"/>
      <c r="H290" s="236">
        <v>50.512</v>
      </c>
      <c r="I290" s="237"/>
      <c r="J290" s="232"/>
      <c r="K290" s="232"/>
      <c r="L290" s="238"/>
      <c r="M290" s="239"/>
      <c r="N290" s="240"/>
      <c r="O290" s="240"/>
      <c r="P290" s="240"/>
      <c r="Q290" s="240"/>
      <c r="R290" s="240"/>
      <c r="S290" s="240"/>
      <c r="T290" s="241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2" t="s">
        <v>139</v>
      </c>
      <c r="AU290" s="242" t="s">
        <v>86</v>
      </c>
      <c r="AV290" s="13" t="s">
        <v>86</v>
      </c>
      <c r="AW290" s="13" t="s">
        <v>32</v>
      </c>
      <c r="AX290" s="13" t="s">
        <v>77</v>
      </c>
      <c r="AY290" s="242" t="s">
        <v>129</v>
      </c>
    </row>
    <row r="291" s="14" customFormat="1">
      <c r="A291" s="14"/>
      <c r="B291" s="243"/>
      <c r="C291" s="244"/>
      <c r="D291" s="233" t="s">
        <v>139</v>
      </c>
      <c r="E291" s="245" t="s">
        <v>1</v>
      </c>
      <c r="F291" s="246" t="s">
        <v>141</v>
      </c>
      <c r="G291" s="244"/>
      <c r="H291" s="247">
        <v>352.71300000000002</v>
      </c>
      <c r="I291" s="248"/>
      <c r="J291" s="244"/>
      <c r="K291" s="244"/>
      <c r="L291" s="249"/>
      <c r="M291" s="250"/>
      <c r="N291" s="251"/>
      <c r="O291" s="251"/>
      <c r="P291" s="251"/>
      <c r="Q291" s="251"/>
      <c r="R291" s="251"/>
      <c r="S291" s="251"/>
      <c r="T291" s="252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53" t="s">
        <v>139</v>
      </c>
      <c r="AU291" s="253" t="s">
        <v>86</v>
      </c>
      <c r="AV291" s="14" t="s">
        <v>137</v>
      </c>
      <c r="AW291" s="14" t="s">
        <v>32</v>
      </c>
      <c r="AX291" s="14" t="s">
        <v>33</v>
      </c>
      <c r="AY291" s="253" t="s">
        <v>129</v>
      </c>
    </row>
    <row r="292" s="2" customFormat="1" ht="24.15" customHeight="1">
      <c r="A292" s="38"/>
      <c r="B292" s="39"/>
      <c r="C292" s="218" t="s">
        <v>404</v>
      </c>
      <c r="D292" s="218" t="s">
        <v>132</v>
      </c>
      <c r="E292" s="219" t="s">
        <v>405</v>
      </c>
      <c r="F292" s="220" t="s">
        <v>406</v>
      </c>
      <c r="G292" s="221" t="s">
        <v>156</v>
      </c>
      <c r="H292" s="222">
        <v>352.71300000000002</v>
      </c>
      <c r="I292" s="223"/>
      <c r="J292" s="224">
        <f>ROUND(I292*H292,2)</f>
        <v>0</v>
      </c>
      <c r="K292" s="220" t="s">
        <v>136</v>
      </c>
      <c r="L292" s="44"/>
      <c r="M292" s="225" t="s">
        <v>1</v>
      </c>
      <c r="N292" s="226" t="s">
        <v>42</v>
      </c>
      <c r="O292" s="91"/>
      <c r="P292" s="227">
        <f>O292*H292</f>
        <v>0</v>
      </c>
      <c r="Q292" s="227">
        <v>0</v>
      </c>
      <c r="R292" s="227">
        <f>Q292*H292</f>
        <v>0</v>
      </c>
      <c r="S292" s="227">
        <v>0</v>
      </c>
      <c r="T292" s="228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29" t="s">
        <v>221</v>
      </c>
      <c r="AT292" s="229" t="s">
        <v>132</v>
      </c>
      <c r="AU292" s="229" t="s">
        <v>86</v>
      </c>
      <c r="AY292" s="17" t="s">
        <v>129</v>
      </c>
      <c r="BE292" s="230">
        <f>IF(N292="základní",J292,0)</f>
        <v>0</v>
      </c>
      <c r="BF292" s="230">
        <f>IF(N292="snížená",J292,0)</f>
        <v>0</v>
      </c>
      <c r="BG292" s="230">
        <f>IF(N292="zákl. přenesená",J292,0)</f>
        <v>0</v>
      </c>
      <c r="BH292" s="230">
        <f>IF(N292="sníž. přenesená",J292,0)</f>
        <v>0</v>
      </c>
      <c r="BI292" s="230">
        <f>IF(N292="nulová",J292,0)</f>
        <v>0</v>
      </c>
      <c r="BJ292" s="17" t="s">
        <v>33</v>
      </c>
      <c r="BK292" s="230">
        <f>ROUND(I292*H292,2)</f>
        <v>0</v>
      </c>
      <c r="BL292" s="17" t="s">
        <v>221</v>
      </c>
      <c r="BM292" s="229" t="s">
        <v>407</v>
      </c>
    </row>
    <row r="293" s="2" customFormat="1" ht="33" customHeight="1">
      <c r="A293" s="38"/>
      <c r="B293" s="39"/>
      <c r="C293" s="218" t="s">
        <v>408</v>
      </c>
      <c r="D293" s="218" t="s">
        <v>132</v>
      </c>
      <c r="E293" s="219" t="s">
        <v>409</v>
      </c>
      <c r="F293" s="220" t="s">
        <v>410</v>
      </c>
      <c r="G293" s="221" t="s">
        <v>156</v>
      </c>
      <c r="H293" s="222">
        <v>352.71300000000002</v>
      </c>
      <c r="I293" s="223"/>
      <c r="J293" s="224">
        <f>ROUND(I293*H293,2)</f>
        <v>0</v>
      </c>
      <c r="K293" s="220" t="s">
        <v>136</v>
      </c>
      <c r="L293" s="44"/>
      <c r="M293" s="225" t="s">
        <v>1</v>
      </c>
      <c r="N293" s="226" t="s">
        <v>42</v>
      </c>
      <c r="O293" s="91"/>
      <c r="P293" s="227">
        <f>O293*H293</f>
        <v>0</v>
      </c>
      <c r="Q293" s="227">
        <v>0.00020000000000000001</v>
      </c>
      <c r="R293" s="227">
        <f>Q293*H293</f>
        <v>0.070542600000000011</v>
      </c>
      <c r="S293" s="227">
        <v>0</v>
      </c>
      <c r="T293" s="228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29" t="s">
        <v>221</v>
      </c>
      <c r="AT293" s="229" t="s">
        <v>132</v>
      </c>
      <c r="AU293" s="229" t="s">
        <v>86</v>
      </c>
      <c r="AY293" s="17" t="s">
        <v>129</v>
      </c>
      <c r="BE293" s="230">
        <f>IF(N293="základní",J293,0)</f>
        <v>0</v>
      </c>
      <c r="BF293" s="230">
        <f>IF(N293="snížená",J293,0)</f>
        <v>0</v>
      </c>
      <c r="BG293" s="230">
        <f>IF(N293="zákl. přenesená",J293,0)</f>
        <v>0</v>
      </c>
      <c r="BH293" s="230">
        <f>IF(N293="sníž. přenesená",J293,0)</f>
        <v>0</v>
      </c>
      <c r="BI293" s="230">
        <f>IF(N293="nulová",J293,0)</f>
        <v>0</v>
      </c>
      <c r="BJ293" s="17" t="s">
        <v>33</v>
      </c>
      <c r="BK293" s="230">
        <f>ROUND(I293*H293,2)</f>
        <v>0</v>
      </c>
      <c r="BL293" s="17" t="s">
        <v>221</v>
      </c>
      <c r="BM293" s="229" t="s">
        <v>411</v>
      </c>
    </row>
    <row r="294" s="2" customFormat="1" ht="37.8" customHeight="1">
      <c r="A294" s="38"/>
      <c r="B294" s="39"/>
      <c r="C294" s="218" t="s">
        <v>412</v>
      </c>
      <c r="D294" s="218" t="s">
        <v>132</v>
      </c>
      <c r="E294" s="219" t="s">
        <v>413</v>
      </c>
      <c r="F294" s="220" t="s">
        <v>414</v>
      </c>
      <c r="G294" s="221" t="s">
        <v>156</v>
      </c>
      <c r="H294" s="222">
        <v>352.71300000000002</v>
      </c>
      <c r="I294" s="223"/>
      <c r="J294" s="224">
        <f>ROUND(I294*H294,2)</f>
        <v>0</v>
      </c>
      <c r="K294" s="220" t="s">
        <v>136</v>
      </c>
      <c r="L294" s="44"/>
      <c r="M294" s="274" t="s">
        <v>1</v>
      </c>
      <c r="N294" s="275" t="s">
        <v>42</v>
      </c>
      <c r="O294" s="276"/>
      <c r="P294" s="277">
        <f>O294*H294</f>
        <v>0</v>
      </c>
      <c r="Q294" s="277">
        <v>0.00029</v>
      </c>
      <c r="R294" s="277">
        <f>Q294*H294</f>
        <v>0.10228677000000001</v>
      </c>
      <c r="S294" s="277">
        <v>0</v>
      </c>
      <c r="T294" s="278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29" t="s">
        <v>221</v>
      </c>
      <c r="AT294" s="229" t="s">
        <v>132</v>
      </c>
      <c r="AU294" s="229" t="s">
        <v>86</v>
      </c>
      <c r="AY294" s="17" t="s">
        <v>129</v>
      </c>
      <c r="BE294" s="230">
        <f>IF(N294="základní",J294,0)</f>
        <v>0</v>
      </c>
      <c r="BF294" s="230">
        <f>IF(N294="snížená",J294,0)</f>
        <v>0</v>
      </c>
      <c r="BG294" s="230">
        <f>IF(N294="zákl. přenesená",J294,0)</f>
        <v>0</v>
      </c>
      <c r="BH294" s="230">
        <f>IF(N294="sníž. přenesená",J294,0)</f>
        <v>0</v>
      </c>
      <c r="BI294" s="230">
        <f>IF(N294="nulová",J294,0)</f>
        <v>0</v>
      </c>
      <c r="BJ294" s="17" t="s">
        <v>33</v>
      </c>
      <c r="BK294" s="230">
        <f>ROUND(I294*H294,2)</f>
        <v>0</v>
      </c>
      <c r="BL294" s="17" t="s">
        <v>221</v>
      </c>
      <c r="BM294" s="229" t="s">
        <v>415</v>
      </c>
    </row>
    <row r="295" s="2" customFormat="1" ht="6.96" customHeight="1">
      <c r="A295" s="38"/>
      <c r="B295" s="66"/>
      <c r="C295" s="67"/>
      <c r="D295" s="67"/>
      <c r="E295" s="67"/>
      <c r="F295" s="67"/>
      <c r="G295" s="67"/>
      <c r="H295" s="67"/>
      <c r="I295" s="67"/>
      <c r="J295" s="67"/>
      <c r="K295" s="67"/>
      <c r="L295" s="44"/>
      <c r="M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</row>
  </sheetData>
  <sheetProtection sheet="1" autoFilter="0" formatColumns="0" formatRows="0" objects="1" scenarios="1" spinCount="100000" saltValue="4dTQHIymvO2dLF8mHVx/BDLo8jQ/LFBoeTsOR2Ge7RV6Iej4x2YLsMquo6aCFZs84kqmwTjBP8eEc9RUSJX22w==" hashValue="RB15J6Zji5g60RaHP17HogR/KG63gq0pDU+n48pM4AQ0bKO5qHZVrUePqhy8uHWJFdJkZ+A0xUxmVLOCqkCl6g==" algorithmName="SHA-512" password="C771"/>
  <autoFilter ref="C128:K294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89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86</v>
      </c>
    </row>
    <row r="4" s="1" customFormat="1" ht="24.96" customHeight="1">
      <c r="B4" s="20"/>
      <c r="D4" s="138" t="s">
        <v>93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26.25" customHeight="1">
      <c r="B7" s="20"/>
      <c r="E7" s="141" t="str">
        <f>'Rekapitulace stavby'!K6</f>
        <v>Městská knihovna Česká Třebová - stavební úpravy a změna užívání 2.NP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94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416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6. 1. 2022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26</v>
      </c>
      <c r="F15" s="38"/>
      <c r="G15" s="38"/>
      <c r="H15" s="38"/>
      <c r="I15" s="140" t="s">
        <v>27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31</v>
      </c>
      <c r="F21" s="38"/>
      <c r="G21" s="38"/>
      <c r="H21" s="38"/>
      <c r="I21" s="140" t="s">
        <v>27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34</v>
      </c>
      <c r="E23" s="38"/>
      <c r="F23" s="38"/>
      <c r="G23" s="38"/>
      <c r="H23" s="38"/>
      <c r="I23" s="140" t="s">
        <v>25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35</v>
      </c>
      <c r="F24" s="38"/>
      <c r="G24" s="38"/>
      <c r="H24" s="38"/>
      <c r="I24" s="140" t="s">
        <v>27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36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37</v>
      </c>
      <c r="E30" s="38"/>
      <c r="F30" s="38"/>
      <c r="G30" s="38"/>
      <c r="H30" s="38"/>
      <c r="I30" s="38"/>
      <c r="J30" s="151">
        <f>ROUND(J120, 0)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39</v>
      </c>
      <c r="G32" s="38"/>
      <c r="H32" s="38"/>
      <c r="I32" s="152" t="s">
        <v>38</v>
      </c>
      <c r="J32" s="152" t="s">
        <v>40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41</v>
      </c>
      <c r="E33" s="140" t="s">
        <v>42</v>
      </c>
      <c r="F33" s="154">
        <f>ROUND((SUM(BE120:BE135)),  0)</f>
        <v>0</v>
      </c>
      <c r="G33" s="38"/>
      <c r="H33" s="38"/>
      <c r="I33" s="155">
        <v>0.20999999999999999</v>
      </c>
      <c r="J33" s="154">
        <f>ROUND(((SUM(BE120:BE135))*I33),  0)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43</v>
      </c>
      <c r="F34" s="154">
        <f>ROUND((SUM(BF120:BF135)),  0)</f>
        <v>0</v>
      </c>
      <c r="G34" s="38"/>
      <c r="H34" s="38"/>
      <c r="I34" s="155">
        <v>0.14999999999999999</v>
      </c>
      <c r="J34" s="154">
        <f>ROUND(((SUM(BF120:BF135))*I34),  0)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44</v>
      </c>
      <c r="F35" s="154">
        <f>ROUND((SUM(BG120:BG135)),  0)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45</v>
      </c>
      <c r="F36" s="154">
        <f>ROUND((SUM(BH120:BH135)),  0)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46</v>
      </c>
      <c r="F37" s="154">
        <f>ROUND((SUM(BI120:BI135)),  0)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47</v>
      </c>
      <c r="E39" s="158"/>
      <c r="F39" s="158"/>
      <c r="G39" s="159" t="s">
        <v>48</v>
      </c>
      <c r="H39" s="160" t="s">
        <v>49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50</v>
      </c>
      <c r="E50" s="164"/>
      <c r="F50" s="164"/>
      <c r="G50" s="163" t="s">
        <v>51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52</v>
      </c>
      <c r="E61" s="166"/>
      <c r="F61" s="167" t="s">
        <v>53</v>
      </c>
      <c r="G61" s="165" t="s">
        <v>52</v>
      </c>
      <c r="H61" s="166"/>
      <c r="I61" s="166"/>
      <c r="J61" s="168" t="s">
        <v>53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54</v>
      </c>
      <c r="E65" s="169"/>
      <c r="F65" s="169"/>
      <c r="G65" s="163" t="s">
        <v>55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52</v>
      </c>
      <c r="E76" s="166"/>
      <c r="F76" s="167" t="s">
        <v>53</v>
      </c>
      <c r="G76" s="165" t="s">
        <v>52</v>
      </c>
      <c r="H76" s="166"/>
      <c r="I76" s="166"/>
      <c r="J76" s="168" t="s">
        <v>53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96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6.25" customHeight="1">
      <c r="A85" s="38"/>
      <c r="B85" s="39"/>
      <c r="C85" s="40"/>
      <c r="D85" s="40"/>
      <c r="E85" s="174" t="str">
        <f>E7</f>
        <v>Městská knihovna Česká Třebová - stavební úpravy a změna užívání 2.NP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94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02 - Elektroinstalace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6. 1. 2022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40"/>
      <c r="E91" s="40"/>
      <c r="F91" s="27" t="str">
        <f>E15</f>
        <v>Město Česká Třebová</v>
      </c>
      <c r="G91" s="40"/>
      <c r="H91" s="40"/>
      <c r="I91" s="32" t="s">
        <v>30</v>
      </c>
      <c r="J91" s="36" t="str">
        <f>E21</f>
        <v>Ing.Arch. Lucie Kubínková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34</v>
      </c>
      <c r="J92" s="36" t="str">
        <f>E24</f>
        <v>Martin Lang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97</v>
      </c>
      <c r="D94" s="176"/>
      <c r="E94" s="176"/>
      <c r="F94" s="176"/>
      <c r="G94" s="176"/>
      <c r="H94" s="176"/>
      <c r="I94" s="176"/>
      <c r="J94" s="177" t="s">
        <v>98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99</v>
      </c>
      <c r="D96" s="40"/>
      <c r="E96" s="40"/>
      <c r="F96" s="40"/>
      <c r="G96" s="40"/>
      <c r="H96" s="40"/>
      <c r="I96" s="40"/>
      <c r="J96" s="110">
        <f>J120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100</v>
      </c>
    </row>
    <row r="97" s="9" customFormat="1" ht="24.96" customHeight="1">
      <c r="A97" s="9"/>
      <c r="B97" s="179"/>
      <c r="C97" s="180"/>
      <c r="D97" s="181" t="s">
        <v>107</v>
      </c>
      <c r="E97" s="182"/>
      <c r="F97" s="182"/>
      <c r="G97" s="182"/>
      <c r="H97" s="182"/>
      <c r="I97" s="182"/>
      <c r="J97" s="183">
        <f>J121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417</v>
      </c>
      <c r="E98" s="188"/>
      <c r="F98" s="188"/>
      <c r="G98" s="188"/>
      <c r="H98" s="188"/>
      <c r="I98" s="188"/>
      <c r="J98" s="189">
        <f>J122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418</v>
      </c>
      <c r="E99" s="188"/>
      <c r="F99" s="188"/>
      <c r="G99" s="188"/>
      <c r="H99" s="188"/>
      <c r="I99" s="188"/>
      <c r="J99" s="189">
        <f>J125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419</v>
      </c>
      <c r="E100" s="188"/>
      <c r="F100" s="188"/>
      <c r="G100" s="188"/>
      <c r="H100" s="188"/>
      <c r="I100" s="188"/>
      <c r="J100" s="189">
        <f>J131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8"/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67"/>
      <c r="J102" s="67"/>
      <c r="K102" s="67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6" s="2" customFormat="1" ht="6.96" customHeight="1">
      <c r="A106" s="38"/>
      <c r="B106" s="68"/>
      <c r="C106" s="69"/>
      <c r="D106" s="69"/>
      <c r="E106" s="69"/>
      <c r="F106" s="69"/>
      <c r="G106" s="69"/>
      <c r="H106" s="69"/>
      <c r="I106" s="69"/>
      <c r="J106" s="69"/>
      <c r="K106" s="69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4.96" customHeight="1">
      <c r="A107" s="38"/>
      <c r="B107" s="39"/>
      <c r="C107" s="23" t="s">
        <v>114</v>
      </c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16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6.25" customHeight="1">
      <c r="A110" s="38"/>
      <c r="B110" s="39"/>
      <c r="C110" s="40"/>
      <c r="D110" s="40"/>
      <c r="E110" s="174" t="str">
        <f>E7</f>
        <v>Městská knihovna Česká Třebová - stavební úpravy a změna užívání 2.NP</v>
      </c>
      <c r="F110" s="32"/>
      <c r="G110" s="32"/>
      <c r="H110" s="32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94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76" t="str">
        <f>E9</f>
        <v>02 - Elektroinstalace</v>
      </c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20</v>
      </c>
      <c r="D114" s="40"/>
      <c r="E114" s="40"/>
      <c r="F114" s="27" t="str">
        <f>F12</f>
        <v xml:space="preserve"> </v>
      </c>
      <c r="G114" s="40"/>
      <c r="H114" s="40"/>
      <c r="I114" s="32" t="s">
        <v>22</v>
      </c>
      <c r="J114" s="79" t="str">
        <f>IF(J12="","",J12)</f>
        <v>6. 1. 2022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25.65" customHeight="1">
      <c r="A116" s="38"/>
      <c r="B116" s="39"/>
      <c r="C116" s="32" t="s">
        <v>24</v>
      </c>
      <c r="D116" s="40"/>
      <c r="E116" s="40"/>
      <c r="F116" s="27" t="str">
        <f>E15</f>
        <v>Město Česká Třebová</v>
      </c>
      <c r="G116" s="40"/>
      <c r="H116" s="40"/>
      <c r="I116" s="32" t="s">
        <v>30</v>
      </c>
      <c r="J116" s="36" t="str">
        <f>E21</f>
        <v>Ing.Arch. Lucie Kubínková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28</v>
      </c>
      <c r="D117" s="40"/>
      <c r="E117" s="40"/>
      <c r="F117" s="27" t="str">
        <f>IF(E18="","",E18)</f>
        <v>Vyplň údaj</v>
      </c>
      <c r="G117" s="40"/>
      <c r="H117" s="40"/>
      <c r="I117" s="32" t="s">
        <v>34</v>
      </c>
      <c r="J117" s="36" t="str">
        <f>E24</f>
        <v>Martin Lang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0.32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1" customFormat="1" ht="29.28" customHeight="1">
      <c r="A119" s="191"/>
      <c r="B119" s="192"/>
      <c r="C119" s="193" t="s">
        <v>115</v>
      </c>
      <c r="D119" s="194" t="s">
        <v>62</v>
      </c>
      <c r="E119" s="194" t="s">
        <v>58</v>
      </c>
      <c r="F119" s="194" t="s">
        <v>59</v>
      </c>
      <c r="G119" s="194" t="s">
        <v>116</v>
      </c>
      <c r="H119" s="194" t="s">
        <v>117</v>
      </c>
      <c r="I119" s="194" t="s">
        <v>118</v>
      </c>
      <c r="J119" s="194" t="s">
        <v>98</v>
      </c>
      <c r="K119" s="195" t="s">
        <v>119</v>
      </c>
      <c r="L119" s="196"/>
      <c r="M119" s="100" t="s">
        <v>1</v>
      </c>
      <c r="N119" s="101" t="s">
        <v>41</v>
      </c>
      <c r="O119" s="101" t="s">
        <v>120</v>
      </c>
      <c r="P119" s="101" t="s">
        <v>121</v>
      </c>
      <c r="Q119" s="101" t="s">
        <v>122</v>
      </c>
      <c r="R119" s="101" t="s">
        <v>123</v>
      </c>
      <c r="S119" s="101" t="s">
        <v>124</v>
      </c>
      <c r="T119" s="102" t="s">
        <v>125</v>
      </c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</row>
    <row r="120" s="2" customFormat="1" ht="22.8" customHeight="1">
      <c r="A120" s="38"/>
      <c r="B120" s="39"/>
      <c r="C120" s="107" t="s">
        <v>126</v>
      </c>
      <c r="D120" s="40"/>
      <c r="E120" s="40"/>
      <c r="F120" s="40"/>
      <c r="G120" s="40"/>
      <c r="H120" s="40"/>
      <c r="I120" s="40"/>
      <c r="J120" s="197">
        <f>BK120</f>
        <v>0</v>
      </c>
      <c r="K120" s="40"/>
      <c r="L120" s="44"/>
      <c r="M120" s="103"/>
      <c r="N120" s="198"/>
      <c r="O120" s="104"/>
      <c r="P120" s="199">
        <f>P121</f>
        <v>0</v>
      </c>
      <c r="Q120" s="104"/>
      <c r="R120" s="199">
        <f>R121</f>
        <v>0</v>
      </c>
      <c r="S120" s="104"/>
      <c r="T120" s="200">
        <f>T121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76</v>
      </c>
      <c r="AU120" s="17" t="s">
        <v>100</v>
      </c>
      <c r="BK120" s="201">
        <f>BK121</f>
        <v>0</v>
      </c>
    </row>
    <row r="121" s="12" customFormat="1" ht="25.92" customHeight="1">
      <c r="A121" s="12"/>
      <c r="B121" s="202"/>
      <c r="C121" s="203"/>
      <c r="D121" s="204" t="s">
        <v>76</v>
      </c>
      <c r="E121" s="205" t="s">
        <v>251</v>
      </c>
      <c r="F121" s="205" t="s">
        <v>252</v>
      </c>
      <c r="G121" s="203"/>
      <c r="H121" s="203"/>
      <c r="I121" s="206"/>
      <c r="J121" s="207">
        <f>BK121</f>
        <v>0</v>
      </c>
      <c r="K121" s="203"/>
      <c r="L121" s="208"/>
      <c r="M121" s="209"/>
      <c r="N121" s="210"/>
      <c r="O121" s="210"/>
      <c r="P121" s="211">
        <f>P122+P125+P131</f>
        <v>0</v>
      </c>
      <c r="Q121" s="210"/>
      <c r="R121" s="211">
        <f>R122+R125+R131</f>
        <v>0</v>
      </c>
      <c r="S121" s="210"/>
      <c r="T121" s="212">
        <f>T122+T125+T131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3" t="s">
        <v>86</v>
      </c>
      <c r="AT121" s="214" t="s">
        <v>76</v>
      </c>
      <c r="AU121" s="214" t="s">
        <v>77</v>
      </c>
      <c r="AY121" s="213" t="s">
        <v>129</v>
      </c>
      <c r="BK121" s="215">
        <f>BK122+BK125+BK131</f>
        <v>0</v>
      </c>
    </row>
    <row r="122" s="12" customFormat="1" ht="22.8" customHeight="1">
      <c r="A122" s="12"/>
      <c r="B122" s="202"/>
      <c r="C122" s="203"/>
      <c r="D122" s="204" t="s">
        <v>76</v>
      </c>
      <c r="E122" s="216" t="s">
        <v>420</v>
      </c>
      <c r="F122" s="216" t="s">
        <v>421</v>
      </c>
      <c r="G122" s="203"/>
      <c r="H122" s="203"/>
      <c r="I122" s="206"/>
      <c r="J122" s="217">
        <f>BK122</f>
        <v>0</v>
      </c>
      <c r="K122" s="203"/>
      <c r="L122" s="208"/>
      <c r="M122" s="209"/>
      <c r="N122" s="210"/>
      <c r="O122" s="210"/>
      <c r="P122" s="211">
        <f>SUM(P123:P124)</f>
        <v>0</v>
      </c>
      <c r="Q122" s="210"/>
      <c r="R122" s="211">
        <f>SUM(R123:R124)</f>
        <v>0</v>
      </c>
      <c r="S122" s="210"/>
      <c r="T122" s="212">
        <f>SUM(T123:T124)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3" t="s">
        <v>86</v>
      </c>
      <c r="AT122" s="214" t="s">
        <v>76</v>
      </c>
      <c r="AU122" s="214" t="s">
        <v>33</v>
      </c>
      <c r="AY122" s="213" t="s">
        <v>129</v>
      </c>
      <c r="BK122" s="215">
        <f>SUM(BK123:BK124)</f>
        <v>0</v>
      </c>
    </row>
    <row r="123" s="2" customFormat="1" ht="16.5" customHeight="1">
      <c r="A123" s="38"/>
      <c r="B123" s="39"/>
      <c r="C123" s="218" t="s">
        <v>33</v>
      </c>
      <c r="D123" s="218" t="s">
        <v>132</v>
      </c>
      <c r="E123" s="219" t="s">
        <v>422</v>
      </c>
      <c r="F123" s="220" t="s">
        <v>423</v>
      </c>
      <c r="G123" s="221" t="s">
        <v>135</v>
      </c>
      <c r="H123" s="222">
        <v>1</v>
      </c>
      <c r="I123" s="223"/>
      <c r="J123" s="224">
        <f>ROUND(I123*H123,2)</f>
        <v>0</v>
      </c>
      <c r="K123" s="220" t="s">
        <v>1</v>
      </c>
      <c r="L123" s="44"/>
      <c r="M123" s="225" t="s">
        <v>1</v>
      </c>
      <c r="N123" s="226" t="s">
        <v>42</v>
      </c>
      <c r="O123" s="91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29" t="s">
        <v>221</v>
      </c>
      <c r="AT123" s="229" t="s">
        <v>132</v>
      </c>
      <c r="AU123" s="229" t="s">
        <v>86</v>
      </c>
      <c r="AY123" s="17" t="s">
        <v>129</v>
      </c>
      <c r="BE123" s="230">
        <f>IF(N123="základní",J123,0)</f>
        <v>0</v>
      </c>
      <c r="BF123" s="230">
        <f>IF(N123="snížená",J123,0)</f>
        <v>0</v>
      </c>
      <c r="BG123" s="230">
        <f>IF(N123="zákl. přenesená",J123,0)</f>
        <v>0</v>
      </c>
      <c r="BH123" s="230">
        <f>IF(N123="sníž. přenesená",J123,0)</f>
        <v>0</v>
      </c>
      <c r="BI123" s="230">
        <f>IF(N123="nulová",J123,0)</f>
        <v>0</v>
      </c>
      <c r="BJ123" s="17" t="s">
        <v>33</v>
      </c>
      <c r="BK123" s="230">
        <f>ROUND(I123*H123,2)</f>
        <v>0</v>
      </c>
      <c r="BL123" s="17" t="s">
        <v>221</v>
      </c>
      <c r="BM123" s="229" t="s">
        <v>424</v>
      </c>
    </row>
    <row r="124" s="2" customFormat="1" ht="16.5" customHeight="1">
      <c r="A124" s="38"/>
      <c r="B124" s="39"/>
      <c r="C124" s="218" t="s">
        <v>86</v>
      </c>
      <c r="D124" s="218" t="s">
        <v>132</v>
      </c>
      <c r="E124" s="219" t="s">
        <v>425</v>
      </c>
      <c r="F124" s="220" t="s">
        <v>426</v>
      </c>
      <c r="G124" s="221" t="s">
        <v>135</v>
      </c>
      <c r="H124" s="222">
        <v>1</v>
      </c>
      <c r="I124" s="223"/>
      <c r="J124" s="224">
        <f>ROUND(I124*H124,2)</f>
        <v>0</v>
      </c>
      <c r="K124" s="220" t="s">
        <v>1</v>
      </c>
      <c r="L124" s="44"/>
      <c r="M124" s="225" t="s">
        <v>1</v>
      </c>
      <c r="N124" s="226" t="s">
        <v>42</v>
      </c>
      <c r="O124" s="91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29" t="s">
        <v>221</v>
      </c>
      <c r="AT124" s="229" t="s">
        <v>132</v>
      </c>
      <c r="AU124" s="229" t="s">
        <v>86</v>
      </c>
      <c r="AY124" s="17" t="s">
        <v>129</v>
      </c>
      <c r="BE124" s="230">
        <f>IF(N124="základní",J124,0)</f>
        <v>0</v>
      </c>
      <c r="BF124" s="230">
        <f>IF(N124="snížená",J124,0)</f>
        <v>0</v>
      </c>
      <c r="BG124" s="230">
        <f>IF(N124="zákl. přenesená",J124,0)</f>
        <v>0</v>
      </c>
      <c r="BH124" s="230">
        <f>IF(N124="sníž. přenesená",J124,0)</f>
        <v>0</v>
      </c>
      <c r="BI124" s="230">
        <f>IF(N124="nulová",J124,0)</f>
        <v>0</v>
      </c>
      <c r="BJ124" s="17" t="s">
        <v>33</v>
      </c>
      <c r="BK124" s="230">
        <f>ROUND(I124*H124,2)</f>
        <v>0</v>
      </c>
      <c r="BL124" s="17" t="s">
        <v>221</v>
      </c>
      <c r="BM124" s="229" t="s">
        <v>427</v>
      </c>
    </row>
    <row r="125" s="12" customFormat="1" ht="22.8" customHeight="1">
      <c r="A125" s="12"/>
      <c r="B125" s="202"/>
      <c r="C125" s="203"/>
      <c r="D125" s="204" t="s">
        <v>76</v>
      </c>
      <c r="E125" s="216" t="s">
        <v>428</v>
      </c>
      <c r="F125" s="216" t="s">
        <v>429</v>
      </c>
      <c r="G125" s="203"/>
      <c r="H125" s="203"/>
      <c r="I125" s="206"/>
      <c r="J125" s="217">
        <f>BK125</f>
        <v>0</v>
      </c>
      <c r="K125" s="203"/>
      <c r="L125" s="208"/>
      <c r="M125" s="209"/>
      <c r="N125" s="210"/>
      <c r="O125" s="210"/>
      <c r="P125" s="211">
        <f>SUM(P126:P130)</f>
        <v>0</v>
      </c>
      <c r="Q125" s="210"/>
      <c r="R125" s="211">
        <f>SUM(R126:R130)</f>
        <v>0</v>
      </c>
      <c r="S125" s="210"/>
      <c r="T125" s="212">
        <f>SUM(T126:T130)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3" t="s">
        <v>86</v>
      </c>
      <c r="AT125" s="214" t="s">
        <v>76</v>
      </c>
      <c r="AU125" s="214" t="s">
        <v>33</v>
      </c>
      <c r="AY125" s="213" t="s">
        <v>129</v>
      </c>
      <c r="BK125" s="215">
        <f>SUM(BK126:BK130)</f>
        <v>0</v>
      </c>
    </row>
    <row r="126" s="2" customFormat="1" ht="24.15" customHeight="1">
      <c r="A126" s="38"/>
      <c r="B126" s="39"/>
      <c r="C126" s="218" t="s">
        <v>130</v>
      </c>
      <c r="D126" s="218" t="s">
        <v>132</v>
      </c>
      <c r="E126" s="219" t="s">
        <v>430</v>
      </c>
      <c r="F126" s="220" t="s">
        <v>431</v>
      </c>
      <c r="G126" s="221" t="s">
        <v>135</v>
      </c>
      <c r="H126" s="222">
        <v>1</v>
      </c>
      <c r="I126" s="223"/>
      <c r="J126" s="224">
        <f>ROUND(I126*H126,2)</f>
        <v>0</v>
      </c>
      <c r="K126" s="220" t="s">
        <v>1</v>
      </c>
      <c r="L126" s="44"/>
      <c r="M126" s="225" t="s">
        <v>1</v>
      </c>
      <c r="N126" s="226" t="s">
        <v>42</v>
      </c>
      <c r="O126" s="91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29" t="s">
        <v>221</v>
      </c>
      <c r="AT126" s="229" t="s">
        <v>132</v>
      </c>
      <c r="AU126" s="229" t="s">
        <v>86</v>
      </c>
      <c r="AY126" s="17" t="s">
        <v>129</v>
      </c>
      <c r="BE126" s="230">
        <f>IF(N126="základní",J126,0)</f>
        <v>0</v>
      </c>
      <c r="BF126" s="230">
        <f>IF(N126="snížená",J126,0)</f>
        <v>0</v>
      </c>
      <c r="BG126" s="230">
        <f>IF(N126="zákl. přenesená",J126,0)</f>
        <v>0</v>
      </c>
      <c r="BH126" s="230">
        <f>IF(N126="sníž. přenesená",J126,0)</f>
        <v>0</v>
      </c>
      <c r="BI126" s="230">
        <f>IF(N126="nulová",J126,0)</f>
        <v>0</v>
      </c>
      <c r="BJ126" s="17" t="s">
        <v>33</v>
      </c>
      <c r="BK126" s="230">
        <f>ROUND(I126*H126,2)</f>
        <v>0</v>
      </c>
      <c r="BL126" s="17" t="s">
        <v>221</v>
      </c>
      <c r="BM126" s="229" t="s">
        <v>432</v>
      </c>
    </row>
    <row r="127" s="2" customFormat="1" ht="16.5" customHeight="1">
      <c r="A127" s="38"/>
      <c r="B127" s="39"/>
      <c r="C127" s="218" t="s">
        <v>137</v>
      </c>
      <c r="D127" s="218" t="s">
        <v>132</v>
      </c>
      <c r="E127" s="219" t="s">
        <v>433</v>
      </c>
      <c r="F127" s="220" t="s">
        <v>434</v>
      </c>
      <c r="G127" s="221" t="s">
        <v>149</v>
      </c>
      <c r="H127" s="222">
        <v>150</v>
      </c>
      <c r="I127" s="223"/>
      <c r="J127" s="224">
        <f>ROUND(I127*H127,2)</f>
        <v>0</v>
      </c>
      <c r="K127" s="220" t="s">
        <v>1</v>
      </c>
      <c r="L127" s="44"/>
      <c r="M127" s="225" t="s">
        <v>1</v>
      </c>
      <c r="N127" s="226" t="s">
        <v>42</v>
      </c>
      <c r="O127" s="91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9" t="s">
        <v>221</v>
      </c>
      <c r="AT127" s="229" t="s">
        <v>132</v>
      </c>
      <c r="AU127" s="229" t="s">
        <v>86</v>
      </c>
      <c r="AY127" s="17" t="s">
        <v>129</v>
      </c>
      <c r="BE127" s="230">
        <f>IF(N127="základní",J127,0)</f>
        <v>0</v>
      </c>
      <c r="BF127" s="230">
        <f>IF(N127="snížená",J127,0)</f>
        <v>0</v>
      </c>
      <c r="BG127" s="230">
        <f>IF(N127="zákl. přenesená",J127,0)</f>
        <v>0</v>
      </c>
      <c r="BH127" s="230">
        <f>IF(N127="sníž. přenesená",J127,0)</f>
        <v>0</v>
      </c>
      <c r="BI127" s="230">
        <f>IF(N127="nulová",J127,0)</f>
        <v>0</v>
      </c>
      <c r="BJ127" s="17" t="s">
        <v>33</v>
      </c>
      <c r="BK127" s="230">
        <f>ROUND(I127*H127,2)</f>
        <v>0</v>
      </c>
      <c r="BL127" s="17" t="s">
        <v>221</v>
      </c>
      <c r="BM127" s="229" t="s">
        <v>435</v>
      </c>
    </row>
    <row r="128" s="2" customFormat="1" ht="16.5" customHeight="1">
      <c r="A128" s="38"/>
      <c r="B128" s="39"/>
      <c r="C128" s="218" t="s">
        <v>164</v>
      </c>
      <c r="D128" s="218" t="s">
        <v>132</v>
      </c>
      <c r="E128" s="219" t="s">
        <v>436</v>
      </c>
      <c r="F128" s="220" t="s">
        <v>437</v>
      </c>
      <c r="G128" s="221" t="s">
        <v>135</v>
      </c>
      <c r="H128" s="222">
        <v>22</v>
      </c>
      <c r="I128" s="223"/>
      <c r="J128" s="224">
        <f>ROUND(I128*H128,2)</f>
        <v>0</v>
      </c>
      <c r="K128" s="220" t="s">
        <v>1</v>
      </c>
      <c r="L128" s="44"/>
      <c r="M128" s="225" t="s">
        <v>1</v>
      </c>
      <c r="N128" s="226" t="s">
        <v>42</v>
      </c>
      <c r="O128" s="91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29" t="s">
        <v>221</v>
      </c>
      <c r="AT128" s="229" t="s">
        <v>132</v>
      </c>
      <c r="AU128" s="229" t="s">
        <v>86</v>
      </c>
      <c r="AY128" s="17" t="s">
        <v>129</v>
      </c>
      <c r="BE128" s="230">
        <f>IF(N128="základní",J128,0)</f>
        <v>0</v>
      </c>
      <c r="BF128" s="230">
        <f>IF(N128="snížená",J128,0)</f>
        <v>0</v>
      </c>
      <c r="BG128" s="230">
        <f>IF(N128="zákl. přenesená",J128,0)</f>
        <v>0</v>
      </c>
      <c r="BH128" s="230">
        <f>IF(N128="sníž. přenesená",J128,0)</f>
        <v>0</v>
      </c>
      <c r="BI128" s="230">
        <f>IF(N128="nulová",J128,0)</f>
        <v>0</v>
      </c>
      <c r="BJ128" s="17" t="s">
        <v>33</v>
      </c>
      <c r="BK128" s="230">
        <f>ROUND(I128*H128,2)</f>
        <v>0</v>
      </c>
      <c r="BL128" s="17" t="s">
        <v>221</v>
      </c>
      <c r="BM128" s="229" t="s">
        <v>438</v>
      </c>
    </row>
    <row r="129" s="2" customFormat="1" ht="16.5" customHeight="1">
      <c r="A129" s="38"/>
      <c r="B129" s="39"/>
      <c r="C129" s="218" t="s">
        <v>152</v>
      </c>
      <c r="D129" s="218" t="s">
        <v>132</v>
      </c>
      <c r="E129" s="219" t="s">
        <v>439</v>
      </c>
      <c r="F129" s="220" t="s">
        <v>440</v>
      </c>
      <c r="G129" s="221" t="s">
        <v>441</v>
      </c>
      <c r="H129" s="222">
        <v>1</v>
      </c>
      <c r="I129" s="223"/>
      <c r="J129" s="224">
        <f>ROUND(I129*H129,2)</f>
        <v>0</v>
      </c>
      <c r="K129" s="220" t="s">
        <v>1</v>
      </c>
      <c r="L129" s="44"/>
      <c r="M129" s="225" t="s">
        <v>1</v>
      </c>
      <c r="N129" s="226" t="s">
        <v>42</v>
      </c>
      <c r="O129" s="91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9" t="s">
        <v>221</v>
      </c>
      <c r="AT129" s="229" t="s">
        <v>132</v>
      </c>
      <c r="AU129" s="229" t="s">
        <v>86</v>
      </c>
      <c r="AY129" s="17" t="s">
        <v>129</v>
      </c>
      <c r="BE129" s="230">
        <f>IF(N129="základní",J129,0)</f>
        <v>0</v>
      </c>
      <c r="BF129" s="230">
        <f>IF(N129="snížená",J129,0)</f>
        <v>0</v>
      </c>
      <c r="BG129" s="230">
        <f>IF(N129="zákl. přenesená",J129,0)</f>
        <v>0</v>
      </c>
      <c r="BH129" s="230">
        <f>IF(N129="sníž. přenesená",J129,0)</f>
        <v>0</v>
      </c>
      <c r="BI129" s="230">
        <f>IF(N129="nulová",J129,0)</f>
        <v>0</v>
      </c>
      <c r="BJ129" s="17" t="s">
        <v>33</v>
      </c>
      <c r="BK129" s="230">
        <f>ROUND(I129*H129,2)</f>
        <v>0</v>
      </c>
      <c r="BL129" s="17" t="s">
        <v>221</v>
      </c>
      <c r="BM129" s="229" t="s">
        <v>442</v>
      </c>
    </row>
    <row r="130" s="2" customFormat="1" ht="16.5" customHeight="1">
      <c r="A130" s="38"/>
      <c r="B130" s="39"/>
      <c r="C130" s="218" t="s">
        <v>178</v>
      </c>
      <c r="D130" s="218" t="s">
        <v>132</v>
      </c>
      <c r="E130" s="219" t="s">
        <v>443</v>
      </c>
      <c r="F130" s="220" t="s">
        <v>444</v>
      </c>
      <c r="G130" s="221" t="s">
        <v>149</v>
      </c>
      <c r="H130" s="222">
        <v>150</v>
      </c>
      <c r="I130" s="223"/>
      <c r="J130" s="224">
        <f>ROUND(I130*H130,2)</f>
        <v>0</v>
      </c>
      <c r="K130" s="220" t="s">
        <v>1</v>
      </c>
      <c r="L130" s="44"/>
      <c r="M130" s="225" t="s">
        <v>1</v>
      </c>
      <c r="N130" s="226" t="s">
        <v>42</v>
      </c>
      <c r="O130" s="91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29" t="s">
        <v>221</v>
      </c>
      <c r="AT130" s="229" t="s">
        <v>132</v>
      </c>
      <c r="AU130" s="229" t="s">
        <v>86</v>
      </c>
      <c r="AY130" s="17" t="s">
        <v>129</v>
      </c>
      <c r="BE130" s="230">
        <f>IF(N130="základní",J130,0)</f>
        <v>0</v>
      </c>
      <c r="BF130" s="230">
        <f>IF(N130="snížená",J130,0)</f>
        <v>0</v>
      </c>
      <c r="BG130" s="230">
        <f>IF(N130="zákl. přenesená",J130,0)</f>
        <v>0</v>
      </c>
      <c r="BH130" s="230">
        <f>IF(N130="sníž. přenesená",J130,0)</f>
        <v>0</v>
      </c>
      <c r="BI130" s="230">
        <f>IF(N130="nulová",J130,0)</f>
        <v>0</v>
      </c>
      <c r="BJ130" s="17" t="s">
        <v>33</v>
      </c>
      <c r="BK130" s="230">
        <f>ROUND(I130*H130,2)</f>
        <v>0</v>
      </c>
      <c r="BL130" s="17" t="s">
        <v>221</v>
      </c>
      <c r="BM130" s="229" t="s">
        <v>445</v>
      </c>
    </row>
    <row r="131" s="12" customFormat="1" ht="22.8" customHeight="1">
      <c r="A131" s="12"/>
      <c r="B131" s="202"/>
      <c r="C131" s="203"/>
      <c r="D131" s="204" t="s">
        <v>76</v>
      </c>
      <c r="E131" s="216" t="s">
        <v>446</v>
      </c>
      <c r="F131" s="216" t="s">
        <v>447</v>
      </c>
      <c r="G131" s="203"/>
      <c r="H131" s="203"/>
      <c r="I131" s="206"/>
      <c r="J131" s="217">
        <f>BK131</f>
        <v>0</v>
      </c>
      <c r="K131" s="203"/>
      <c r="L131" s="208"/>
      <c r="M131" s="209"/>
      <c r="N131" s="210"/>
      <c r="O131" s="210"/>
      <c r="P131" s="211">
        <f>SUM(P132:P135)</f>
        <v>0</v>
      </c>
      <c r="Q131" s="210"/>
      <c r="R131" s="211">
        <f>SUM(R132:R135)</f>
        <v>0</v>
      </c>
      <c r="S131" s="210"/>
      <c r="T131" s="212">
        <f>SUM(T132:T135)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3" t="s">
        <v>86</v>
      </c>
      <c r="AT131" s="214" t="s">
        <v>76</v>
      </c>
      <c r="AU131" s="214" t="s">
        <v>33</v>
      </c>
      <c r="AY131" s="213" t="s">
        <v>129</v>
      </c>
      <c r="BK131" s="215">
        <f>SUM(BK132:BK135)</f>
        <v>0</v>
      </c>
    </row>
    <row r="132" s="2" customFormat="1" ht="16.5" customHeight="1">
      <c r="A132" s="38"/>
      <c r="B132" s="39"/>
      <c r="C132" s="218" t="s">
        <v>182</v>
      </c>
      <c r="D132" s="218" t="s">
        <v>132</v>
      </c>
      <c r="E132" s="219" t="s">
        <v>443</v>
      </c>
      <c r="F132" s="220" t="s">
        <v>444</v>
      </c>
      <c r="G132" s="221" t="s">
        <v>149</v>
      </c>
      <c r="H132" s="222">
        <v>65</v>
      </c>
      <c r="I132" s="223"/>
      <c r="J132" s="224">
        <f>ROUND(I132*H132,2)</f>
        <v>0</v>
      </c>
      <c r="K132" s="220" t="s">
        <v>1</v>
      </c>
      <c r="L132" s="44"/>
      <c r="M132" s="225" t="s">
        <v>1</v>
      </c>
      <c r="N132" s="226" t="s">
        <v>42</v>
      </c>
      <c r="O132" s="91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9" t="s">
        <v>221</v>
      </c>
      <c r="AT132" s="229" t="s">
        <v>132</v>
      </c>
      <c r="AU132" s="229" t="s">
        <v>86</v>
      </c>
      <c r="AY132" s="17" t="s">
        <v>129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17" t="s">
        <v>33</v>
      </c>
      <c r="BK132" s="230">
        <f>ROUND(I132*H132,2)</f>
        <v>0</v>
      </c>
      <c r="BL132" s="17" t="s">
        <v>221</v>
      </c>
      <c r="BM132" s="229" t="s">
        <v>448</v>
      </c>
    </row>
    <row r="133" s="2" customFormat="1" ht="16.5" customHeight="1">
      <c r="A133" s="38"/>
      <c r="B133" s="39"/>
      <c r="C133" s="218" t="s">
        <v>187</v>
      </c>
      <c r="D133" s="218" t="s">
        <v>132</v>
      </c>
      <c r="E133" s="219" t="s">
        <v>449</v>
      </c>
      <c r="F133" s="220" t="s">
        <v>450</v>
      </c>
      <c r="G133" s="221" t="s">
        <v>149</v>
      </c>
      <c r="H133" s="222">
        <v>160</v>
      </c>
      <c r="I133" s="223"/>
      <c r="J133" s="224">
        <f>ROUND(I133*H133,2)</f>
        <v>0</v>
      </c>
      <c r="K133" s="220" t="s">
        <v>1</v>
      </c>
      <c r="L133" s="44"/>
      <c r="M133" s="225" t="s">
        <v>1</v>
      </c>
      <c r="N133" s="226" t="s">
        <v>42</v>
      </c>
      <c r="O133" s="91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9" t="s">
        <v>221</v>
      </c>
      <c r="AT133" s="229" t="s">
        <v>132</v>
      </c>
      <c r="AU133" s="229" t="s">
        <v>86</v>
      </c>
      <c r="AY133" s="17" t="s">
        <v>129</v>
      </c>
      <c r="BE133" s="230">
        <f>IF(N133="základní",J133,0)</f>
        <v>0</v>
      </c>
      <c r="BF133" s="230">
        <f>IF(N133="snížená",J133,0)</f>
        <v>0</v>
      </c>
      <c r="BG133" s="230">
        <f>IF(N133="zákl. přenesená",J133,0)</f>
        <v>0</v>
      </c>
      <c r="BH133" s="230">
        <f>IF(N133="sníž. přenesená",J133,0)</f>
        <v>0</v>
      </c>
      <c r="BI133" s="230">
        <f>IF(N133="nulová",J133,0)</f>
        <v>0</v>
      </c>
      <c r="BJ133" s="17" t="s">
        <v>33</v>
      </c>
      <c r="BK133" s="230">
        <f>ROUND(I133*H133,2)</f>
        <v>0</v>
      </c>
      <c r="BL133" s="17" t="s">
        <v>221</v>
      </c>
      <c r="BM133" s="229" t="s">
        <v>451</v>
      </c>
    </row>
    <row r="134" s="2" customFormat="1" ht="16.5" customHeight="1">
      <c r="A134" s="38"/>
      <c r="B134" s="39"/>
      <c r="C134" s="218" t="s">
        <v>193</v>
      </c>
      <c r="D134" s="218" t="s">
        <v>132</v>
      </c>
      <c r="E134" s="219" t="s">
        <v>452</v>
      </c>
      <c r="F134" s="220" t="s">
        <v>453</v>
      </c>
      <c r="G134" s="221" t="s">
        <v>135</v>
      </c>
      <c r="H134" s="222">
        <v>9</v>
      </c>
      <c r="I134" s="223"/>
      <c r="J134" s="224">
        <f>ROUND(I134*H134,2)</f>
        <v>0</v>
      </c>
      <c r="K134" s="220" t="s">
        <v>1</v>
      </c>
      <c r="L134" s="44"/>
      <c r="M134" s="225" t="s">
        <v>1</v>
      </c>
      <c r="N134" s="226" t="s">
        <v>42</v>
      </c>
      <c r="O134" s="91"/>
      <c r="P134" s="227">
        <f>O134*H134</f>
        <v>0</v>
      </c>
      <c r="Q134" s="227">
        <v>0</v>
      </c>
      <c r="R134" s="227">
        <f>Q134*H134</f>
        <v>0</v>
      </c>
      <c r="S134" s="227">
        <v>0</v>
      </c>
      <c r="T134" s="228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29" t="s">
        <v>221</v>
      </c>
      <c r="AT134" s="229" t="s">
        <v>132</v>
      </c>
      <c r="AU134" s="229" t="s">
        <v>86</v>
      </c>
      <c r="AY134" s="17" t="s">
        <v>129</v>
      </c>
      <c r="BE134" s="230">
        <f>IF(N134="základní",J134,0)</f>
        <v>0</v>
      </c>
      <c r="BF134" s="230">
        <f>IF(N134="snížená",J134,0)</f>
        <v>0</v>
      </c>
      <c r="BG134" s="230">
        <f>IF(N134="zákl. přenesená",J134,0)</f>
        <v>0</v>
      </c>
      <c r="BH134" s="230">
        <f>IF(N134="sníž. přenesená",J134,0)</f>
        <v>0</v>
      </c>
      <c r="BI134" s="230">
        <f>IF(N134="nulová",J134,0)</f>
        <v>0</v>
      </c>
      <c r="BJ134" s="17" t="s">
        <v>33</v>
      </c>
      <c r="BK134" s="230">
        <f>ROUND(I134*H134,2)</f>
        <v>0</v>
      </c>
      <c r="BL134" s="17" t="s">
        <v>221</v>
      </c>
      <c r="BM134" s="229" t="s">
        <v>454</v>
      </c>
    </row>
    <row r="135" s="2" customFormat="1" ht="16.5" customHeight="1">
      <c r="A135" s="38"/>
      <c r="B135" s="39"/>
      <c r="C135" s="218" t="s">
        <v>199</v>
      </c>
      <c r="D135" s="218" t="s">
        <v>132</v>
      </c>
      <c r="E135" s="219" t="s">
        <v>455</v>
      </c>
      <c r="F135" s="220" t="s">
        <v>456</v>
      </c>
      <c r="G135" s="221" t="s">
        <v>135</v>
      </c>
      <c r="H135" s="222">
        <v>1</v>
      </c>
      <c r="I135" s="223"/>
      <c r="J135" s="224">
        <f>ROUND(I135*H135,2)</f>
        <v>0</v>
      </c>
      <c r="K135" s="220" t="s">
        <v>1</v>
      </c>
      <c r="L135" s="44"/>
      <c r="M135" s="274" t="s">
        <v>1</v>
      </c>
      <c r="N135" s="275" t="s">
        <v>42</v>
      </c>
      <c r="O135" s="276"/>
      <c r="P135" s="277">
        <f>O135*H135</f>
        <v>0</v>
      </c>
      <c r="Q135" s="277">
        <v>0</v>
      </c>
      <c r="R135" s="277">
        <f>Q135*H135</f>
        <v>0</v>
      </c>
      <c r="S135" s="277">
        <v>0</v>
      </c>
      <c r="T135" s="278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9" t="s">
        <v>221</v>
      </c>
      <c r="AT135" s="229" t="s">
        <v>132</v>
      </c>
      <c r="AU135" s="229" t="s">
        <v>86</v>
      </c>
      <c r="AY135" s="17" t="s">
        <v>129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7" t="s">
        <v>33</v>
      </c>
      <c r="BK135" s="230">
        <f>ROUND(I135*H135,2)</f>
        <v>0</v>
      </c>
      <c r="BL135" s="17" t="s">
        <v>221</v>
      </c>
      <c r="BM135" s="229" t="s">
        <v>457</v>
      </c>
    </row>
    <row r="136" s="2" customFormat="1" ht="6.96" customHeight="1">
      <c r="A136" s="38"/>
      <c r="B136" s="66"/>
      <c r="C136" s="67"/>
      <c r="D136" s="67"/>
      <c r="E136" s="67"/>
      <c r="F136" s="67"/>
      <c r="G136" s="67"/>
      <c r="H136" s="67"/>
      <c r="I136" s="67"/>
      <c r="J136" s="67"/>
      <c r="K136" s="67"/>
      <c r="L136" s="44"/>
      <c r="M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</row>
  </sheetData>
  <sheetProtection sheet="1" autoFilter="0" formatColumns="0" formatRows="0" objects="1" scenarios="1" spinCount="100000" saltValue="2683CrzMuY197UpXjlmEucAIHvzy98PaoEQcRez0yekM1QS+dm/oIPYneITgga6v7jj47VYz1XLoNyTOBjhpTw==" hashValue="Q3Ec37CKc7xbVCUOFXmz7xfxQNysBr4LlLFbX3xTSikoar88pvlTNNx87H/BAu61ER54XdaNA1Z2IP8F5BT/8Q==" algorithmName="SHA-512" password="C771"/>
  <autoFilter ref="C119:K135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92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86</v>
      </c>
    </row>
    <row r="4" s="1" customFormat="1" ht="24.96" customHeight="1">
      <c r="B4" s="20"/>
      <c r="D4" s="138" t="s">
        <v>93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26.25" customHeight="1">
      <c r="B7" s="20"/>
      <c r="E7" s="141" t="str">
        <f>'Rekapitulace stavby'!K6</f>
        <v>Městská knihovna Česká Třebová - stavební úpravy a změna užívání 2.NP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94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458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6. 1. 2022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26</v>
      </c>
      <c r="F15" s="38"/>
      <c r="G15" s="38"/>
      <c r="H15" s="38"/>
      <c r="I15" s="140" t="s">
        <v>27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31</v>
      </c>
      <c r="F21" s="38"/>
      <c r="G21" s="38"/>
      <c r="H21" s="38"/>
      <c r="I21" s="140" t="s">
        <v>27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34</v>
      </c>
      <c r="E23" s="38"/>
      <c r="F23" s="38"/>
      <c r="G23" s="38"/>
      <c r="H23" s="38"/>
      <c r="I23" s="140" t="s">
        <v>25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35</v>
      </c>
      <c r="F24" s="38"/>
      <c r="G24" s="38"/>
      <c r="H24" s="38"/>
      <c r="I24" s="140" t="s">
        <v>27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36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37</v>
      </c>
      <c r="E30" s="38"/>
      <c r="F30" s="38"/>
      <c r="G30" s="38"/>
      <c r="H30" s="38"/>
      <c r="I30" s="38"/>
      <c r="J30" s="151">
        <f>ROUND(J117, 0)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39</v>
      </c>
      <c r="G32" s="38"/>
      <c r="H32" s="38"/>
      <c r="I32" s="152" t="s">
        <v>38</v>
      </c>
      <c r="J32" s="152" t="s">
        <v>40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41</v>
      </c>
      <c r="E33" s="140" t="s">
        <v>42</v>
      </c>
      <c r="F33" s="154">
        <f>ROUND((SUM(BE117:BE145)),  0)</f>
        <v>0</v>
      </c>
      <c r="G33" s="38"/>
      <c r="H33" s="38"/>
      <c r="I33" s="155">
        <v>0.20999999999999999</v>
      </c>
      <c r="J33" s="154">
        <f>ROUND(((SUM(BE117:BE145))*I33),  0)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43</v>
      </c>
      <c r="F34" s="154">
        <f>ROUND((SUM(BF117:BF145)),  0)</f>
        <v>0</v>
      </c>
      <c r="G34" s="38"/>
      <c r="H34" s="38"/>
      <c r="I34" s="155">
        <v>0.14999999999999999</v>
      </c>
      <c r="J34" s="154">
        <f>ROUND(((SUM(BF117:BF145))*I34),  0)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44</v>
      </c>
      <c r="F35" s="154">
        <f>ROUND((SUM(BG117:BG145)),  0)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45</v>
      </c>
      <c r="F36" s="154">
        <f>ROUND((SUM(BH117:BH145)),  0)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46</v>
      </c>
      <c r="F37" s="154">
        <f>ROUND((SUM(BI117:BI145)),  0)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47</v>
      </c>
      <c r="E39" s="158"/>
      <c r="F39" s="158"/>
      <c r="G39" s="159" t="s">
        <v>48</v>
      </c>
      <c r="H39" s="160" t="s">
        <v>49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50</v>
      </c>
      <c r="E50" s="164"/>
      <c r="F50" s="164"/>
      <c r="G50" s="163" t="s">
        <v>51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52</v>
      </c>
      <c r="E61" s="166"/>
      <c r="F61" s="167" t="s">
        <v>53</v>
      </c>
      <c r="G61" s="165" t="s">
        <v>52</v>
      </c>
      <c r="H61" s="166"/>
      <c r="I61" s="166"/>
      <c r="J61" s="168" t="s">
        <v>53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54</v>
      </c>
      <c r="E65" s="169"/>
      <c r="F65" s="169"/>
      <c r="G65" s="163" t="s">
        <v>55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52</v>
      </c>
      <c r="E76" s="166"/>
      <c r="F76" s="167" t="s">
        <v>53</v>
      </c>
      <c r="G76" s="165" t="s">
        <v>52</v>
      </c>
      <c r="H76" s="166"/>
      <c r="I76" s="166"/>
      <c r="J76" s="168" t="s">
        <v>53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96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6.25" customHeight="1">
      <c r="A85" s="38"/>
      <c r="B85" s="39"/>
      <c r="C85" s="40"/>
      <c r="D85" s="40"/>
      <c r="E85" s="174" t="str">
        <f>E7</f>
        <v>Městská knihovna Česká Třebová - stavební úpravy a změna užívání 2.NP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94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03 - VON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6. 1. 2022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40"/>
      <c r="E91" s="40"/>
      <c r="F91" s="27" t="str">
        <f>E15</f>
        <v>Město Česká Třebová</v>
      </c>
      <c r="G91" s="40"/>
      <c r="H91" s="40"/>
      <c r="I91" s="32" t="s">
        <v>30</v>
      </c>
      <c r="J91" s="36" t="str">
        <f>E21</f>
        <v>Ing.Arch. Lucie Kubínková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34</v>
      </c>
      <c r="J92" s="36" t="str">
        <f>E24</f>
        <v>Martin Lang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97</v>
      </c>
      <c r="D94" s="176"/>
      <c r="E94" s="176"/>
      <c r="F94" s="176"/>
      <c r="G94" s="176"/>
      <c r="H94" s="176"/>
      <c r="I94" s="176"/>
      <c r="J94" s="177" t="s">
        <v>98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99</v>
      </c>
      <c r="D96" s="40"/>
      <c r="E96" s="40"/>
      <c r="F96" s="40"/>
      <c r="G96" s="40"/>
      <c r="H96" s="40"/>
      <c r="I96" s="40"/>
      <c r="J96" s="110">
        <f>J117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100</v>
      </c>
    </row>
    <row r="97" s="9" customFormat="1" ht="24.96" customHeight="1">
      <c r="A97" s="9"/>
      <c r="B97" s="179"/>
      <c r="C97" s="180"/>
      <c r="D97" s="181" t="s">
        <v>459</v>
      </c>
      <c r="E97" s="182"/>
      <c r="F97" s="182"/>
      <c r="G97" s="182"/>
      <c r="H97" s="182"/>
      <c r="I97" s="182"/>
      <c r="J97" s="183">
        <f>J118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2" customFormat="1" ht="6.96" customHeight="1">
      <c r="A99" s="38"/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3" s="2" customFormat="1" ht="6.96" customHeight="1">
      <c r="A103" s="38"/>
      <c r="B103" s="68"/>
      <c r="C103" s="69"/>
      <c r="D103" s="69"/>
      <c r="E103" s="69"/>
      <c r="F103" s="69"/>
      <c r="G103" s="69"/>
      <c r="H103" s="69"/>
      <c r="I103" s="69"/>
      <c r="J103" s="69"/>
      <c r="K103" s="69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24.96" customHeight="1">
      <c r="A104" s="38"/>
      <c r="B104" s="39"/>
      <c r="C104" s="23" t="s">
        <v>114</v>
      </c>
      <c r="D104" s="40"/>
      <c r="E104" s="40"/>
      <c r="F104" s="40"/>
      <c r="G104" s="40"/>
      <c r="H104" s="40"/>
      <c r="I104" s="40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12" customHeight="1">
      <c r="A106" s="38"/>
      <c r="B106" s="39"/>
      <c r="C106" s="32" t="s">
        <v>16</v>
      </c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6.25" customHeight="1">
      <c r="A107" s="38"/>
      <c r="B107" s="39"/>
      <c r="C107" s="40"/>
      <c r="D107" s="40"/>
      <c r="E107" s="174" t="str">
        <f>E7</f>
        <v>Městská knihovna Česká Třebová - stavební úpravy a změna užívání 2.NP</v>
      </c>
      <c r="F107" s="32"/>
      <c r="G107" s="32"/>
      <c r="H107" s="32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2" customHeight="1">
      <c r="A108" s="38"/>
      <c r="B108" s="39"/>
      <c r="C108" s="32" t="s">
        <v>94</v>
      </c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6.5" customHeight="1">
      <c r="A109" s="38"/>
      <c r="B109" s="39"/>
      <c r="C109" s="40"/>
      <c r="D109" s="40"/>
      <c r="E109" s="76" t="str">
        <f>E9</f>
        <v>03 - VON</v>
      </c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20</v>
      </c>
      <c r="D111" s="40"/>
      <c r="E111" s="40"/>
      <c r="F111" s="27" t="str">
        <f>F12</f>
        <v xml:space="preserve"> </v>
      </c>
      <c r="G111" s="40"/>
      <c r="H111" s="40"/>
      <c r="I111" s="32" t="s">
        <v>22</v>
      </c>
      <c r="J111" s="79" t="str">
        <f>IF(J12="","",J12)</f>
        <v>6. 1. 2022</v>
      </c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25.65" customHeight="1">
      <c r="A113" s="38"/>
      <c r="B113" s="39"/>
      <c r="C113" s="32" t="s">
        <v>24</v>
      </c>
      <c r="D113" s="40"/>
      <c r="E113" s="40"/>
      <c r="F113" s="27" t="str">
        <f>E15</f>
        <v>Město Česká Třebová</v>
      </c>
      <c r="G113" s="40"/>
      <c r="H113" s="40"/>
      <c r="I113" s="32" t="s">
        <v>30</v>
      </c>
      <c r="J113" s="36" t="str">
        <f>E21</f>
        <v>Ing.Arch. Lucie Kubínková</v>
      </c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5.15" customHeight="1">
      <c r="A114" s="38"/>
      <c r="B114" s="39"/>
      <c r="C114" s="32" t="s">
        <v>28</v>
      </c>
      <c r="D114" s="40"/>
      <c r="E114" s="40"/>
      <c r="F114" s="27" t="str">
        <f>IF(E18="","",E18)</f>
        <v>Vyplň údaj</v>
      </c>
      <c r="G114" s="40"/>
      <c r="H114" s="40"/>
      <c r="I114" s="32" t="s">
        <v>34</v>
      </c>
      <c r="J114" s="36" t="str">
        <f>E24</f>
        <v>Martin Lang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0.32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11" customFormat="1" ht="29.28" customHeight="1">
      <c r="A116" s="191"/>
      <c r="B116" s="192"/>
      <c r="C116" s="193" t="s">
        <v>115</v>
      </c>
      <c r="D116" s="194" t="s">
        <v>62</v>
      </c>
      <c r="E116" s="194" t="s">
        <v>58</v>
      </c>
      <c r="F116" s="194" t="s">
        <v>59</v>
      </c>
      <c r="G116" s="194" t="s">
        <v>116</v>
      </c>
      <c r="H116" s="194" t="s">
        <v>117</v>
      </c>
      <c r="I116" s="194" t="s">
        <v>118</v>
      </c>
      <c r="J116" s="194" t="s">
        <v>98</v>
      </c>
      <c r="K116" s="195" t="s">
        <v>119</v>
      </c>
      <c r="L116" s="196"/>
      <c r="M116" s="100" t="s">
        <v>1</v>
      </c>
      <c r="N116" s="101" t="s">
        <v>41</v>
      </c>
      <c r="O116" s="101" t="s">
        <v>120</v>
      </c>
      <c r="P116" s="101" t="s">
        <v>121</v>
      </c>
      <c r="Q116" s="101" t="s">
        <v>122</v>
      </c>
      <c r="R116" s="101" t="s">
        <v>123</v>
      </c>
      <c r="S116" s="101" t="s">
        <v>124</v>
      </c>
      <c r="T116" s="102" t="s">
        <v>125</v>
      </c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</row>
    <row r="117" s="2" customFormat="1" ht="22.8" customHeight="1">
      <c r="A117" s="38"/>
      <c r="B117" s="39"/>
      <c r="C117" s="107" t="s">
        <v>126</v>
      </c>
      <c r="D117" s="40"/>
      <c r="E117" s="40"/>
      <c r="F117" s="40"/>
      <c r="G117" s="40"/>
      <c r="H117" s="40"/>
      <c r="I117" s="40"/>
      <c r="J117" s="197">
        <f>BK117</f>
        <v>0</v>
      </c>
      <c r="K117" s="40"/>
      <c r="L117" s="44"/>
      <c r="M117" s="103"/>
      <c r="N117" s="198"/>
      <c r="O117" s="104"/>
      <c r="P117" s="199">
        <f>P118</f>
        <v>0</v>
      </c>
      <c r="Q117" s="104"/>
      <c r="R117" s="199">
        <f>R118</f>
        <v>0</v>
      </c>
      <c r="S117" s="104"/>
      <c r="T117" s="200">
        <f>T118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76</v>
      </c>
      <c r="AU117" s="17" t="s">
        <v>100</v>
      </c>
      <c r="BK117" s="201">
        <f>BK118</f>
        <v>0</v>
      </c>
    </row>
    <row r="118" s="12" customFormat="1" ht="25.92" customHeight="1">
      <c r="A118" s="12"/>
      <c r="B118" s="202"/>
      <c r="C118" s="203"/>
      <c r="D118" s="204" t="s">
        <v>76</v>
      </c>
      <c r="E118" s="205" t="s">
        <v>460</v>
      </c>
      <c r="F118" s="205" t="s">
        <v>461</v>
      </c>
      <c r="G118" s="203"/>
      <c r="H118" s="203"/>
      <c r="I118" s="206"/>
      <c r="J118" s="207">
        <f>BK118</f>
        <v>0</v>
      </c>
      <c r="K118" s="203"/>
      <c r="L118" s="208"/>
      <c r="M118" s="209"/>
      <c r="N118" s="210"/>
      <c r="O118" s="210"/>
      <c r="P118" s="211">
        <f>SUM(P119:P145)</f>
        <v>0</v>
      </c>
      <c r="Q118" s="210"/>
      <c r="R118" s="211">
        <f>SUM(R119:R145)</f>
        <v>0</v>
      </c>
      <c r="S118" s="210"/>
      <c r="T118" s="212">
        <f>SUM(T119:T145)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13" t="s">
        <v>164</v>
      </c>
      <c r="AT118" s="214" t="s">
        <v>76</v>
      </c>
      <c r="AU118" s="214" t="s">
        <v>77</v>
      </c>
      <c r="AY118" s="213" t="s">
        <v>129</v>
      </c>
      <c r="BK118" s="215">
        <f>SUM(BK119:BK145)</f>
        <v>0</v>
      </c>
    </row>
    <row r="119" s="2" customFormat="1" ht="16.5" customHeight="1">
      <c r="A119" s="38"/>
      <c r="B119" s="39"/>
      <c r="C119" s="218" t="s">
        <v>33</v>
      </c>
      <c r="D119" s="218" t="s">
        <v>132</v>
      </c>
      <c r="E119" s="219" t="s">
        <v>462</v>
      </c>
      <c r="F119" s="220" t="s">
        <v>463</v>
      </c>
      <c r="G119" s="221" t="s">
        <v>464</v>
      </c>
      <c r="H119" s="222">
        <v>1</v>
      </c>
      <c r="I119" s="223"/>
      <c r="J119" s="224">
        <f>ROUND(I119*H119,2)</f>
        <v>0</v>
      </c>
      <c r="K119" s="220" t="s">
        <v>136</v>
      </c>
      <c r="L119" s="44"/>
      <c r="M119" s="225" t="s">
        <v>1</v>
      </c>
      <c r="N119" s="226" t="s">
        <v>42</v>
      </c>
      <c r="O119" s="91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9" t="s">
        <v>137</v>
      </c>
      <c r="AT119" s="229" t="s">
        <v>132</v>
      </c>
      <c r="AU119" s="229" t="s">
        <v>33</v>
      </c>
      <c r="AY119" s="17" t="s">
        <v>129</v>
      </c>
      <c r="BE119" s="230">
        <f>IF(N119="základní",J119,0)</f>
        <v>0</v>
      </c>
      <c r="BF119" s="230">
        <f>IF(N119="snížená",J119,0)</f>
        <v>0</v>
      </c>
      <c r="BG119" s="230">
        <f>IF(N119="zákl. přenesená",J119,0)</f>
        <v>0</v>
      </c>
      <c r="BH119" s="230">
        <f>IF(N119="sníž. přenesená",J119,0)</f>
        <v>0</v>
      </c>
      <c r="BI119" s="230">
        <f>IF(N119="nulová",J119,0)</f>
        <v>0</v>
      </c>
      <c r="BJ119" s="17" t="s">
        <v>33</v>
      </c>
      <c r="BK119" s="230">
        <f>ROUND(I119*H119,2)</f>
        <v>0</v>
      </c>
      <c r="BL119" s="17" t="s">
        <v>137</v>
      </c>
      <c r="BM119" s="229" t="s">
        <v>465</v>
      </c>
    </row>
    <row r="120" s="15" customFormat="1">
      <c r="A120" s="15"/>
      <c r="B120" s="254"/>
      <c r="C120" s="255"/>
      <c r="D120" s="233" t="s">
        <v>139</v>
      </c>
      <c r="E120" s="256" t="s">
        <v>1</v>
      </c>
      <c r="F120" s="257" t="s">
        <v>466</v>
      </c>
      <c r="G120" s="255"/>
      <c r="H120" s="256" t="s">
        <v>1</v>
      </c>
      <c r="I120" s="258"/>
      <c r="J120" s="255"/>
      <c r="K120" s="255"/>
      <c r="L120" s="259"/>
      <c r="M120" s="260"/>
      <c r="N120" s="261"/>
      <c r="O120" s="261"/>
      <c r="P120" s="261"/>
      <c r="Q120" s="261"/>
      <c r="R120" s="261"/>
      <c r="S120" s="261"/>
      <c r="T120" s="262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T120" s="263" t="s">
        <v>139</v>
      </c>
      <c r="AU120" s="263" t="s">
        <v>33</v>
      </c>
      <c r="AV120" s="15" t="s">
        <v>33</v>
      </c>
      <c r="AW120" s="15" t="s">
        <v>32</v>
      </c>
      <c r="AX120" s="15" t="s">
        <v>77</v>
      </c>
      <c r="AY120" s="263" t="s">
        <v>129</v>
      </c>
    </row>
    <row r="121" s="15" customFormat="1">
      <c r="A121" s="15"/>
      <c r="B121" s="254"/>
      <c r="C121" s="255"/>
      <c r="D121" s="233" t="s">
        <v>139</v>
      </c>
      <c r="E121" s="256" t="s">
        <v>1</v>
      </c>
      <c r="F121" s="257" t="s">
        <v>467</v>
      </c>
      <c r="G121" s="255"/>
      <c r="H121" s="256" t="s">
        <v>1</v>
      </c>
      <c r="I121" s="258"/>
      <c r="J121" s="255"/>
      <c r="K121" s="255"/>
      <c r="L121" s="259"/>
      <c r="M121" s="260"/>
      <c r="N121" s="261"/>
      <c r="O121" s="261"/>
      <c r="P121" s="261"/>
      <c r="Q121" s="261"/>
      <c r="R121" s="261"/>
      <c r="S121" s="261"/>
      <c r="T121" s="262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T121" s="263" t="s">
        <v>139</v>
      </c>
      <c r="AU121" s="263" t="s">
        <v>33</v>
      </c>
      <c r="AV121" s="15" t="s">
        <v>33</v>
      </c>
      <c r="AW121" s="15" t="s">
        <v>32</v>
      </c>
      <c r="AX121" s="15" t="s">
        <v>77</v>
      </c>
      <c r="AY121" s="263" t="s">
        <v>129</v>
      </c>
    </row>
    <row r="122" s="15" customFormat="1">
      <c r="A122" s="15"/>
      <c r="B122" s="254"/>
      <c r="C122" s="255"/>
      <c r="D122" s="233" t="s">
        <v>139</v>
      </c>
      <c r="E122" s="256" t="s">
        <v>1</v>
      </c>
      <c r="F122" s="257" t="s">
        <v>468</v>
      </c>
      <c r="G122" s="255"/>
      <c r="H122" s="256" t="s">
        <v>1</v>
      </c>
      <c r="I122" s="258"/>
      <c r="J122" s="255"/>
      <c r="K122" s="255"/>
      <c r="L122" s="259"/>
      <c r="M122" s="260"/>
      <c r="N122" s="261"/>
      <c r="O122" s="261"/>
      <c r="P122" s="261"/>
      <c r="Q122" s="261"/>
      <c r="R122" s="261"/>
      <c r="S122" s="261"/>
      <c r="T122" s="262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63" t="s">
        <v>139</v>
      </c>
      <c r="AU122" s="263" t="s">
        <v>33</v>
      </c>
      <c r="AV122" s="15" t="s">
        <v>33</v>
      </c>
      <c r="AW122" s="15" t="s">
        <v>32</v>
      </c>
      <c r="AX122" s="15" t="s">
        <v>77</v>
      </c>
      <c r="AY122" s="263" t="s">
        <v>129</v>
      </c>
    </row>
    <row r="123" s="15" customFormat="1">
      <c r="A123" s="15"/>
      <c r="B123" s="254"/>
      <c r="C123" s="255"/>
      <c r="D123" s="233" t="s">
        <v>139</v>
      </c>
      <c r="E123" s="256" t="s">
        <v>1</v>
      </c>
      <c r="F123" s="257" t="s">
        <v>469</v>
      </c>
      <c r="G123" s="255"/>
      <c r="H123" s="256" t="s">
        <v>1</v>
      </c>
      <c r="I123" s="258"/>
      <c r="J123" s="255"/>
      <c r="K123" s="255"/>
      <c r="L123" s="259"/>
      <c r="M123" s="260"/>
      <c r="N123" s="261"/>
      <c r="O123" s="261"/>
      <c r="P123" s="261"/>
      <c r="Q123" s="261"/>
      <c r="R123" s="261"/>
      <c r="S123" s="261"/>
      <c r="T123" s="262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63" t="s">
        <v>139</v>
      </c>
      <c r="AU123" s="263" t="s">
        <v>33</v>
      </c>
      <c r="AV123" s="15" t="s">
        <v>33</v>
      </c>
      <c r="AW123" s="15" t="s">
        <v>32</v>
      </c>
      <c r="AX123" s="15" t="s">
        <v>77</v>
      </c>
      <c r="AY123" s="263" t="s">
        <v>129</v>
      </c>
    </row>
    <row r="124" s="15" customFormat="1">
      <c r="A124" s="15"/>
      <c r="B124" s="254"/>
      <c r="C124" s="255"/>
      <c r="D124" s="233" t="s">
        <v>139</v>
      </c>
      <c r="E124" s="256" t="s">
        <v>1</v>
      </c>
      <c r="F124" s="257" t="s">
        <v>470</v>
      </c>
      <c r="G124" s="255"/>
      <c r="H124" s="256" t="s">
        <v>1</v>
      </c>
      <c r="I124" s="258"/>
      <c r="J124" s="255"/>
      <c r="K124" s="255"/>
      <c r="L124" s="259"/>
      <c r="M124" s="260"/>
      <c r="N124" s="261"/>
      <c r="O124" s="261"/>
      <c r="P124" s="261"/>
      <c r="Q124" s="261"/>
      <c r="R124" s="261"/>
      <c r="S124" s="261"/>
      <c r="T124" s="262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T124" s="263" t="s">
        <v>139</v>
      </c>
      <c r="AU124" s="263" t="s">
        <v>33</v>
      </c>
      <c r="AV124" s="15" t="s">
        <v>33</v>
      </c>
      <c r="AW124" s="15" t="s">
        <v>32</v>
      </c>
      <c r="AX124" s="15" t="s">
        <v>77</v>
      </c>
      <c r="AY124" s="263" t="s">
        <v>129</v>
      </c>
    </row>
    <row r="125" s="15" customFormat="1">
      <c r="A125" s="15"/>
      <c r="B125" s="254"/>
      <c r="C125" s="255"/>
      <c r="D125" s="233" t="s">
        <v>139</v>
      </c>
      <c r="E125" s="256" t="s">
        <v>1</v>
      </c>
      <c r="F125" s="257" t="s">
        <v>471</v>
      </c>
      <c r="G125" s="255"/>
      <c r="H125" s="256" t="s">
        <v>1</v>
      </c>
      <c r="I125" s="258"/>
      <c r="J125" s="255"/>
      <c r="K125" s="255"/>
      <c r="L125" s="259"/>
      <c r="M125" s="260"/>
      <c r="N125" s="261"/>
      <c r="O125" s="261"/>
      <c r="P125" s="261"/>
      <c r="Q125" s="261"/>
      <c r="R125" s="261"/>
      <c r="S125" s="261"/>
      <c r="T125" s="262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T125" s="263" t="s">
        <v>139</v>
      </c>
      <c r="AU125" s="263" t="s">
        <v>33</v>
      </c>
      <c r="AV125" s="15" t="s">
        <v>33</v>
      </c>
      <c r="AW125" s="15" t="s">
        <v>32</v>
      </c>
      <c r="AX125" s="15" t="s">
        <v>77</v>
      </c>
      <c r="AY125" s="263" t="s">
        <v>129</v>
      </c>
    </row>
    <row r="126" s="13" customFormat="1">
      <c r="A126" s="13"/>
      <c r="B126" s="231"/>
      <c r="C126" s="232"/>
      <c r="D126" s="233" t="s">
        <v>139</v>
      </c>
      <c r="E126" s="234" t="s">
        <v>1</v>
      </c>
      <c r="F126" s="235" t="s">
        <v>33</v>
      </c>
      <c r="G126" s="232"/>
      <c r="H126" s="236">
        <v>1</v>
      </c>
      <c r="I126" s="237"/>
      <c r="J126" s="232"/>
      <c r="K126" s="232"/>
      <c r="L126" s="238"/>
      <c r="M126" s="239"/>
      <c r="N126" s="240"/>
      <c r="O126" s="240"/>
      <c r="P126" s="240"/>
      <c r="Q126" s="240"/>
      <c r="R126" s="240"/>
      <c r="S126" s="240"/>
      <c r="T126" s="241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2" t="s">
        <v>139</v>
      </c>
      <c r="AU126" s="242" t="s">
        <v>33</v>
      </c>
      <c r="AV126" s="13" t="s">
        <v>86</v>
      </c>
      <c r="AW126" s="13" t="s">
        <v>32</v>
      </c>
      <c r="AX126" s="13" t="s">
        <v>77</v>
      </c>
      <c r="AY126" s="242" t="s">
        <v>129</v>
      </c>
    </row>
    <row r="127" s="14" customFormat="1">
      <c r="A127" s="14"/>
      <c r="B127" s="243"/>
      <c r="C127" s="244"/>
      <c r="D127" s="233" t="s">
        <v>139</v>
      </c>
      <c r="E127" s="245" t="s">
        <v>1</v>
      </c>
      <c r="F127" s="246" t="s">
        <v>141</v>
      </c>
      <c r="G127" s="244"/>
      <c r="H127" s="247">
        <v>1</v>
      </c>
      <c r="I127" s="248"/>
      <c r="J127" s="244"/>
      <c r="K127" s="244"/>
      <c r="L127" s="249"/>
      <c r="M127" s="250"/>
      <c r="N127" s="251"/>
      <c r="O127" s="251"/>
      <c r="P127" s="251"/>
      <c r="Q127" s="251"/>
      <c r="R127" s="251"/>
      <c r="S127" s="251"/>
      <c r="T127" s="252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3" t="s">
        <v>139</v>
      </c>
      <c r="AU127" s="253" t="s">
        <v>33</v>
      </c>
      <c r="AV127" s="14" t="s">
        <v>137</v>
      </c>
      <c r="AW127" s="14" t="s">
        <v>32</v>
      </c>
      <c r="AX127" s="14" t="s">
        <v>33</v>
      </c>
      <c r="AY127" s="253" t="s">
        <v>129</v>
      </c>
    </row>
    <row r="128" s="2" customFormat="1" ht="16.5" customHeight="1">
      <c r="A128" s="38"/>
      <c r="B128" s="39"/>
      <c r="C128" s="218" t="s">
        <v>86</v>
      </c>
      <c r="D128" s="218" t="s">
        <v>132</v>
      </c>
      <c r="E128" s="219" t="s">
        <v>472</v>
      </c>
      <c r="F128" s="220" t="s">
        <v>473</v>
      </c>
      <c r="G128" s="221" t="s">
        <v>464</v>
      </c>
      <c r="H128" s="222">
        <v>1</v>
      </c>
      <c r="I128" s="223"/>
      <c r="J128" s="224">
        <f>ROUND(I128*H128,2)</f>
        <v>0</v>
      </c>
      <c r="K128" s="220" t="s">
        <v>136</v>
      </c>
      <c r="L128" s="44"/>
      <c r="M128" s="225" t="s">
        <v>1</v>
      </c>
      <c r="N128" s="226" t="s">
        <v>42</v>
      </c>
      <c r="O128" s="91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29" t="s">
        <v>137</v>
      </c>
      <c r="AT128" s="229" t="s">
        <v>132</v>
      </c>
      <c r="AU128" s="229" t="s">
        <v>33</v>
      </c>
      <c r="AY128" s="17" t="s">
        <v>129</v>
      </c>
      <c r="BE128" s="230">
        <f>IF(N128="základní",J128,0)</f>
        <v>0</v>
      </c>
      <c r="BF128" s="230">
        <f>IF(N128="snížená",J128,0)</f>
        <v>0</v>
      </c>
      <c r="BG128" s="230">
        <f>IF(N128="zákl. přenesená",J128,0)</f>
        <v>0</v>
      </c>
      <c r="BH128" s="230">
        <f>IF(N128="sníž. přenesená",J128,0)</f>
        <v>0</v>
      </c>
      <c r="BI128" s="230">
        <f>IF(N128="nulová",J128,0)</f>
        <v>0</v>
      </c>
      <c r="BJ128" s="17" t="s">
        <v>33</v>
      </c>
      <c r="BK128" s="230">
        <f>ROUND(I128*H128,2)</f>
        <v>0</v>
      </c>
      <c r="BL128" s="17" t="s">
        <v>137</v>
      </c>
      <c r="BM128" s="229" t="s">
        <v>474</v>
      </c>
    </row>
    <row r="129" s="15" customFormat="1">
      <c r="A129" s="15"/>
      <c r="B129" s="254"/>
      <c r="C129" s="255"/>
      <c r="D129" s="233" t="s">
        <v>139</v>
      </c>
      <c r="E129" s="256" t="s">
        <v>1</v>
      </c>
      <c r="F129" s="257" t="s">
        <v>475</v>
      </c>
      <c r="G129" s="255"/>
      <c r="H129" s="256" t="s">
        <v>1</v>
      </c>
      <c r="I129" s="258"/>
      <c r="J129" s="255"/>
      <c r="K129" s="255"/>
      <c r="L129" s="259"/>
      <c r="M129" s="260"/>
      <c r="N129" s="261"/>
      <c r="O129" s="261"/>
      <c r="P129" s="261"/>
      <c r="Q129" s="261"/>
      <c r="R129" s="261"/>
      <c r="S129" s="261"/>
      <c r="T129" s="262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63" t="s">
        <v>139</v>
      </c>
      <c r="AU129" s="263" t="s">
        <v>33</v>
      </c>
      <c r="AV129" s="15" t="s">
        <v>33</v>
      </c>
      <c r="AW129" s="15" t="s">
        <v>32</v>
      </c>
      <c r="AX129" s="15" t="s">
        <v>77</v>
      </c>
      <c r="AY129" s="263" t="s">
        <v>129</v>
      </c>
    </row>
    <row r="130" s="15" customFormat="1">
      <c r="A130" s="15"/>
      <c r="B130" s="254"/>
      <c r="C130" s="255"/>
      <c r="D130" s="233" t="s">
        <v>139</v>
      </c>
      <c r="E130" s="256" t="s">
        <v>1</v>
      </c>
      <c r="F130" s="257" t="s">
        <v>476</v>
      </c>
      <c r="G130" s="255"/>
      <c r="H130" s="256" t="s">
        <v>1</v>
      </c>
      <c r="I130" s="258"/>
      <c r="J130" s="255"/>
      <c r="K130" s="255"/>
      <c r="L130" s="259"/>
      <c r="M130" s="260"/>
      <c r="N130" s="261"/>
      <c r="O130" s="261"/>
      <c r="P130" s="261"/>
      <c r="Q130" s="261"/>
      <c r="R130" s="261"/>
      <c r="S130" s="261"/>
      <c r="T130" s="262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63" t="s">
        <v>139</v>
      </c>
      <c r="AU130" s="263" t="s">
        <v>33</v>
      </c>
      <c r="AV130" s="15" t="s">
        <v>33</v>
      </c>
      <c r="AW130" s="15" t="s">
        <v>32</v>
      </c>
      <c r="AX130" s="15" t="s">
        <v>77</v>
      </c>
      <c r="AY130" s="263" t="s">
        <v>129</v>
      </c>
    </row>
    <row r="131" s="15" customFormat="1">
      <c r="A131" s="15"/>
      <c r="B131" s="254"/>
      <c r="C131" s="255"/>
      <c r="D131" s="233" t="s">
        <v>139</v>
      </c>
      <c r="E131" s="256" t="s">
        <v>1</v>
      </c>
      <c r="F131" s="257" t="s">
        <v>477</v>
      </c>
      <c r="G131" s="255"/>
      <c r="H131" s="256" t="s">
        <v>1</v>
      </c>
      <c r="I131" s="258"/>
      <c r="J131" s="255"/>
      <c r="K131" s="255"/>
      <c r="L131" s="259"/>
      <c r="M131" s="260"/>
      <c r="N131" s="261"/>
      <c r="O131" s="261"/>
      <c r="P131" s="261"/>
      <c r="Q131" s="261"/>
      <c r="R131" s="261"/>
      <c r="S131" s="261"/>
      <c r="T131" s="262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63" t="s">
        <v>139</v>
      </c>
      <c r="AU131" s="263" t="s">
        <v>33</v>
      </c>
      <c r="AV131" s="15" t="s">
        <v>33</v>
      </c>
      <c r="AW131" s="15" t="s">
        <v>32</v>
      </c>
      <c r="AX131" s="15" t="s">
        <v>77</v>
      </c>
      <c r="AY131" s="263" t="s">
        <v>129</v>
      </c>
    </row>
    <row r="132" s="15" customFormat="1">
      <c r="A132" s="15"/>
      <c r="B132" s="254"/>
      <c r="C132" s="255"/>
      <c r="D132" s="233" t="s">
        <v>139</v>
      </c>
      <c r="E132" s="256" t="s">
        <v>1</v>
      </c>
      <c r="F132" s="257" t="s">
        <v>478</v>
      </c>
      <c r="G132" s="255"/>
      <c r="H132" s="256" t="s">
        <v>1</v>
      </c>
      <c r="I132" s="258"/>
      <c r="J132" s="255"/>
      <c r="K132" s="255"/>
      <c r="L132" s="259"/>
      <c r="M132" s="260"/>
      <c r="N132" s="261"/>
      <c r="O132" s="261"/>
      <c r="P132" s="261"/>
      <c r="Q132" s="261"/>
      <c r="R132" s="261"/>
      <c r="S132" s="261"/>
      <c r="T132" s="262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63" t="s">
        <v>139</v>
      </c>
      <c r="AU132" s="263" t="s">
        <v>33</v>
      </c>
      <c r="AV132" s="15" t="s">
        <v>33</v>
      </c>
      <c r="AW132" s="15" t="s">
        <v>32</v>
      </c>
      <c r="AX132" s="15" t="s">
        <v>77</v>
      </c>
      <c r="AY132" s="263" t="s">
        <v>129</v>
      </c>
    </row>
    <row r="133" s="13" customFormat="1">
      <c r="A133" s="13"/>
      <c r="B133" s="231"/>
      <c r="C133" s="232"/>
      <c r="D133" s="233" t="s">
        <v>139</v>
      </c>
      <c r="E133" s="234" t="s">
        <v>1</v>
      </c>
      <c r="F133" s="235" t="s">
        <v>33</v>
      </c>
      <c r="G133" s="232"/>
      <c r="H133" s="236">
        <v>1</v>
      </c>
      <c r="I133" s="237"/>
      <c r="J133" s="232"/>
      <c r="K133" s="232"/>
      <c r="L133" s="238"/>
      <c r="M133" s="239"/>
      <c r="N133" s="240"/>
      <c r="O133" s="240"/>
      <c r="P133" s="240"/>
      <c r="Q133" s="240"/>
      <c r="R133" s="240"/>
      <c r="S133" s="240"/>
      <c r="T133" s="24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2" t="s">
        <v>139</v>
      </c>
      <c r="AU133" s="242" t="s">
        <v>33</v>
      </c>
      <c r="AV133" s="13" t="s">
        <v>86</v>
      </c>
      <c r="AW133" s="13" t="s">
        <v>32</v>
      </c>
      <c r="AX133" s="13" t="s">
        <v>77</v>
      </c>
      <c r="AY133" s="242" t="s">
        <v>129</v>
      </c>
    </row>
    <row r="134" s="14" customFormat="1">
      <c r="A134" s="14"/>
      <c r="B134" s="243"/>
      <c r="C134" s="244"/>
      <c r="D134" s="233" t="s">
        <v>139</v>
      </c>
      <c r="E134" s="245" t="s">
        <v>1</v>
      </c>
      <c r="F134" s="246" t="s">
        <v>141</v>
      </c>
      <c r="G134" s="244"/>
      <c r="H134" s="247">
        <v>1</v>
      </c>
      <c r="I134" s="248"/>
      <c r="J134" s="244"/>
      <c r="K134" s="244"/>
      <c r="L134" s="249"/>
      <c r="M134" s="250"/>
      <c r="N134" s="251"/>
      <c r="O134" s="251"/>
      <c r="P134" s="251"/>
      <c r="Q134" s="251"/>
      <c r="R134" s="251"/>
      <c r="S134" s="251"/>
      <c r="T134" s="252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3" t="s">
        <v>139</v>
      </c>
      <c r="AU134" s="253" t="s">
        <v>33</v>
      </c>
      <c r="AV134" s="14" t="s">
        <v>137</v>
      </c>
      <c r="AW134" s="14" t="s">
        <v>32</v>
      </c>
      <c r="AX134" s="14" t="s">
        <v>33</v>
      </c>
      <c r="AY134" s="253" t="s">
        <v>129</v>
      </c>
    </row>
    <row r="135" s="2" customFormat="1" ht="16.5" customHeight="1">
      <c r="A135" s="38"/>
      <c r="B135" s="39"/>
      <c r="C135" s="218" t="s">
        <v>130</v>
      </c>
      <c r="D135" s="218" t="s">
        <v>132</v>
      </c>
      <c r="E135" s="219" t="s">
        <v>479</v>
      </c>
      <c r="F135" s="220" t="s">
        <v>480</v>
      </c>
      <c r="G135" s="221" t="s">
        <v>464</v>
      </c>
      <c r="H135" s="222">
        <v>1</v>
      </c>
      <c r="I135" s="223"/>
      <c r="J135" s="224">
        <f>ROUND(I135*H135,2)</f>
        <v>0</v>
      </c>
      <c r="K135" s="220" t="s">
        <v>136</v>
      </c>
      <c r="L135" s="44"/>
      <c r="M135" s="225" t="s">
        <v>1</v>
      </c>
      <c r="N135" s="226" t="s">
        <v>42</v>
      </c>
      <c r="O135" s="91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9" t="s">
        <v>137</v>
      </c>
      <c r="AT135" s="229" t="s">
        <v>132</v>
      </c>
      <c r="AU135" s="229" t="s">
        <v>33</v>
      </c>
      <c r="AY135" s="17" t="s">
        <v>129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7" t="s">
        <v>33</v>
      </c>
      <c r="BK135" s="230">
        <f>ROUND(I135*H135,2)</f>
        <v>0</v>
      </c>
      <c r="BL135" s="17" t="s">
        <v>137</v>
      </c>
      <c r="BM135" s="229" t="s">
        <v>481</v>
      </c>
    </row>
    <row r="136" s="15" customFormat="1">
      <c r="A136" s="15"/>
      <c r="B136" s="254"/>
      <c r="C136" s="255"/>
      <c r="D136" s="233" t="s">
        <v>139</v>
      </c>
      <c r="E136" s="256" t="s">
        <v>1</v>
      </c>
      <c r="F136" s="257" t="s">
        <v>482</v>
      </c>
      <c r="G136" s="255"/>
      <c r="H136" s="256" t="s">
        <v>1</v>
      </c>
      <c r="I136" s="258"/>
      <c r="J136" s="255"/>
      <c r="K136" s="255"/>
      <c r="L136" s="259"/>
      <c r="M136" s="260"/>
      <c r="N136" s="261"/>
      <c r="O136" s="261"/>
      <c r="P136" s="261"/>
      <c r="Q136" s="261"/>
      <c r="R136" s="261"/>
      <c r="S136" s="261"/>
      <c r="T136" s="262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63" t="s">
        <v>139</v>
      </c>
      <c r="AU136" s="263" t="s">
        <v>33</v>
      </c>
      <c r="AV136" s="15" t="s">
        <v>33</v>
      </c>
      <c r="AW136" s="15" t="s">
        <v>32</v>
      </c>
      <c r="AX136" s="15" t="s">
        <v>77</v>
      </c>
      <c r="AY136" s="263" t="s">
        <v>129</v>
      </c>
    </row>
    <row r="137" s="15" customFormat="1">
      <c r="A137" s="15"/>
      <c r="B137" s="254"/>
      <c r="C137" s="255"/>
      <c r="D137" s="233" t="s">
        <v>139</v>
      </c>
      <c r="E137" s="256" t="s">
        <v>1</v>
      </c>
      <c r="F137" s="257" t="s">
        <v>483</v>
      </c>
      <c r="G137" s="255"/>
      <c r="H137" s="256" t="s">
        <v>1</v>
      </c>
      <c r="I137" s="258"/>
      <c r="J137" s="255"/>
      <c r="K137" s="255"/>
      <c r="L137" s="259"/>
      <c r="M137" s="260"/>
      <c r="N137" s="261"/>
      <c r="O137" s="261"/>
      <c r="P137" s="261"/>
      <c r="Q137" s="261"/>
      <c r="R137" s="261"/>
      <c r="S137" s="261"/>
      <c r="T137" s="262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63" t="s">
        <v>139</v>
      </c>
      <c r="AU137" s="263" t="s">
        <v>33</v>
      </c>
      <c r="AV137" s="15" t="s">
        <v>33</v>
      </c>
      <c r="AW137" s="15" t="s">
        <v>32</v>
      </c>
      <c r="AX137" s="15" t="s">
        <v>77</v>
      </c>
      <c r="AY137" s="263" t="s">
        <v>129</v>
      </c>
    </row>
    <row r="138" s="13" customFormat="1">
      <c r="A138" s="13"/>
      <c r="B138" s="231"/>
      <c r="C138" s="232"/>
      <c r="D138" s="233" t="s">
        <v>139</v>
      </c>
      <c r="E138" s="234" t="s">
        <v>1</v>
      </c>
      <c r="F138" s="235" t="s">
        <v>33</v>
      </c>
      <c r="G138" s="232"/>
      <c r="H138" s="236">
        <v>1</v>
      </c>
      <c r="I138" s="237"/>
      <c r="J138" s="232"/>
      <c r="K138" s="232"/>
      <c r="L138" s="238"/>
      <c r="M138" s="239"/>
      <c r="N138" s="240"/>
      <c r="O138" s="240"/>
      <c r="P138" s="240"/>
      <c r="Q138" s="240"/>
      <c r="R138" s="240"/>
      <c r="S138" s="240"/>
      <c r="T138" s="24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2" t="s">
        <v>139</v>
      </c>
      <c r="AU138" s="242" t="s">
        <v>33</v>
      </c>
      <c r="AV138" s="13" t="s">
        <v>86</v>
      </c>
      <c r="AW138" s="13" t="s">
        <v>32</v>
      </c>
      <c r="AX138" s="13" t="s">
        <v>77</v>
      </c>
      <c r="AY138" s="242" t="s">
        <v>129</v>
      </c>
    </row>
    <row r="139" s="14" customFormat="1">
      <c r="A139" s="14"/>
      <c r="B139" s="243"/>
      <c r="C139" s="244"/>
      <c r="D139" s="233" t="s">
        <v>139</v>
      </c>
      <c r="E139" s="245" t="s">
        <v>1</v>
      </c>
      <c r="F139" s="246" t="s">
        <v>141</v>
      </c>
      <c r="G139" s="244"/>
      <c r="H139" s="247">
        <v>1</v>
      </c>
      <c r="I139" s="248"/>
      <c r="J139" s="244"/>
      <c r="K139" s="244"/>
      <c r="L139" s="249"/>
      <c r="M139" s="250"/>
      <c r="N139" s="251"/>
      <c r="O139" s="251"/>
      <c r="P139" s="251"/>
      <c r="Q139" s="251"/>
      <c r="R139" s="251"/>
      <c r="S139" s="251"/>
      <c r="T139" s="252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3" t="s">
        <v>139</v>
      </c>
      <c r="AU139" s="253" t="s">
        <v>33</v>
      </c>
      <c r="AV139" s="14" t="s">
        <v>137</v>
      </c>
      <c r="AW139" s="14" t="s">
        <v>32</v>
      </c>
      <c r="AX139" s="14" t="s">
        <v>33</v>
      </c>
      <c r="AY139" s="253" t="s">
        <v>129</v>
      </c>
    </row>
    <row r="140" s="2" customFormat="1" ht="16.5" customHeight="1">
      <c r="A140" s="38"/>
      <c r="B140" s="39"/>
      <c r="C140" s="218" t="s">
        <v>137</v>
      </c>
      <c r="D140" s="218" t="s">
        <v>132</v>
      </c>
      <c r="E140" s="219" t="s">
        <v>484</v>
      </c>
      <c r="F140" s="220" t="s">
        <v>485</v>
      </c>
      <c r="G140" s="221" t="s">
        <v>486</v>
      </c>
      <c r="H140" s="222">
        <v>1</v>
      </c>
      <c r="I140" s="223"/>
      <c r="J140" s="224">
        <f>ROUND(I140*H140,2)</f>
        <v>0</v>
      </c>
      <c r="K140" s="220" t="s">
        <v>1</v>
      </c>
      <c r="L140" s="44"/>
      <c r="M140" s="225" t="s">
        <v>1</v>
      </c>
      <c r="N140" s="226" t="s">
        <v>42</v>
      </c>
      <c r="O140" s="91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9" t="s">
        <v>137</v>
      </c>
      <c r="AT140" s="229" t="s">
        <v>132</v>
      </c>
      <c r="AU140" s="229" t="s">
        <v>33</v>
      </c>
      <c r="AY140" s="17" t="s">
        <v>129</v>
      </c>
      <c r="BE140" s="230">
        <f>IF(N140="základní",J140,0)</f>
        <v>0</v>
      </c>
      <c r="BF140" s="230">
        <f>IF(N140="snížená",J140,0)</f>
        <v>0</v>
      </c>
      <c r="BG140" s="230">
        <f>IF(N140="zákl. přenesená",J140,0)</f>
        <v>0</v>
      </c>
      <c r="BH140" s="230">
        <f>IF(N140="sníž. přenesená",J140,0)</f>
        <v>0</v>
      </c>
      <c r="BI140" s="230">
        <f>IF(N140="nulová",J140,0)</f>
        <v>0</v>
      </c>
      <c r="BJ140" s="17" t="s">
        <v>33</v>
      </c>
      <c r="BK140" s="230">
        <f>ROUND(I140*H140,2)</f>
        <v>0</v>
      </c>
      <c r="BL140" s="17" t="s">
        <v>137</v>
      </c>
      <c r="BM140" s="229" t="s">
        <v>487</v>
      </c>
    </row>
    <row r="141" s="15" customFormat="1">
      <c r="A141" s="15"/>
      <c r="B141" s="254"/>
      <c r="C141" s="255"/>
      <c r="D141" s="233" t="s">
        <v>139</v>
      </c>
      <c r="E141" s="256" t="s">
        <v>1</v>
      </c>
      <c r="F141" s="257" t="s">
        <v>488</v>
      </c>
      <c r="G141" s="255"/>
      <c r="H141" s="256" t="s">
        <v>1</v>
      </c>
      <c r="I141" s="258"/>
      <c r="J141" s="255"/>
      <c r="K141" s="255"/>
      <c r="L141" s="259"/>
      <c r="M141" s="260"/>
      <c r="N141" s="261"/>
      <c r="O141" s="261"/>
      <c r="P141" s="261"/>
      <c r="Q141" s="261"/>
      <c r="R141" s="261"/>
      <c r="S141" s="261"/>
      <c r="T141" s="262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63" t="s">
        <v>139</v>
      </c>
      <c r="AU141" s="263" t="s">
        <v>33</v>
      </c>
      <c r="AV141" s="15" t="s">
        <v>33</v>
      </c>
      <c r="AW141" s="15" t="s">
        <v>32</v>
      </c>
      <c r="AX141" s="15" t="s">
        <v>77</v>
      </c>
      <c r="AY141" s="263" t="s">
        <v>129</v>
      </c>
    </row>
    <row r="142" s="15" customFormat="1">
      <c r="A142" s="15"/>
      <c r="B142" s="254"/>
      <c r="C142" s="255"/>
      <c r="D142" s="233" t="s">
        <v>139</v>
      </c>
      <c r="E142" s="256" t="s">
        <v>1</v>
      </c>
      <c r="F142" s="257" t="s">
        <v>489</v>
      </c>
      <c r="G142" s="255"/>
      <c r="H142" s="256" t="s">
        <v>1</v>
      </c>
      <c r="I142" s="258"/>
      <c r="J142" s="255"/>
      <c r="K142" s="255"/>
      <c r="L142" s="259"/>
      <c r="M142" s="260"/>
      <c r="N142" s="261"/>
      <c r="O142" s="261"/>
      <c r="P142" s="261"/>
      <c r="Q142" s="261"/>
      <c r="R142" s="261"/>
      <c r="S142" s="261"/>
      <c r="T142" s="262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63" t="s">
        <v>139</v>
      </c>
      <c r="AU142" s="263" t="s">
        <v>33</v>
      </c>
      <c r="AV142" s="15" t="s">
        <v>33</v>
      </c>
      <c r="AW142" s="15" t="s">
        <v>32</v>
      </c>
      <c r="AX142" s="15" t="s">
        <v>77</v>
      </c>
      <c r="AY142" s="263" t="s">
        <v>129</v>
      </c>
    </row>
    <row r="143" s="15" customFormat="1">
      <c r="A143" s="15"/>
      <c r="B143" s="254"/>
      <c r="C143" s="255"/>
      <c r="D143" s="233" t="s">
        <v>139</v>
      </c>
      <c r="E143" s="256" t="s">
        <v>1</v>
      </c>
      <c r="F143" s="257" t="s">
        <v>490</v>
      </c>
      <c r="G143" s="255"/>
      <c r="H143" s="256" t="s">
        <v>1</v>
      </c>
      <c r="I143" s="258"/>
      <c r="J143" s="255"/>
      <c r="K143" s="255"/>
      <c r="L143" s="259"/>
      <c r="M143" s="260"/>
      <c r="N143" s="261"/>
      <c r="O143" s="261"/>
      <c r="P143" s="261"/>
      <c r="Q143" s="261"/>
      <c r="R143" s="261"/>
      <c r="S143" s="261"/>
      <c r="T143" s="262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63" t="s">
        <v>139</v>
      </c>
      <c r="AU143" s="263" t="s">
        <v>33</v>
      </c>
      <c r="AV143" s="15" t="s">
        <v>33</v>
      </c>
      <c r="AW143" s="15" t="s">
        <v>32</v>
      </c>
      <c r="AX143" s="15" t="s">
        <v>77</v>
      </c>
      <c r="AY143" s="263" t="s">
        <v>129</v>
      </c>
    </row>
    <row r="144" s="13" customFormat="1">
      <c r="A144" s="13"/>
      <c r="B144" s="231"/>
      <c r="C144" s="232"/>
      <c r="D144" s="233" t="s">
        <v>139</v>
      </c>
      <c r="E144" s="234" t="s">
        <v>1</v>
      </c>
      <c r="F144" s="235" t="s">
        <v>33</v>
      </c>
      <c r="G144" s="232"/>
      <c r="H144" s="236">
        <v>1</v>
      </c>
      <c r="I144" s="237"/>
      <c r="J144" s="232"/>
      <c r="K144" s="232"/>
      <c r="L144" s="238"/>
      <c r="M144" s="239"/>
      <c r="N144" s="240"/>
      <c r="O144" s="240"/>
      <c r="P144" s="240"/>
      <c r="Q144" s="240"/>
      <c r="R144" s="240"/>
      <c r="S144" s="240"/>
      <c r="T144" s="24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2" t="s">
        <v>139</v>
      </c>
      <c r="AU144" s="242" t="s">
        <v>33</v>
      </c>
      <c r="AV144" s="13" t="s">
        <v>86</v>
      </c>
      <c r="AW144" s="13" t="s">
        <v>32</v>
      </c>
      <c r="AX144" s="13" t="s">
        <v>77</v>
      </c>
      <c r="AY144" s="242" t="s">
        <v>129</v>
      </c>
    </row>
    <row r="145" s="14" customFormat="1">
      <c r="A145" s="14"/>
      <c r="B145" s="243"/>
      <c r="C145" s="244"/>
      <c r="D145" s="233" t="s">
        <v>139</v>
      </c>
      <c r="E145" s="245" t="s">
        <v>1</v>
      </c>
      <c r="F145" s="246" t="s">
        <v>141</v>
      </c>
      <c r="G145" s="244"/>
      <c r="H145" s="247">
        <v>1</v>
      </c>
      <c r="I145" s="248"/>
      <c r="J145" s="244"/>
      <c r="K145" s="244"/>
      <c r="L145" s="249"/>
      <c r="M145" s="279"/>
      <c r="N145" s="280"/>
      <c r="O145" s="280"/>
      <c r="P145" s="280"/>
      <c r="Q145" s="280"/>
      <c r="R145" s="280"/>
      <c r="S145" s="280"/>
      <c r="T145" s="281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3" t="s">
        <v>139</v>
      </c>
      <c r="AU145" s="253" t="s">
        <v>33</v>
      </c>
      <c r="AV145" s="14" t="s">
        <v>137</v>
      </c>
      <c r="AW145" s="14" t="s">
        <v>32</v>
      </c>
      <c r="AX145" s="14" t="s">
        <v>33</v>
      </c>
      <c r="AY145" s="253" t="s">
        <v>129</v>
      </c>
    </row>
    <row r="146" s="2" customFormat="1" ht="6.96" customHeight="1">
      <c r="A146" s="38"/>
      <c r="B146" s="66"/>
      <c r="C146" s="67"/>
      <c r="D146" s="67"/>
      <c r="E146" s="67"/>
      <c r="F146" s="67"/>
      <c r="G146" s="67"/>
      <c r="H146" s="67"/>
      <c r="I146" s="67"/>
      <c r="J146" s="67"/>
      <c r="K146" s="67"/>
      <c r="L146" s="44"/>
      <c r="M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</row>
  </sheetData>
  <sheetProtection sheet="1" autoFilter="0" formatColumns="0" formatRows="0" objects="1" scenarios="1" spinCount="100000" saltValue="gfOxu03RNv79iGrCC/iCO5ozwUc3kypqfW1q8WznpSYtC8+6BCmbyA1XnddDDcFMeoVzGldk/ovbTlHfUu5Ovw==" hashValue="zNaAbJ5kQVqaZecz+FGScwYeKN0o+0W9Uw0H6vgtIMa2/Fy/yC5v2PxN5FBtkW8zSGqa2bMWMfM6qSM2u/1ssg==" algorithmName="SHA-512" password="C771"/>
  <autoFilter ref="C116:K145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DESKTOP-OMQ29LB\Martin</dc:creator>
  <cp:lastModifiedBy>DESKTOP-OMQ29LB\Martin</cp:lastModifiedBy>
  <dcterms:created xsi:type="dcterms:W3CDTF">2022-01-11T13:49:13Z</dcterms:created>
  <dcterms:modified xsi:type="dcterms:W3CDTF">2022-01-11T13:49:19Z</dcterms:modified>
</cp:coreProperties>
</file>