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04 Práce\_zakázky\202205-063 - REKONSTRUKCE HYGIENICKÉHO ZAŘÍZENÍ ZŠ-ÚSTECKÁ Č.P. 500 A 598\04_Rozpočet\2022 05 15\"/>
    </mc:Choice>
  </mc:AlternateContent>
  <bookViews>
    <workbookView xWindow="0" yWindow="0" windowWidth="0" windowHeight="0"/>
  </bookViews>
  <sheets>
    <sheet name="Rekapitulace stavby" sheetId="1" r:id="rId1"/>
    <sheet name="1D.1.1 - Architektonicko ..." sheetId="2" r:id="rId2"/>
    <sheet name="1D.1.4.1 - Zařízení zdrav..." sheetId="3" r:id="rId3"/>
    <sheet name="1D.1.4.2 - Zařízení vzduc..." sheetId="4" r:id="rId4"/>
    <sheet name="1D.1.4.4 - Zařízení pro v..." sheetId="5" r:id="rId5"/>
    <sheet name="1D.1.4.3 - Zařízení silno..." sheetId="6" r:id="rId6"/>
    <sheet name="VRN - Vedlejší rozpočtové..." sheetId="7" r:id="rId7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'1D.1.1 - Architektonicko ...'!$C$140:$K$1091</definedName>
    <definedName name="_xlnm.Print_Area" localSheetId="1">'1D.1.1 - Architektonicko ...'!$C$4:$J$76,'1D.1.1 - Architektonicko ...'!$C$82:$J$120,'1D.1.1 - Architektonicko ...'!$C$126:$J$1091</definedName>
    <definedName name="_xlnm.Print_Titles" localSheetId="1">'1D.1.1 - Architektonicko ...'!$140:$140</definedName>
    <definedName name="_xlnm._FilterDatabase" localSheetId="2" hidden="1">'1D.1.4.1 - Zařízení zdrav...'!$C$133:$K$345</definedName>
    <definedName name="_xlnm.Print_Area" localSheetId="2">'1D.1.4.1 - Zařízení zdrav...'!$C$4:$J$76,'1D.1.4.1 - Zařízení zdrav...'!$C$82:$J$111,'1D.1.4.1 - Zařízení zdrav...'!$C$117:$J$345</definedName>
    <definedName name="_xlnm.Print_Titles" localSheetId="2">'1D.1.4.1 - Zařízení zdrav...'!$133:$133</definedName>
    <definedName name="_xlnm._FilterDatabase" localSheetId="3" hidden="1">'1D.1.4.2 - Zařízení vzduc...'!$C$127:$K$180</definedName>
    <definedName name="_xlnm.Print_Area" localSheetId="3">'1D.1.4.2 - Zařízení vzduc...'!$C$4:$J$76,'1D.1.4.2 - Zařízení vzduc...'!$C$82:$J$105,'1D.1.4.2 - Zařízení vzduc...'!$C$111:$J$180</definedName>
    <definedName name="_xlnm.Print_Titles" localSheetId="3">'1D.1.4.2 - Zařízení vzduc...'!$127:$127</definedName>
    <definedName name="_xlnm._FilterDatabase" localSheetId="4" hidden="1">'1D.1.4.4 - Zařízení pro v...'!$C$130:$K$166</definedName>
    <definedName name="_xlnm.Print_Area" localSheetId="4">'1D.1.4.4 - Zařízení pro v...'!$C$4:$J$76,'1D.1.4.4 - Zařízení pro v...'!$C$82:$J$108,'1D.1.4.4 - Zařízení pro v...'!$C$114:$J$166</definedName>
    <definedName name="_xlnm.Print_Titles" localSheetId="4">'1D.1.4.4 - Zařízení pro v...'!$130:$130</definedName>
    <definedName name="_xlnm._FilterDatabase" localSheetId="5" hidden="1">'1D.1.4.3 - Zařízení silno...'!$C$143:$K$286</definedName>
    <definedName name="_xlnm.Print_Area" localSheetId="5">'1D.1.4.3 - Zařízení silno...'!$C$4:$J$76,'1D.1.4.3 - Zařízení silno...'!$C$82:$J$121,'1D.1.4.3 - Zařízení silno...'!$C$127:$J$286</definedName>
    <definedName name="_xlnm.Print_Titles" localSheetId="5">'1D.1.4.3 - Zařízení silno...'!$143:$143</definedName>
    <definedName name="_xlnm._FilterDatabase" localSheetId="6" hidden="1">'VRN - Vedlejší rozpočtové...'!$C$123:$K$132</definedName>
    <definedName name="_xlnm.Print_Area" localSheetId="6">'VRN - Vedlejší rozpočtové...'!$C$4:$J$76,'VRN - Vedlejší rozpočtové...'!$C$82:$J$103,'VRN - Vedlejší rozpočtové...'!$C$109:$J$132</definedName>
    <definedName name="_xlnm.Print_Titles" localSheetId="6">'VRN - Vedlejší rozpočtové...'!$123:$123</definedName>
  </definedNames>
  <calcPr/>
</workbook>
</file>

<file path=xl/calcChain.xml><?xml version="1.0" encoding="utf-8"?>
<calcChain xmlns="http://schemas.openxmlformats.org/spreadsheetml/2006/main">
  <c i="7" l="1" r="J39"/>
  <c r="J38"/>
  <c i="1" r="AY102"/>
  <c i="7" r="J37"/>
  <c i="1" r="AX102"/>
  <c i="7"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T126"/>
  <c r="R127"/>
  <c r="R126"/>
  <c r="P127"/>
  <c r="P126"/>
  <c r="J121"/>
  <c r="J120"/>
  <c r="F120"/>
  <c r="F118"/>
  <c r="E116"/>
  <c r="J94"/>
  <c r="J93"/>
  <c r="F93"/>
  <c r="F91"/>
  <c r="E89"/>
  <c r="J20"/>
  <c r="E20"/>
  <c r="F121"/>
  <c r="J19"/>
  <c r="J14"/>
  <c r="J118"/>
  <c r="E7"/>
  <c r="E112"/>
  <c i="6" r="J41"/>
  <c r="J40"/>
  <c i="1" r="AY101"/>
  <c i="6" r="J39"/>
  <c i="1" r="AX101"/>
  <c i="6" r="BI286"/>
  <c r="BH286"/>
  <c r="BG286"/>
  <c r="BF286"/>
  <c r="T286"/>
  <c r="R286"/>
  <c r="P286"/>
  <c r="BI285"/>
  <c r="BH285"/>
  <c r="BG285"/>
  <c r="BF285"/>
  <c r="T285"/>
  <c r="R285"/>
  <c r="P285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J141"/>
  <c r="J140"/>
  <c r="F140"/>
  <c r="F138"/>
  <c r="E136"/>
  <c r="J96"/>
  <c r="J95"/>
  <c r="F95"/>
  <c r="F93"/>
  <c r="E91"/>
  <c r="J22"/>
  <c r="E22"/>
  <c r="F96"/>
  <c r="J21"/>
  <c r="J16"/>
  <c r="J93"/>
  <c r="E7"/>
  <c r="E130"/>
  <c i="5" r="J41"/>
  <c r="J40"/>
  <c i="1" r="AY100"/>
  <c i="5" r="J39"/>
  <c i="1" r="AX100"/>
  <c i="5" r="BI166"/>
  <c r="BH166"/>
  <c r="BG166"/>
  <c r="BF166"/>
  <c r="T166"/>
  <c r="R166"/>
  <c r="P166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8"/>
  <c r="J127"/>
  <c r="F127"/>
  <c r="F125"/>
  <c r="E123"/>
  <c r="J96"/>
  <c r="J95"/>
  <c r="F95"/>
  <c r="F93"/>
  <c r="E91"/>
  <c r="J22"/>
  <c r="E22"/>
  <c r="F128"/>
  <c r="J21"/>
  <c r="J16"/>
  <c r="J125"/>
  <c r="E7"/>
  <c r="E117"/>
  <c i="4" r="J41"/>
  <c r="J40"/>
  <c i="1" r="AY99"/>
  <c i="4" r="J39"/>
  <c i="1" r="AX99"/>
  <c i="4"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5"/>
  <c r="J124"/>
  <c r="F124"/>
  <c r="F122"/>
  <c r="E120"/>
  <c r="J96"/>
  <c r="J95"/>
  <c r="F95"/>
  <c r="F93"/>
  <c r="E91"/>
  <c r="J22"/>
  <c r="E22"/>
  <c r="F96"/>
  <c r="J21"/>
  <c r="J16"/>
  <c r="J93"/>
  <c r="E7"/>
  <c r="E114"/>
  <c i="3" r="J41"/>
  <c r="J40"/>
  <c i="1" r="AY98"/>
  <c i="3" r="J39"/>
  <c i="1" r="AX98"/>
  <c i="3"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3"/>
  <c r="BH333"/>
  <c r="BG333"/>
  <c r="BF333"/>
  <c r="T333"/>
  <c r="R333"/>
  <c r="P333"/>
  <c r="BI329"/>
  <c r="BH329"/>
  <c r="BG329"/>
  <c r="BF329"/>
  <c r="T329"/>
  <c r="R329"/>
  <c r="P329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8"/>
  <c r="BH258"/>
  <c r="BG258"/>
  <c r="BF258"/>
  <c r="T258"/>
  <c r="R258"/>
  <c r="P258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71"/>
  <c r="BH171"/>
  <c r="BG171"/>
  <c r="BF171"/>
  <c r="T171"/>
  <c r="R171"/>
  <c r="P171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J131"/>
  <c r="J130"/>
  <c r="F130"/>
  <c r="F128"/>
  <c r="E126"/>
  <c r="J96"/>
  <c r="J95"/>
  <c r="F95"/>
  <c r="F93"/>
  <c r="E91"/>
  <c r="J22"/>
  <c r="E22"/>
  <c r="F96"/>
  <c r="J21"/>
  <c r="J16"/>
  <c r="J128"/>
  <c r="E7"/>
  <c r="E85"/>
  <c i="2" r="J39"/>
  <c r="J38"/>
  <c i="1" r="AY96"/>
  <c i="2" r="J37"/>
  <c i="1" r="AX96"/>
  <c i="2" r="BI1072"/>
  <c r="BH1072"/>
  <c r="BG1072"/>
  <c r="BF1072"/>
  <c r="T1072"/>
  <c r="T1028"/>
  <c r="R1072"/>
  <c r="R1028"/>
  <c r="P1072"/>
  <c r="P1028"/>
  <c r="BI1029"/>
  <c r="BH1029"/>
  <c r="BG1029"/>
  <c r="BF1029"/>
  <c r="T1029"/>
  <c r="R1029"/>
  <c r="P1029"/>
  <c r="BI1019"/>
  <c r="BH1019"/>
  <c r="BG1019"/>
  <c r="BF1019"/>
  <c r="T1019"/>
  <c r="R1019"/>
  <c r="P1019"/>
  <c r="BI1014"/>
  <c r="BH1014"/>
  <c r="BG1014"/>
  <c r="BF1014"/>
  <c r="T1014"/>
  <c r="R1014"/>
  <c r="P1014"/>
  <c r="BI1009"/>
  <c r="BH1009"/>
  <c r="BG1009"/>
  <c r="BF1009"/>
  <c r="T1009"/>
  <c r="R1009"/>
  <c r="P1009"/>
  <c r="BI1004"/>
  <c r="BH1004"/>
  <c r="BG1004"/>
  <c r="BF1004"/>
  <c r="T1004"/>
  <c r="R1004"/>
  <c r="P1004"/>
  <c r="BI999"/>
  <c r="BH999"/>
  <c r="BG999"/>
  <c r="BF999"/>
  <c r="T999"/>
  <c r="R999"/>
  <c r="P999"/>
  <c r="BI997"/>
  <c r="BH997"/>
  <c r="BG997"/>
  <c r="BF997"/>
  <c r="T997"/>
  <c r="R997"/>
  <c r="P997"/>
  <c r="BI996"/>
  <c r="BH996"/>
  <c r="BG996"/>
  <c r="BF996"/>
  <c r="T996"/>
  <c r="R996"/>
  <c r="P996"/>
  <c r="BI994"/>
  <c r="BH994"/>
  <c r="BG994"/>
  <c r="BF994"/>
  <c r="T994"/>
  <c r="R994"/>
  <c r="P994"/>
  <c r="BI977"/>
  <c r="BH977"/>
  <c r="BG977"/>
  <c r="BF977"/>
  <c r="T977"/>
  <c r="R977"/>
  <c r="P977"/>
  <c r="BI960"/>
  <c r="BH960"/>
  <c r="BG960"/>
  <c r="BF960"/>
  <c r="T960"/>
  <c r="R960"/>
  <c r="P960"/>
  <c r="BI946"/>
  <c r="BH946"/>
  <c r="BG946"/>
  <c r="BF946"/>
  <c r="T946"/>
  <c r="R946"/>
  <c r="P946"/>
  <c r="BI929"/>
  <c r="BH929"/>
  <c r="BG929"/>
  <c r="BF929"/>
  <c r="T929"/>
  <c r="R929"/>
  <c r="P929"/>
  <c r="BI927"/>
  <c r="BH927"/>
  <c r="BG927"/>
  <c r="BF927"/>
  <c r="T927"/>
  <c r="R927"/>
  <c r="P927"/>
  <c r="BI926"/>
  <c r="BH926"/>
  <c r="BG926"/>
  <c r="BF926"/>
  <c r="T926"/>
  <c r="R926"/>
  <c r="P926"/>
  <c r="BI924"/>
  <c r="BH924"/>
  <c r="BG924"/>
  <c r="BF924"/>
  <c r="T924"/>
  <c r="R924"/>
  <c r="P924"/>
  <c r="BI916"/>
  <c r="BH916"/>
  <c r="BG916"/>
  <c r="BF916"/>
  <c r="T916"/>
  <c r="R916"/>
  <c r="P916"/>
  <c r="BI914"/>
  <c r="BH914"/>
  <c r="BG914"/>
  <c r="BF914"/>
  <c r="T914"/>
  <c r="R914"/>
  <c r="P914"/>
  <c r="BI906"/>
  <c r="BH906"/>
  <c r="BG906"/>
  <c r="BF906"/>
  <c r="T906"/>
  <c r="R906"/>
  <c r="P906"/>
  <c r="BI899"/>
  <c r="BH899"/>
  <c r="BG899"/>
  <c r="BF899"/>
  <c r="T899"/>
  <c r="R899"/>
  <c r="P899"/>
  <c r="BI891"/>
  <c r="BH891"/>
  <c r="BG891"/>
  <c r="BF891"/>
  <c r="T891"/>
  <c r="R891"/>
  <c r="P891"/>
  <c r="BI883"/>
  <c r="BH883"/>
  <c r="BG883"/>
  <c r="BF883"/>
  <c r="T883"/>
  <c r="R883"/>
  <c r="P883"/>
  <c r="BI875"/>
  <c r="BH875"/>
  <c r="BG875"/>
  <c r="BF875"/>
  <c r="T875"/>
  <c r="R875"/>
  <c r="P875"/>
  <c r="BI873"/>
  <c r="BH873"/>
  <c r="BG873"/>
  <c r="BF873"/>
  <c r="T873"/>
  <c r="R873"/>
  <c r="P873"/>
  <c r="BI872"/>
  <c r="BH872"/>
  <c r="BG872"/>
  <c r="BF872"/>
  <c r="T872"/>
  <c r="R872"/>
  <c r="P872"/>
  <c r="BI858"/>
  <c r="BH858"/>
  <c r="BG858"/>
  <c r="BF858"/>
  <c r="T858"/>
  <c r="R858"/>
  <c r="P858"/>
  <c r="BI856"/>
  <c r="BH856"/>
  <c r="BG856"/>
  <c r="BF856"/>
  <c r="T856"/>
  <c r="R856"/>
  <c r="P856"/>
  <c r="BI837"/>
  <c r="BH837"/>
  <c r="BG837"/>
  <c r="BF837"/>
  <c r="T837"/>
  <c r="R837"/>
  <c r="P837"/>
  <c r="BI820"/>
  <c r="BH820"/>
  <c r="BG820"/>
  <c r="BF820"/>
  <c r="T820"/>
  <c r="R820"/>
  <c r="P820"/>
  <c r="BI818"/>
  <c r="BH818"/>
  <c r="BG818"/>
  <c r="BF818"/>
  <c r="T818"/>
  <c r="R818"/>
  <c r="P818"/>
  <c r="BI813"/>
  <c r="BH813"/>
  <c r="BG813"/>
  <c r="BF813"/>
  <c r="T813"/>
  <c r="R813"/>
  <c r="P813"/>
  <c r="BI811"/>
  <c r="BH811"/>
  <c r="BG811"/>
  <c r="BF811"/>
  <c r="T811"/>
  <c r="R811"/>
  <c r="P811"/>
  <c r="BI809"/>
  <c r="BH809"/>
  <c r="BG809"/>
  <c r="BF809"/>
  <c r="T809"/>
  <c r="R809"/>
  <c r="P809"/>
  <c r="BI790"/>
  <c r="BH790"/>
  <c r="BG790"/>
  <c r="BF790"/>
  <c r="T790"/>
  <c r="R790"/>
  <c r="P790"/>
  <c r="BI771"/>
  <c r="BH771"/>
  <c r="BG771"/>
  <c r="BF771"/>
  <c r="T771"/>
  <c r="R771"/>
  <c r="P771"/>
  <c r="BI752"/>
  <c r="BH752"/>
  <c r="BG752"/>
  <c r="BF752"/>
  <c r="T752"/>
  <c r="R752"/>
  <c r="P752"/>
  <c r="BI750"/>
  <c r="BH750"/>
  <c r="BG750"/>
  <c r="BF750"/>
  <c r="T750"/>
  <c r="R750"/>
  <c r="P750"/>
  <c r="BI747"/>
  <c r="BH747"/>
  <c r="BG747"/>
  <c r="BF747"/>
  <c r="T747"/>
  <c r="R747"/>
  <c r="P747"/>
  <c r="BI744"/>
  <c r="BH744"/>
  <c r="BG744"/>
  <c r="BF744"/>
  <c r="T744"/>
  <c r="R744"/>
  <c r="P744"/>
  <c r="BI741"/>
  <c r="BH741"/>
  <c r="BG741"/>
  <c r="BF741"/>
  <c r="T741"/>
  <c r="R741"/>
  <c r="P741"/>
  <c r="BI738"/>
  <c r="BH738"/>
  <c r="BG738"/>
  <c r="BF738"/>
  <c r="T738"/>
  <c r="R738"/>
  <c r="P738"/>
  <c r="BI736"/>
  <c r="BH736"/>
  <c r="BG736"/>
  <c r="BF736"/>
  <c r="T736"/>
  <c r="R736"/>
  <c r="P736"/>
  <c r="BI734"/>
  <c r="BH734"/>
  <c r="BG734"/>
  <c r="BF734"/>
  <c r="T734"/>
  <c r="R734"/>
  <c r="P734"/>
  <c r="BI732"/>
  <c r="BH732"/>
  <c r="BG732"/>
  <c r="BF732"/>
  <c r="T732"/>
  <c r="R732"/>
  <c r="P732"/>
  <c r="BI730"/>
  <c r="BH730"/>
  <c r="BG730"/>
  <c r="BF730"/>
  <c r="T730"/>
  <c r="R730"/>
  <c r="P730"/>
  <c r="BI728"/>
  <c r="BH728"/>
  <c r="BG728"/>
  <c r="BF728"/>
  <c r="T728"/>
  <c r="R728"/>
  <c r="P728"/>
  <c r="BI726"/>
  <c r="BH726"/>
  <c r="BG726"/>
  <c r="BF726"/>
  <c r="T726"/>
  <c r="R726"/>
  <c r="P726"/>
  <c r="BI723"/>
  <c r="BH723"/>
  <c r="BG723"/>
  <c r="BF723"/>
  <c r="T723"/>
  <c r="R723"/>
  <c r="P723"/>
  <c r="BI712"/>
  <c r="BH712"/>
  <c r="BG712"/>
  <c r="BF712"/>
  <c r="T712"/>
  <c r="R712"/>
  <c r="P712"/>
  <c r="BI695"/>
  <c r="BH695"/>
  <c r="BG695"/>
  <c r="BF695"/>
  <c r="T695"/>
  <c r="R695"/>
  <c r="P695"/>
  <c r="BI689"/>
  <c r="BH689"/>
  <c r="BG689"/>
  <c r="BF689"/>
  <c r="T689"/>
  <c r="R689"/>
  <c r="P689"/>
  <c r="BI687"/>
  <c r="BH687"/>
  <c r="BG687"/>
  <c r="BF687"/>
  <c r="T687"/>
  <c r="R687"/>
  <c r="P687"/>
  <c r="BI675"/>
  <c r="BH675"/>
  <c r="BG675"/>
  <c r="BF675"/>
  <c r="T675"/>
  <c r="R675"/>
  <c r="P675"/>
  <c r="BI663"/>
  <c r="BH663"/>
  <c r="BG663"/>
  <c r="BF663"/>
  <c r="T663"/>
  <c r="R663"/>
  <c r="P663"/>
  <c r="BI647"/>
  <c r="BH647"/>
  <c r="BG647"/>
  <c r="BF647"/>
  <c r="T647"/>
  <c r="R647"/>
  <c r="P647"/>
  <c r="BI632"/>
  <c r="BH632"/>
  <c r="BG632"/>
  <c r="BF632"/>
  <c r="T632"/>
  <c r="R632"/>
  <c r="P632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02"/>
  <c r="BH602"/>
  <c r="BG602"/>
  <c r="BF602"/>
  <c r="T602"/>
  <c r="R602"/>
  <c r="P602"/>
  <c r="BI601"/>
  <c r="BH601"/>
  <c r="BG601"/>
  <c r="BF601"/>
  <c r="T601"/>
  <c r="R601"/>
  <c r="P601"/>
  <c r="BI599"/>
  <c r="BH599"/>
  <c r="BG599"/>
  <c r="BF599"/>
  <c r="T599"/>
  <c r="R599"/>
  <c r="P599"/>
  <c r="BI591"/>
  <c r="BH591"/>
  <c r="BG591"/>
  <c r="BF591"/>
  <c r="T591"/>
  <c r="R591"/>
  <c r="P591"/>
  <c r="BI581"/>
  <c r="BH581"/>
  <c r="BG581"/>
  <c r="BF581"/>
  <c r="T581"/>
  <c r="R581"/>
  <c r="P581"/>
  <c r="BI567"/>
  <c r="BH567"/>
  <c r="BG567"/>
  <c r="BF567"/>
  <c r="T567"/>
  <c r="R567"/>
  <c r="P567"/>
  <c r="BI561"/>
  <c r="BH561"/>
  <c r="BG561"/>
  <c r="BF561"/>
  <c r="T561"/>
  <c r="R561"/>
  <c r="P561"/>
  <c r="BI554"/>
  <c r="BH554"/>
  <c r="BG554"/>
  <c r="BF554"/>
  <c r="T554"/>
  <c r="R554"/>
  <c r="P554"/>
  <c r="BI547"/>
  <c r="BH547"/>
  <c r="BG547"/>
  <c r="BF547"/>
  <c r="T547"/>
  <c r="R547"/>
  <c r="P547"/>
  <c r="BI542"/>
  <c r="BH542"/>
  <c r="BG542"/>
  <c r="BF542"/>
  <c r="T542"/>
  <c r="T541"/>
  <c r="R542"/>
  <c r="R541"/>
  <c r="P542"/>
  <c r="P541"/>
  <c r="BI539"/>
  <c r="BH539"/>
  <c r="BG539"/>
  <c r="BF539"/>
  <c r="T539"/>
  <c r="T538"/>
  <c r="R539"/>
  <c r="R538"/>
  <c r="P539"/>
  <c r="P538"/>
  <c r="BI537"/>
  <c r="BH537"/>
  <c r="BG537"/>
  <c r="BF537"/>
  <c r="T537"/>
  <c r="R537"/>
  <c r="P537"/>
  <c r="BI532"/>
  <c r="BH532"/>
  <c r="BG532"/>
  <c r="BF532"/>
  <c r="T532"/>
  <c r="R532"/>
  <c r="P532"/>
  <c r="BI527"/>
  <c r="BH527"/>
  <c r="BG527"/>
  <c r="BF527"/>
  <c r="T527"/>
  <c r="R527"/>
  <c r="P527"/>
  <c r="BI522"/>
  <c r="BH522"/>
  <c r="BG522"/>
  <c r="BF522"/>
  <c r="T522"/>
  <c r="R522"/>
  <c r="P522"/>
  <c r="BI517"/>
  <c r="BH517"/>
  <c r="BG517"/>
  <c r="BF517"/>
  <c r="T517"/>
  <c r="R517"/>
  <c r="P517"/>
  <c r="BI512"/>
  <c r="BH512"/>
  <c r="BG512"/>
  <c r="BF512"/>
  <c r="T512"/>
  <c r="R512"/>
  <c r="P512"/>
  <c r="BI507"/>
  <c r="BH507"/>
  <c r="BG507"/>
  <c r="BF507"/>
  <c r="T507"/>
  <c r="R507"/>
  <c r="P507"/>
  <c r="BI502"/>
  <c r="BH502"/>
  <c r="BG502"/>
  <c r="BF502"/>
  <c r="T502"/>
  <c r="R502"/>
  <c r="P502"/>
  <c r="BI497"/>
  <c r="BH497"/>
  <c r="BG497"/>
  <c r="BF497"/>
  <c r="T497"/>
  <c r="R497"/>
  <c r="P497"/>
  <c r="BI492"/>
  <c r="BH492"/>
  <c r="BG492"/>
  <c r="BF492"/>
  <c r="T492"/>
  <c r="R492"/>
  <c r="P492"/>
  <c r="BI490"/>
  <c r="BH490"/>
  <c r="BG490"/>
  <c r="BF490"/>
  <c r="T490"/>
  <c r="R490"/>
  <c r="P490"/>
  <c r="BI485"/>
  <c r="BH485"/>
  <c r="BG485"/>
  <c r="BF485"/>
  <c r="T485"/>
  <c r="R485"/>
  <c r="P485"/>
  <c r="BI480"/>
  <c r="BH480"/>
  <c r="BG480"/>
  <c r="BF480"/>
  <c r="T480"/>
  <c r="R480"/>
  <c r="P480"/>
  <c r="BI476"/>
  <c r="BH476"/>
  <c r="BG476"/>
  <c r="BF476"/>
  <c r="T476"/>
  <c r="R476"/>
  <c r="P476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0"/>
  <c r="BH460"/>
  <c r="BG460"/>
  <c r="BF460"/>
  <c r="T460"/>
  <c r="R460"/>
  <c r="P460"/>
  <c r="BI458"/>
  <c r="BH458"/>
  <c r="BG458"/>
  <c r="BF458"/>
  <c r="T458"/>
  <c r="R458"/>
  <c r="P458"/>
  <c r="BI452"/>
  <c r="BH452"/>
  <c r="BG452"/>
  <c r="BF452"/>
  <c r="T452"/>
  <c r="R452"/>
  <c r="P452"/>
  <c r="BI449"/>
  <c r="BH449"/>
  <c r="BG449"/>
  <c r="BF449"/>
  <c r="T449"/>
  <c r="T448"/>
  <c r="R449"/>
  <c r="R448"/>
  <c r="P449"/>
  <c r="P448"/>
  <c r="BI443"/>
  <c r="BH443"/>
  <c r="BG443"/>
  <c r="BF443"/>
  <c r="T443"/>
  <c r="R443"/>
  <c r="P443"/>
  <c r="BI438"/>
  <c r="BH438"/>
  <c r="BG438"/>
  <c r="BF438"/>
  <c r="T438"/>
  <c r="R438"/>
  <c r="P438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13"/>
  <c r="BH413"/>
  <c r="BG413"/>
  <c r="BF413"/>
  <c r="T413"/>
  <c r="R413"/>
  <c r="P413"/>
  <c r="BI405"/>
  <c r="BH405"/>
  <c r="BG405"/>
  <c r="BF405"/>
  <c r="T405"/>
  <c r="R405"/>
  <c r="P405"/>
  <c r="BI401"/>
  <c r="BH401"/>
  <c r="BG401"/>
  <c r="BF401"/>
  <c r="T401"/>
  <c r="R401"/>
  <c r="P401"/>
  <c r="BI397"/>
  <c r="BH397"/>
  <c r="BG397"/>
  <c r="BF397"/>
  <c r="T397"/>
  <c r="R397"/>
  <c r="P397"/>
  <c r="BI395"/>
  <c r="BH395"/>
  <c r="BG395"/>
  <c r="BF395"/>
  <c r="T395"/>
  <c r="R395"/>
  <c r="P395"/>
  <c r="BI384"/>
  <c r="BH384"/>
  <c r="BG384"/>
  <c r="BF384"/>
  <c r="T384"/>
  <c r="R384"/>
  <c r="P384"/>
  <c r="BI381"/>
  <c r="BH381"/>
  <c r="BG381"/>
  <c r="BF381"/>
  <c r="T381"/>
  <c r="R381"/>
  <c r="P381"/>
  <c r="BI373"/>
  <c r="BH373"/>
  <c r="BG373"/>
  <c r="BF373"/>
  <c r="T373"/>
  <c r="R373"/>
  <c r="P373"/>
  <c r="BI369"/>
  <c r="BH369"/>
  <c r="BG369"/>
  <c r="BF369"/>
  <c r="T369"/>
  <c r="R369"/>
  <c r="P369"/>
  <c r="BI352"/>
  <c r="BH352"/>
  <c r="BG352"/>
  <c r="BF352"/>
  <c r="T352"/>
  <c r="R352"/>
  <c r="P352"/>
  <c r="BI329"/>
  <c r="BH329"/>
  <c r="BG329"/>
  <c r="BF329"/>
  <c r="T329"/>
  <c r="R329"/>
  <c r="P329"/>
  <c r="BI325"/>
  <c r="BH325"/>
  <c r="BG325"/>
  <c r="BF325"/>
  <c r="T325"/>
  <c r="R325"/>
  <c r="P325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4"/>
  <c r="BH294"/>
  <c r="BG294"/>
  <c r="BF294"/>
  <c r="T294"/>
  <c r="R294"/>
  <c r="P294"/>
  <c r="BI286"/>
  <c r="BH286"/>
  <c r="BG286"/>
  <c r="BF286"/>
  <c r="T286"/>
  <c r="R286"/>
  <c r="P286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1"/>
  <c r="BH271"/>
  <c r="BG271"/>
  <c r="BF271"/>
  <c r="T271"/>
  <c r="R271"/>
  <c r="P271"/>
  <c r="BI251"/>
  <c r="BH251"/>
  <c r="BG251"/>
  <c r="BF251"/>
  <c r="T251"/>
  <c r="R251"/>
  <c r="P251"/>
  <c r="BI234"/>
  <c r="BH234"/>
  <c r="BG234"/>
  <c r="BF234"/>
  <c r="T234"/>
  <c r="R234"/>
  <c r="P234"/>
  <c r="BI217"/>
  <c r="BH217"/>
  <c r="BG217"/>
  <c r="BF217"/>
  <c r="T217"/>
  <c r="R217"/>
  <c r="P217"/>
  <c r="BI198"/>
  <c r="BH198"/>
  <c r="BG198"/>
  <c r="BF198"/>
  <c r="T198"/>
  <c r="R198"/>
  <c r="P198"/>
  <c r="BI191"/>
  <c r="BH191"/>
  <c r="BG191"/>
  <c r="BF191"/>
  <c r="T191"/>
  <c r="R191"/>
  <c r="P191"/>
  <c r="BI181"/>
  <c r="BH181"/>
  <c r="BG181"/>
  <c r="BF181"/>
  <c r="T181"/>
  <c r="R181"/>
  <c r="P181"/>
  <c r="BI174"/>
  <c r="BH174"/>
  <c r="BG174"/>
  <c r="BF174"/>
  <c r="T174"/>
  <c r="R174"/>
  <c r="P174"/>
  <c r="BI169"/>
  <c r="BH169"/>
  <c r="BG169"/>
  <c r="BF169"/>
  <c r="T169"/>
  <c r="R169"/>
  <c r="P169"/>
  <c r="BI163"/>
  <c r="BH163"/>
  <c r="BG163"/>
  <c r="BF163"/>
  <c r="T163"/>
  <c r="R163"/>
  <c r="P163"/>
  <c r="BI158"/>
  <c r="BH158"/>
  <c r="BG158"/>
  <c r="BF158"/>
  <c r="T158"/>
  <c r="R158"/>
  <c r="P158"/>
  <c r="BI150"/>
  <c r="BH150"/>
  <c r="BG150"/>
  <c r="BF150"/>
  <c r="T150"/>
  <c r="T143"/>
  <c r="R150"/>
  <c r="R143"/>
  <c r="P150"/>
  <c r="P143"/>
  <c r="BI144"/>
  <c r="BH144"/>
  <c r="BG144"/>
  <c r="BF144"/>
  <c r="T144"/>
  <c r="R144"/>
  <c r="P144"/>
  <c r="J138"/>
  <c r="J137"/>
  <c r="F137"/>
  <c r="F135"/>
  <c r="E133"/>
  <c r="J94"/>
  <c r="J93"/>
  <c r="F93"/>
  <c r="F91"/>
  <c r="E89"/>
  <c r="J20"/>
  <c r="E20"/>
  <c r="F138"/>
  <c r="J19"/>
  <c r="J14"/>
  <c r="J91"/>
  <c r="E7"/>
  <c r="E129"/>
  <c i="1" r="L90"/>
  <c r="AM90"/>
  <c r="AM89"/>
  <c r="L89"/>
  <c r="AM87"/>
  <c r="L87"/>
  <c r="L85"/>
  <c r="L84"/>
  <c i="2" r="J929"/>
  <c r="J820"/>
  <c r="J750"/>
  <c r="BK689"/>
  <c r="J601"/>
  <c r="J561"/>
  <c r="J476"/>
  <c r="BK413"/>
  <c r="J318"/>
  <c r="J278"/>
  <c r="BK191"/>
  <c r="J1029"/>
  <c r="BK999"/>
  <c r="J924"/>
  <c r="BK875"/>
  <c r="BK771"/>
  <c r="BK695"/>
  <c r="J602"/>
  <c r="BK522"/>
  <c r="BK497"/>
  <c r="J435"/>
  <c r="J329"/>
  <c r="J302"/>
  <c r="BK1072"/>
  <c r="J997"/>
  <c r="J960"/>
  <c r="BK858"/>
  <c r="J747"/>
  <c r="BK675"/>
  <c r="J581"/>
  <c r="J469"/>
  <c r="BK443"/>
  <c r="J369"/>
  <c r="J313"/>
  <c r="BK279"/>
  <c r="J169"/>
  <c r="BK924"/>
  <c r="J858"/>
  <c r="J771"/>
  <c r="J730"/>
  <c r="BK532"/>
  <c r="J443"/>
  <c r="BK381"/>
  <c r="J277"/>
  <c r="J906"/>
  <c r="J818"/>
  <c r="J732"/>
  <c r="BK632"/>
  <c r="J554"/>
  <c r="BK471"/>
  <c r="BK433"/>
  <c r="BK318"/>
  <c r="BK277"/>
  <c i="1" r="AS97"/>
  <c i="2" r="BK278"/>
  <c i="3" r="BK341"/>
  <c r="BK293"/>
  <c r="J279"/>
  <c r="J264"/>
  <c r="BK230"/>
  <c r="BK175"/>
  <c r="J142"/>
  <c r="BK326"/>
  <c r="J299"/>
  <c r="BK285"/>
  <c r="BK279"/>
  <c r="BK269"/>
  <c r="BK258"/>
  <c r="BK229"/>
  <c r="J183"/>
  <c r="J168"/>
  <c r="BK344"/>
  <c r="BK322"/>
  <c r="J302"/>
  <c r="J285"/>
  <c r="J275"/>
  <c r="BK257"/>
  <c r="J225"/>
  <c r="J181"/>
  <c r="J166"/>
  <c r="J153"/>
  <c r="J341"/>
  <c r="J333"/>
  <c r="J296"/>
  <c r="BK286"/>
  <c r="J270"/>
  <c r="J257"/>
  <c r="J234"/>
  <c r="BK224"/>
  <c r="BK213"/>
  <c r="BK195"/>
  <c r="BK165"/>
  <c r="BK333"/>
  <c r="J322"/>
  <c r="J297"/>
  <c r="J283"/>
  <c r="J271"/>
  <c r="J263"/>
  <c r="BK233"/>
  <c r="J224"/>
  <c r="J204"/>
  <c r="BK172"/>
  <c r="J162"/>
  <c r="BK146"/>
  <c r="BK137"/>
  <c r="J340"/>
  <c r="J323"/>
  <c r="BK297"/>
  <c r="J282"/>
  <c r="BK275"/>
  <c r="BK251"/>
  <c r="BK234"/>
  <c r="J198"/>
  <c r="BK168"/>
  <c r="BK138"/>
  <c i="4" r="BK171"/>
  <c r="BK143"/>
  <c r="BK137"/>
  <c r="BK178"/>
  <c r="BK169"/>
  <c r="BK139"/>
  <c r="BK175"/>
  <c r="J139"/>
  <c r="J176"/>
  <c r="J165"/>
  <c r="J148"/>
  <c r="J175"/>
  <c r="J166"/>
  <c r="J157"/>
  <c r="J133"/>
  <c i="5" r="BK149"/>
  <c r="BK141"/>
  <c r="BK160"/>
  <c r="BK146"/>
  <c r="BK138"/>
  <c r="BK153"/>
  <c r="J134"/>
  <c r="BK155"/>
  <c r="J160"/>
  <c r="J140"/>
  <c r="BK134"/>
  <c r="J133"/>
  <c i="6" r="J276"/>
  <c r="J265"/>
  <c r="BK260"/>
  <c r="J253"/>
  <c r="BK240"/>
  <c r="J223"/>
  <c r="J209"/>
  <c r="BK191"/>
  <c r="J176"/>
  <c r="J163"/>
  <c r="J155"/>
  <c r="BK151"/>
  <c r="J277"/>
  <c r="J261"/>
  <c r="BK252"/>
  <c r="BK241"/>
  <c r="J222"/>
  <c r="J203"/>
  <c r="BK186"/>
  <c r="J167"/>
  <c r="J159"/>
  <c r="J282"/>
  <c r="BK266"/>
  <c r="BK251"/>
  <c r="J230"/>
  <c r="J216"/>
  <c r="BK206"/>
  <c r="J196"/>
  <c r="J179"/>
  <c r="J165"/>
  <c r="J151"/>
  <c r="J241"/>
  <c r="BK234"/>
  <c r="BK218"/>
  <c r="BK205"/>
  <c r="J199"/>
  <c r="J189"/>
  <c r="BK172"/>
  <c r="J147"/>
  <c r="BK281"/>
  <c r="BK275"/>
  <c r="J259"/>
  <c r="J251"/>
  <c r="J240"/>
  <c r="J229"/>
  <c r="BK215"/>
  <c r="BK210"/>
  <c r="BK192"/>
  <c r="BK168"/>
  <c r="BK280"/>
  <c r="J268"/>
  <c r="J263"/>
  <c r="J228"/>
  <c r="J217"/>
  <c r="J202"/>
  <c r="BK194"/>
  <c r="BK179"/>
  <c r="J157"/>
  <c r="J153"/>
  <c r="J148"/>
  <c i="7" r="J130"/>
  <c i="2" r="J926"/>
  <c r="J873"/>
  <c r="BK809"/>
  <c r="BK723"/>
  <c r="J591"/>
  <c r="BK554"/>
  <c r="BK527"/>
  <c r="BK438"/>
  <c r="BK373"/>
  <c r="BK313"/>
  <c r="J217"/>
  <c r="J1019"/>
  <c r="J1004"/>
  <c r="J977"/>
  <c r="J914"/>
  <c r="BK872"/>
  <c r="BK730"/>
  <c r="J663"/>
  <c r="BK581"/>
  <c r="J527"/>
  <c r="BK512"/>
  <c r="BK476"/>
  <c r="BK352"/>
  <c r="J309"/>
  <c r="J174"/>
  <c r="BK1014"/>
  <c r="BK996"/>
  <c r="J916"/>
  <c r="BK741"/>
  <c r="BK613"/>
  <c r="BK517"/>
  <c r="J467"/>
  <c r="BK435"/>
  <c r="BK405"/>
  <c r="BK320"/>
  <c r="BK311"/>
  <c r="J234"/>
  <c r="BK150"/>
  <c r="BK927"/>
  <c r="J899"/>
  <c r="BK820"/>
  <c r="J741"/>
  <c r="J675"/>
  <c r="J497"/>
  <c r="BK449"/>
  <c r="BK401"/>
  <c r="BK174"/>
  <c r="BK899"/>
  <c r="J809"/>
  <c r="J734"/>
  <c r="J695"/>
  <c r="BK591"/>
  <c r="J537"/>
  <c r="J452"/>
  <c r="BK369"/>
  <c r="J181"/>
  <c r="BK747"/>
  <c r="BK734"/>
  <c r="J539"/>
  <c r="J471"/>
  <c r="J401"/>
  <c r="J352"/>
  <c r="J279"/>
  <c i="3" r="J342"/>
  <c r="BK323"/>
  <c r="BK281"/>
  <c r="BK265"/>
  <c r="J258"/>
  <c r="J216"/>
  <c r="J150"/>
  <c r="J345"/>
  <c r="BK324"/>
  <c i="2" r="BK395"/>
  <c r="BK1029"/>
  <c r="BK977"/>
  <c r="BK891"/>
  <c r="J752"/>
  <c r="J687"/>
  <c r="BK602"/>
  <c r="J507"/>
  <c r="J460"/>
  <c r="J397"/>
  <c r="BK314"/>
  <c r="BK309"/>
  <c r="BK181"/>
  <c r="BK960"/>
  <c r="J872"/>
  <c r="BK818"/>
  <c r="J712"/>
  <c r="BK502"/>
  <c r="J458"/>
  <c r="BK286"/>
  <c r="J144"/>
  <c r="BK873"/>
  <c r="BK790"/>
  <c r="J728"/>
  <c r="J613"/>
  <c r="J502"/>
  <c r="BK458"/>
  <c r="J384"/>
  <c r="J311"/>
  <c r="J191"/>
  <c r="J150"/>
  <c r="J632"/>
  <c r="BK561"/>
  <c r="BK492"/>
  <c r="BK436"/>
  <c r="BK325"/>
  <c r="BK234"/>
  <c i="3" r="BK305"/>
  <c r="J287"/>
  <c r="J267"/>
  <c r="J245"/>
  <c r="BK201"/>
  <c r="J138"/>
  <c r="BK336"/>
  <c r="J308"/>
  <c r="J293"/>
  <c r="BK284"/>
  <c r="BK274"/>
  <c r="BK239"/>
  <c r="BK216"/>
  <c r="J195"/>
  <c r="J177"/>
  <c r="BK153"/>
  <c r="BK340"/>
  <c r="BK320"/>
  <c r="J295"/>
  <c r="J274"/>
  <c r="J265"/>
  <c r="J233"/>
  <c r="BK207"/>
  <c r="BK177"/>
  <c r="BK159"/>
  <c r="J344"/>
  <c r="BK334"/>
  <c r="J325"/>
  <c r="BK289"/>
  <c r="J284"/>
  <c r="BK267"/>
  <c r="BK242"/>
  <c r="BK231"/>
  <c r="J222"/>
  <c r="BK204"/>
  <c r="J172"/>
  <c r="J137"/>
  <c r="J324"/>
  <c r="BK299"/>
  <c r="BK291"/>
  <c r="J281"/>
  <c r="J266"/>
  <c r="J251"/>
  <c r="J223"/>
  <c r="J189"/>
  <c r="J175"/>
  <c r="BK166"/>
  <c r="J156"/>
  <c r="J149"/>
  <c r="BK345"/>
  <c r="J336"/>
  <c r="BK311"/>
  <c r="J286"/>
  <c r="BK262"/>
  <c r="BK248"/>
  <c r="BK232"/>
  <c r="J192"/>
  <c r="BK149"/>
  <c i="4" r="BK177"/>
  <c r="BK151"/>
  <c r="BK133"/>
  <c r="J131"/>
  <c r="J180"/>
  <c r="J178"/>
  <c r="J177"/>
  <c r="J170"/>
  <c r="J154"/>
  <c r="J142"/>
  <c r="BK138"/>
  <c r="J132"/>
  <c r="BK170"/>
  <c r="BK160"/>
  <c r="J137"/>
  <c r="BK168"/>
  <c r="BK157"/>
  <c r="J169"/>
  <c r="J164"/>
  <c r="BK142"/>
  <c r="BK173"/>
  <c r="J163"/>
  <c r="J143"/>
  <c i="5" r="BK156"/>
  <c r="BK143"/>
  <c r="BK135"/>
  <c r="J155"/>
  <c r="J144"/>
  <c r="J158"/>
  <c r="J135"/>
  <c r="BK159"/>
  <c r="J166"/>
  <c r="J159"/>
  <c r="J139"/>
  <c r="BK144"/>
  <c i="6" r="J285"/>
  <c r="J266"/>
  <c r="BK262"/>
  <c r="BK254"/>
  <c r="BK242"/>
  <c r="J225"/>
  <c r="BK214"/>
  <c r="BK195"/>
  <c r="BK178"/>
  <c r="BK165"/>
  <c r="BK158"/>
  <c r="BK153"/>
  <c r="BK147"/>
  <c r="BK269"/>
  <c r="J255"/>
  <c r="BK247"/>
  <c r="J238"/>
  <c r="J218"/>
  <c r="BK200"/>
  <c r="BK180"/>
  <c r="J164"/>
  <c r="BK156"/>
  <c r="J281"/>
  <c r="BK261"/>
  <c r="J248"/>
  <c r="BK228"/>
  <c r="BK221"/>
  <c r="BK204"/>
  <c r="J185"/>
  <c r="J173"/>
  <c r="BK169"/>
  <c r="BK159"/>
  <c r="J272"/>
  <c r="BK235"/>
  <c r="J224"/>
  <c r="BK203"/>
  <c r="J201"/>
  <c r="J193"/>
  <c r="J178"/>
  <c r="BK154"/>
  <c r="BK282"/>
  <c r="BK276"/>
  <c r="J267"/>
  <c r="J254"/>
  <c r="BK243"/>
  <c r="J235"/>
  <c r="BK223"/>
  <c r="J213"/>
  <c r="BK201"/>
  <c r="J187"/>
  <c r="BK182"/>
  <c r="BK164"/>
  <c r="J275"/>
  <c r="BK265"/>
  <c r="J247"/>
  <c r="BK225"/>
  <c r="BK211"/>
  <c r="BK199"/>
  <c r="J192"/>
  <c r="BK176"/>
  <c r="J158"/>
  <c r="J152"/>
  <c i="7" r="J132"/>
  <c r="BK129"/>
  <c i="2" r="BK916"/>
  <c r="J891"/>
  <c r="BK813"/>
  <c r="J736"/>
  <c r="BK617"/>
  <c r="J542"/>
  <c r="J512"/>
  <c r="J433"/>
  <c r="J325"/>
  <c r="BK302"/>
  <c r="BK271"/>
  <c r="J1072"/>
  <c r="J1009"/>
  <c r="J994"/>
  <c r="BK926"/>
  <c r="J883"/>
  <c r="J790"/>
  <c r="J726"/>
  <c r="BK647"/>
  <c r="J547"/>
  <c r="J517"/>
  <c r="BK460"/>
  <c r="J373"/>
  <c r="J286"/>
  <c r="BK1019"/>
  <c r="BK1004"/>
  <c r="BK994"/>
  <c r="J927"/>
  <c r="J811"/>
  <c r="J617"/>
  <c r="J532"/>
  <c r="J480"/>
  <c r="J449"/>
  <c r="J413"/>
  <c r="BK329"/>
  <c r="J271"/>
  <c r="BK163"/>
  <c r="BK929"/>
  <c r="J875"/>
  <c r="BK837"/>
  <c r="BK728"/>
  <c r="BK599"/>
  <c r="J485"/>
  <c r="J431"/>
  <c r="J294"/>
  <c r="BK158"/>
  <c r="BK811"/>
  <c r="J738"/>
  <c r="BK726"/>
  <c r="BK601"/>
  <c r="BK539"/>
  <c r="BK469"/>
  <c r="J405"/>
  <c r="J316"/>
  <c r="J251"/>
  <c r="BK144"/>
  <c r="BK744"/>
  <c r="J615"/>
  <c r="BK507"/>
  <c r="BK452"/>
  <c r="J395"/>
  <c r="BK299"/>
  <c i="3" r="J343"/>
  <c r="BK302"/>
  <c r="BK280"/>
  <c r="BK263"/>
  <c r="BK236"/>
  <c r="BK192"/>
  <c r="J136"/>
  <c r="J334"/>
  <c r="J311"/>
  <c r="J289"/>
  <c r="J277"/>
  <c r="BK264"/>
  <c r="J230"/>
  <c r="J226"/>
  <c r="BK198"/>
  <c r="J180"/>
  <c r="BK162"/>
  <c r="BK343"/>
  <c r="BK329"/>
  <c r="BK308"/>
  <c r="J291"/>
  <c r="J268"/>
  <c r="J262"/>
  <c r="J229"/>
  <c r="J186"/>
  <c r="BK171"/>
  <c r="J164"/>
  <c r="J141"/>
  <c r="J326"/>
  <c r="J290"/>
  <c r="BK287"/>
  <c r="J280"/>
  <c r="BK261"/>
  <c r="J248"/>
  <c r="BK225"/>
  <c r="BK219"/>
  <c r="BK210"/>
  <c r="BK181"/>
  <c r="BK142"/>
  <c r="BK325"/>
  <c r="J305"/>
  <c r="BK296"/>
  <c r="BK290"/>
  <c r="BK268"/>
  <c r="J236"/>
  <c r="J231"/>
  <c r="J207"/>
  <c r="BK176"/>
  <c r="BK167"/>
  <c r="BK150"/>
  <c r="BK141"/>
  <c r="BK342"/>
  <c r="J338"/>
  <c r="BK314"/>
  <c r="BK294"/>
  <c r="BK278"/>
  <c r="BK270"/>
  <c r="J239"/>
  <c r="J210"/>
  <c r="J176"/>
  <c r="J165"/>
  <c r="J143"/>
  <c i="4" r="BK172"/>
  <c r="J160"/>
  <c r="BK134"/>
  <c r="BK176"/>
  <c r="J167"/>
  <c r="BK145"/>
  <c r="BK130"/>
  <c r="BK166"/>
  <c r="BK180"/>
  <c r="BK167"/>
  <c r="J151"/>
  <c r="BK131"/>
  <c r="J172"/>
  <c r="BK165"/>
  <c r="BK148"/>
  <c i="5" r="BK161"/>
  <c r="BK147"/>
  <c r="BK139"/>
  <c r="BK158"/>
  <c r="J149"/>
  <c r="J136"/>
  <c r="BK145"/>
  <c r="J161"/>
  <c r="BK154"/>
  <c r="J163"/>
  <c r="J147"/>
  <c r="BK136"/>
  <c r="BK140"/>
  <c i="6" r="J273"/>
  <c r="J264"/>
  <c r="BK259"/>
  <c r="BK249"/>
  <c r="J237"/>
  <c r="BK217"/>
  <c r="BK193"/>
  <c r="BK181"/>
  <c r="BK166"/>
  <c r="BK160"/>
  <c r="J154"/>
  <c r="BK149"/>
  <c r="BK273"/>
  <c r="J260"/>
  <c r="J249"/>
  <c r="J243"/>
  <c r="J234"/>
  <c r="BK213"/>
  <c r="BK187"/>
  <c r="J170"/>
  <c r="J160"/>
  <c r="BK148"/>
  <c r="BK279"/>
  <c r="J252"/>
  <c r="BK233"/>
  <c r="BK224"/>
  <c r="BK212"/>
  <c r="J200"/>
  <c r="BK189"/>
  <c r="J177"/>
  <c r="BK171"/>
  <c r="J162"/>
  <c r="J242"/>
  <c r="BK237"/>
  <c r="BK227"/>
  <c r="J212"/>
  <c r="BK202"/>
  <c r="BK196"/>
  <c r="BK188"/>
  <c r="J171"/>
  <c r="J286"/>
  <c r="J279"/>
  <c r="BK272"/>
  <c r="BK255"/>
  <c r="J246"/>
  <c r="J236"/>
  <c r="J214"/>
  <c r="J197"/>
  <c r="J186"/>
  <c r="BK173"/>
  <c r="BK286"/>
  <c r="J269"/>
  <c r="BK264"/>
  <c r="BK229"/>
  <c r="BK216"/>
  <c r="J210"/>
  <c r="J195"/>
  <c r="J190"/>
  <c r="J172"/>
  <c r="J166"/>
  <c r="BK155"/>
  <c r="J149"/>
  <c i="7" r="BK132"/>
  <c r="J127"/>
  <c r="J129"/>
  <c i="2" r="BK946"/>
  <c r="BK883"/>
  <c r="BK752"/>
  <c r="BK712"/>
  <c r="BK615"/>
  <c r="BK537"/>
  <c r="BK480"/>
  <c r="BK431"/>
  <c r="BK294"/>
  <c r="BK251"/>
  <c r="BK169"/>
  <c r="J1014"/>
  <c r="BK997"/>
  <c r="BK906"/>
  <c r="J813"/>
  <c r="BK738"/>
  <c r="BK687"/>
  <c r="J599"/>
  <c r="BK542"/>
  <c r="BK485"/>
  <c r="J432"/>
  <c r="J314"/>
  <c r="J163"/>
  <c r="BK1009"/>
  <c r="J999"/>
  <c r="J946"/>
  <c r="J856"/>
  <c r="J723"/>
  <c r="J647"/>
  <c r="BK547"/>
  <c r="BK490"/>
  <c r="BK432"/>
  <c r="BK384"/>
  <c r="BK316"/>
  <c r="J305"/>
  <c r="J198"/>
  <c r="J996"/>
  <c r="BK914"/>
  <c r="BK856"/>
  <c r="BK750"/>
  <c r="BK732"/>
  <c r="BK663"/>
  <c r="J490"/>
  <c r="J438"/>
  <c r="BK305"/>
  <c r="BK198"/>
  <c r="J837"/>
  <c r="J744"/>
  <c r="J689"/>
  <c r="J567"/>
  <c r="J492"/>
  <c r="J436"/>
  <c r="J381"/>
  <c r="J299"/>
  <c r="J158"/>
  <c r="BK736"/>
  <c r="BK567"/>
  <c r="J522"/>
  <c r="BK467"/>
  <c r="BK397"/>
  <c r="J320"/>
  <c r="BK217"/>
  <c i="3" r="BK338"/>
  <c r="BK288"/>
  <c r="J269"/>
  <c r="J261"/>
  <c r="BK226"/>
  <c r="BK164"/>
  <c r="BK339"/>
  <c r="J320"/>
  <c r="J294"/>
  <c r="BK282"/>
  <c r="BK271"/>
  <c r="BK245"/>
  <c r="J219"/>
  <c r="BK189"/>
  <c r="J171"/>
  <c r="J146"/>
  <c r="J337"/>
  <c r="BK317"/>
  <c r="BK283"/>
  <c r="BK266"/>
  <c r="J242"/>
  <c r="J213"/>
  <c r="BK183"/>
  <c r="J167"/>
  <c r="BK143"/>
  <c r="BK337"/>
  <c r="J317"/>
  <c r="J288"/>
  <c r="J278"/>
  <c r="BK254"/>
  <c r="J232"/>
  <c r="BK223"/>
  <c r="J201"/>
  <c r="BK180"/>
  <c r="BK156"/>
  <c r="J329"/>
  <c r="J314"/>
  <c r="BK295"/>
  <c r="J339"/>
  <c r="BK277"/>
  <c r="J254"/>
  <c r="BK222"/>
  <c r="BK186"/>
  <c r="J159"/>
  <c r="BK136"/>
  <c i="4" r="J168"/>
  <c r="J138"/>
  <c r="J130"/>
  <c r="BK163"/>
  <c r="J134"/>
  <c r="BK164"/>
  <c r="J173"/>
  <c r="BK154"/>
  <c r="BK132"/>
  <c r="J171"/>
  <c r="J145"/>
  <c i="5" r="BK166"/>
  <c r="J145"/>
  <c r="BK163"/>
  <c r="J154"/>
  <c r="J141"/>
  <c r="J146"/>
  <c r="BK133"/>
  <c r="J153"/>
  <c r="J156"/>
  <c r="J138"/>
  <c r="J143"/>
  <c i="6" r="BK278"/>
  <c r="BK268"/>
  <c r="BK263"/>
  <c r="BK246"/>
  <c r="J239"/>
  <c r="BK222"/>
  <c r="J204"/>
  <c r="BK185"/>
  <c r="J168"/>
  <c r="BK162"/>
  <c r="BK157"/>
  <c r="BK152"/>
  <c r="J280"/>
  <c r="J262"/>
  <c r="J256"/>
  <c r="BK248"/>
  <c r="J233"/>
  <c r="J206"/>
  <c r="BK198"/>
  <c r="BK177"/>
  <c r="J161"/>
  <c r="BK150"/>
  <c r="J274"/>
  <c r="BK253"/>
  <c r="BK236"/>
  <c r="BK226"/>
  <c r="BK209"/>
  <c r="BK197"/>
  <c r="J182"/>
  <c r="BK170"/>
  <c r="BK161"/>
  <c r="BK277"/>
  <c r="BK239"/>
  <c r="BK230"/>
  <c r="J211"/>
  <c r="J194"/>
  <c r="J181"/>
  <c r="J169"/>
  <c r="BK285"/>
  <c r="J278"/>
  <c r="BK256"/>
  <c r="J250"/>
  <c r="BK238"/>
  <c r="J226"/>
  <c r="J221"/>
  <c r="J205"/>
  <c r="BK190"/>
  <c r="J180"/>
  <c r="BK163"/>
  <c r="BK274"/>
  <c r="BK267"/>
  <c r="BK250"/>
  <c r="J227"/>
  <c r="J215"/>
  <c r="J198"/>
  <c r="J191"/>
  <c r="J188"/>
  <c r="BK167"/>
  <c r="J156"/>
  <c r="J150"/>
  <c i="7" r="BK127"/>
  <c r="BK130"/>
  <c i="2" l="1" r="P157"/>
  <c r="P142"/>
  <c r="R190"/>
  <c r="P430"/>
  <c r="P451"/>
  <c r="R491"/>
  <c r="R600"/>
  <c r="P751"/>
  <c r="R928"/>
  <c i="3" r="P182"/>
  <c r="T235"/>
  <c r="P298"/>
  <c r="BK321"/>
  <c r="J321"/>
  <c r="J108"/>
  <c r="P332"/>
  <c r="R332"/>
  <c i="4" r="BK129"/>
  <c r="R129"/>
  <c r="P174"/>
  <c i="5" r="BK132"/>
  <c r="J132"/>
  <c r="J101"/>
  <c r="P137"/>
  <c r="T142"/>
  <c r="P152"/>
  <c r="T157"/>
  <c i="6" r="T146"/>
  <c r="T145"/>
  <c r="T184"/>
  <c r="T183"/>
  <c r="P220"/>
  <c r="P219"/>
  <c r="T220"/>
  <c r="T219"/>
  <c r="R245"/>
  <c r="R244"/>
  <c r="R258"/>
  <c r="R257"/>
  <c r="R284"/>
  <c r="R283"/>
  <c i="2" r="P190"/>
  <c r="P308"/>
  <c r="T430"/>
  <c r="BK470"/>
  <c r="J470"/>
  <c r="J108"/>
  <c r="R470"/>
  <c r="BK546"/>
  <c r="J546"/>
  <c r="J112"/>
  <c r="P600"/>
  <c r="R688"/>
  <c r="BK874"/>
  <c r="J874"/>
  <c r="J116"/>
  <c r="P928"/>
  <c r="BK998"/>
  <c r="J998"/>
  <c r="J118"/>
  <c r="R998"/>
  <c i="3" r="R135"/>
  <c r="R163"/>
  <c r="R235"/>
  <c r="BK298"/>
  <c r="J298"/>
  <c r="J107"/>
  <c r="R321"/>
  <c r="T335"/>
  <c i="4" r="P129"/>
  <c r="T129"/>
  <c r="R174"/>
  <c i="5" r="BK137"/>
  <c r="J137"/>
  <c r="J102"/>
  <c r="R142"/>
  <c r="P157"/>
  <c r="T162"/>
  <c i="6" r="P184"/>
  <c r="P183"/>
  <c r="R208"/>
  <c r="R207"/>
  <c r="R220"/>
  <c r="R219"/>
  <c r="BK245"/>
  <c r="J245"/>
  <c r="J114"/>
  <c r="R271"/>
  <c r="R270"/>
  <c i="2" r="T157"/>
  <c r="T142"/>
  <c r="T308"/>
  <c r="R451"/>
  <c r="T491"/>
  <c r="R546"/>
  <c r="BK688"/>
  <c r="J688"/>
  <c r="J114"/>
  <c r="T751"/>
  <c r="R874"/>
  <c i="3" r="BK182"/>
  <c r="J182"/>
  <c r="J103"/>
  <c r="BK235"/>
  <c r="J235"/>
  <c r="J104"/>
  <c r="R276"/>
  <c r="R298"/>
  <c r="BK332"/>
  <c r="J332"/>
  <c r="J109"/>
  <c r="T332"/>
  <c i="4" r="BK144"/>
  <c r="J144"/>
  <c r="J102"/>
  <c r="T174"/>
  <c i="5" r="T132"/>
  <c r="BK142"/>
  <c r="J142"/>
  <c r="J103"/>
  <c r="T152"/>
  <c r="R162"/>
  <c i="6" r="R146"/>
  <c r="R145"/>
  <c r="R184"/>
  <c r="R183"/>
  <c r="BK220"/>
  <c r="J220"/>
  <c r="J110"/>
  <c r="T232"/>
  <c r="T231"/>
  <c r="P258"/>
  <c r="P257"/>
  <c r="T258"/>
  <c r="T257"/>
  <c r="BK284"/>
  <c r="J284"/>
  <c r="J120"/>
  <c i="7" r="P128"/>
  <c r="P125"/>
  <c r="P124"/>
  <c i="1" r="AU102"/>
  <c i="2" r="R157"/>
  <c r="R142"/>
  <c r="BK308"/>
  <c r="J308"/>
  <c r="J103"/>
  <c r="BK430"/>
  <c r="J430"/>
  <c r="J104"/>
  <c r="P470"/>
  <c r="T470"/>
  <c r="P546"/>
  <c r="T546"/>
  <c r="P688"/>
  <c r="T688"/>
  <c r="P874"/>
  <c r="T874"/>
  <c i="3" r="T135"/>
  <c r="R182"/>
  <c r="BK276"/>
  <c r="J276"/>
  <c r="J105"/>
  <c r="BK292"/>
  <c r="J292"/>
  <c r="J106"/>
  <c r="T292"/>
  <c r="P321"/>
  <c r="P335"/>
  <c i="4" r="R144"/>
  <c i="5" r="R137"/>
  <c r="R152"/>
  <c r="BK162"/>
  <c r="J162"/>
  <c r="J107"/>
  <c i="6" r="BK146"/>
  <c r="BK145"/>
  <c r="BK175"/>
  <c r="BK174"/>
  <c r="J174"/>
  <c r="J103"/>
  <c r="R175"/>
  <c r="R174"/>
  <c r="BK208"/>
  <c r="J208"/>
  <c r="J108"/>
  <c r="BK232"/>
  <c r="BK231"/>
  <c r="J231"/>
  <c r="J111"/>
  <c r="P245"/>
  <c r="P244"/>
  <c r="BK271"/>
  <c r="BK270"/>
  <c r="J270"/>
  <c r="J117"/>
  <c r="P284"/>
  <c r="P283"/>
  <c i="7" r="BK128"/>
  <c r="J128"/>
  <c r="J101"/>
  <c i="2" r="BK190"/>
  <c r="J190"/>
  <c r="J102"/>
  <c r="R308"/>
  <c r="T451"/>
  <c r="P491"/>
  <c r="T600"/>
  <c r="R751"/>
  <c r="BK928"/>
  <c r="J928"/>
  <c r="J117"/>
  <c i="3" r="BK135"/>
  <c r="BK163"/>
  <c r="J163"/>
  <c r="J102"/>
  <c r="T182"/>
  <c r="P276"/>
  <c r="P292"/>
  <c r="T298"/>
  <c r="BK335"/>
  <c r="J335"/>
  <c r="J110"/>
  <c i="4" r="P144"/>
  <c r="BK174"/>
  <c r="J174"/>
  <c r="J103"/>
  <c i="5" r="P132"/>
  <c r="T137"/>
  <c r="BK152"/>
  <c r="J152"/>
  <c r="J105"/>
  <c r="R157"/>
  <c i="6" r="P146"/>
  <c r="P145"/>
  <c r="P175"/>
  <c r="P174"/>
  <c r="T175"/>
  <c r="T174"/>
  <c r="P208"/>
  <c r="P207"/>
  <c r="P232"/>
  <c r="P231"/>
  <c r="T245"/>
  <c r="T244"/>
  <c r="T271"/>
  <c r="T270"/>
  <c i="7" r="R128"/>
  <c r="R125"/>
  <c r="R124"/>
  <c i="2" r="BK157"/>
  <c r="J157"/>
  <c r="J101"/>
  <c r="T190"/>
  <c r="R430"/>
  <c r="BK451"/>
  <c r="J451"/>
  <c r="J107"/>
  <c r="BK491"/>
  <c r="J491"/>
  <c r="J109"/>
  <c r="BK600"/>
  <c r="J600"/>
  <c r="J113"/>
  <c r="BK751"/>
  <c r="J751"/>
  <c r="J115"/>
  <c r="T928"/>
  <c r="P998"/>
  <c r="T998"/>
  <c i="3" r="P135"/>
  <c r="P163"/>
  <c r="T163"/>
  <c r="P235"/>
  <c r="T276"/>
  <c r="R292"/>
  <c r="T321"/>
  <c r="R335"/>
  <c i="4" r="T144"/>
  <c i="5" r="R132"/>
  <c r="R131"/>
  <c r="P142"/>
  <c r="BK157"/>
  <c r="J157"/>
  <c r="J106"/>
  <c r="P162"/>
  <c i="6" r="BK184"/>
  <c r="J184"/>
  <c r="J106"/>
  <c r="T208"/>
  <c r="T207"/>
  <c r="R232"/>
  <c r="R231"/>
  <c r="BK258"/>
  <c r="BK257"/>
  <c r="J257"/>
  <c r="J115"/>
  <c r="P271"/>
  <c r="P270"/>
  <c r="T284"/>
  <c r="T283"/>
  <c i="7" r="T128"/>
  <c r="T125"/>
  <c r="T124"/>
  <c i="2" r="BK143"/>
  <c r="BK541"/>
  <c r="J541"/>
  <c r="J111"/>
  <c i="7" r="BK126"/>
  <c r="J126"/>
  <c r="J100"/>
  <c i="2" r="BK1028"/>
  <c r="J1028"/>
  <c r="J119"/>
  <c i="5" r="BK148"/>
  <c r="J148"/>
  <c r="J104"/>
  <c i="7" r="BK131"/>
  <c r="J131"/>
  <c r="J102"/>
  <c i="2" r="BK448"/>
  <c r="J448"/>
  <c r="J105"/>
  <c i="4" r="BK179"/>
  <c r="J179"/>
  <c r="J104"/>
  <c i="2" r="BK538"/>
  <c r="J538"/>
  <c r="J110"/>
  <c i="6" r="J145"/>
  <c r="J101"/>
  <c r="J146"/>
  <c r="J102"/>
  <c r="J175"/>
  <c r="J104"/>
  <c r="J271"/>
  <c r="J118"/>
  <c r="J258"/>
  <c r="J116"/>
  <c i="7" r="E85"/>
  <c r="BE127"/>
  <c i="6" r="BK183"/>
  <c r="J183"/>
  <c r="J105"/>
  <c r="BK283"/>
  <c r="J283"/>
  <c r="J119"/>
  <c i="7" r="J91"/>
  <c r="F94"/>
  <c r="BE130"/>
  <c i="6" r="BK207"/>
  <c r="J207"/>
  <c r="J107"/>
  <c r="J232"/>
  <c r="J112"/>
  <c i="7" r="BE132"/>
  <c i="6" r="BK244"/>
  <c r="J244"/>
  <c r="J113"/>
  <c i="7" r="BE129"/>
  <c i="6" r="J138"/>
  <c r="BE153"/>
  <c r="BE157"/>
  <c r="BE158"/>
  <c r="BE159"/>
  <c r="BE178"/>
  <c r="BE182"/>
  <c r="BE185"/>
  <c r="BE189"/>
  <c r="BE193"/>
  <c r="BE201"/>
  <c r="BE206"/>
  <c r="BE221"/>
  <c r="BE226"/>
  <c r="BE241"/>
  <c r="BE249"/>
  <c r="BE253"/>
  <c r="BE255"/>
  <c r="BE261"/>
  <c r="BE262"/>
  <c r="BE278"/>
  <c r="BE171"/>
  <c r="BE172"/>
  <c r="BE176"/>
  <c r="BE177"/>
  <c r="BE191"/>
  <c r="BE212"/>
  <c r="BE216"/>
  <c r="BE217"/>
  <c r="BE218"/>
  <c r="BE222"/>
  <c r="BE224"/>
  <c r="BE225"/>
  <c r="BE228"/>
  <c r="BE237"/>
  <c r="BE252"/>
  <c r="BE263"/>
  <c r="BE264"/>
  <c r="BE266"/>
  <c r="BE273"/>
  <c r="BE274"/>
  <c r="BE280"/>
  <c r="E85"/>
  <c r="BE152"/>
  <c r="BE155"/>
  <c r="BE161"/>
  <c r="BE162"/>
  <c r="BE167"/>
  <c r="BE168"/>
  <c r="BE170"/>
  <c r="BE173"/>
  <c r="BE186"/>
  <c r="BE187"/>
  <c r="BE192"/>
  <c r="BE195"/>
  <c r="BE200"/>
  <c r="BE204"/>
  <c r="BE209"/>
  <c r="BE210"/>
  <c r="BE229"/>
  <c r="BE233"/>
  <c r="BE243"/>
  <c r="BE275"/>
  <c r="BE147"/>
  <c r="BE148"/>
  <c r="BE149"/>
  <c r="BE160"/>
  <c r="BE181"/>
  <c r="BE188"/>
  <c r="BE190"/>
  <c r="BE198"/>
  <c r="BE199"/>
  <c r="BE202"/>
  <c r="BE205"/>
  <c r="BE211"/>
  <c r="BE214"/>
  <c r="BE215"/>
  <c r="BE223"/>
  <c r="BE227"/>
  <c r="BE247"/>
  <c r="BE256"/>
  <c r="BE260"/>
  <c r="BE268"/>
  <c r="F141"/>
  <c r="BE151"/>
  <c r="BE154"/>
  <c r="BE163"/>
  <c r="BE165"/>
  <c r="BE166"/>
  <c r="BE169"/>
  <c r="BE179"/>
  <c r="BE230"/>
  <c r="BE239"/>
  <c r="BE240"/>
  <c r="BE242"/>
  <c r="BE246"/>
  <c r="BE251"/>
  <c r="BE254"/>
  <c r="BE259"/>
  <c r="BE265"/>
  <c r="BE276"/>
  <c r="BE281"/>
  <c r="BE285"/>
  <c r="BE286"/>
  <c r="BE150"/>
  <c r="BE156"/>
  <c r="BE164"/>
  <c r="BE180"/>
  <c r="BE194"/>
  <c r="BE196"/>
  <c r="BE197"/>
  <c r="BE203"/>
  <c r="BE213"/>
  <c r="BE234"/>
  <c r="BE235"/>
  <c r="BE236"/>
  <c r="BE238"/>
  <c r="BE248"/>
  <c r="BE250"/>
  <c r="BE267"/>
  <c r="BE269"/>
  <c r="BE272"/>
  <c r="BE277"/>
  <c r="BE279"/>
  <c r="BE282"/>
  <c i="5" r="E85"/>
  <c r="F96"/>
  <c r="BE139"/>
  <c r="BE159"/>
  <c r="BE161"/>
  <c r="J93"/>
  <c r="BE133"/>
  <c r="BE135"/>
  <c r="BE141"/>
  <c r="BE145"/>
  <c r="BE146"/>
  <c r="BE149"/>
  <c r="BE153"/>
  <c r="BE158"/>
  <c r="BE166"/>
  <c i="4" r="J129"/>
  <c r="J101"/>
  <c i="5" r="BE144"/>
  <c r="BE147"/>
  <c r="BE155"/>
  <c r="BE156"/>
  <c r="BE134"/>
  <c r="BE140"/>
  <c r="BE143"/>
  <c r="BE136"/>
  <c r="BE138"/>
  <c r="BE154"/>
  <c r="BE160"/>
  <c r="BE163"/>
  <c i="4" r="E85"/>
  <c r="F125"/>
  <c r="BE134"/>
  <c r="BE164"/>
  <c r="J122"/>
  <c r="BE130"/>
  <c r="BE145"/>
  <c r="BE166"/>
  <c r="BE172"/>
  <c r="BE178"/>
  <c r="BE160"/>
  <c r="BE163"/>
  <c r="BE167"/>
  <c r="BE176"/>
  <c i="3" r="J135"/>
  <c r="J101"/>
  <c i="4" r="BE132"/>
  <c r="BE133"/>
  <c r="BE138"/>
  <c r="BE154"/>
  <c r="BE168"/>
  <c r="BE171"/>
  <c r="BE173"/>
  <c r="BE177"/>
  <c r="BE131"/>
  <c r="BE137"/>
  <c r="BE139"/>
  <c r="BE143"/>
  <c r="BE151"/>
  <c r="BE169"/>
  <c r="BE175"/>
  <c r="BE142"/>
  <c r="BE148"/>
  <c r="BE157"/>
  <c r="BE165"/>
  <c r="BE170"/>
  <c r="BE180"/>
  <c i="2" r="J143"/>
  <c r="J100"/>
  <c i="3" r="BE146"/>
  <c r="BE156"/>
  <c r="BE167"/>
  <c r="BE177"/>
  <c r="BE183"/>
  <c r="BE189"/>
  <c r="BE219"/>
  <c r="BE231"/>
  <c r="BE236"/>
  <c r="BE258"/>
  <c r="BE263"/>
  <c r="BE269"/>
  <c r="BE281"/>
  <c r="BE293"/>
  <c r="BE296"/>
  <c r="BE299"/>
  <c r="BE308"/>
  <c r="BE326"/>
  <c r="BE333"/>
  <c r="BE334"/>
  <c i="2" r="BK450"/>
  <c r="J450"/>
  <c r="J106"/>
  <c i="3" r="BE136"/>
  <c r="BE143"/>
  <c r="BE165"/>
  <c r="BE168"/>
  <c r="BE171"/>
  <c r="BE195"/>
  <c r="BE201"/>
  <c r="BE232"/>
  <c r="BE239"/>
  <c r="BE262"/>
  <c r="BE265"/>
  <c r="BE270"/>
  <c r="BE274"/>
  <c r="BE280"/>
  <c r="BE287"/>
  <c r="BE294"/>
  <c r="BE302"/>
  <c r="BE336"/>
  <c r="BE337"/>
  <c r="J93"/>
  <c r="E120"/>
  <c r="F131"/>
  <c r="BE149"/>
  <c r="BE153"/>
  <c r="BE159"/>
  <c r="BE164"/>
  <c r="BE166"/>
  <c r="BE192"/>
  <c r="BE207"/>
  <c r="BE216"/>
  <c r="BE226"/>
  <c r="BE229"/>
  <c r="BE230"/>
  <c r="BE233"/>
  <c r="BE245"/>
  <c r="BE279"/>
  <c r="BE283"/>
  <c r="BE285"/>
  <c r="BE311"/>
  <c r="BE314"/>
  <c r="BE320"/>
  <c r="BE340"/>
  <c r="BE343"/>
  <c r="BE137"/>
  <c r="BE138"/>
  <c r="BE142"/>
  <c r="BE162"/>
  <c r="BE176"/>
  <c r="BE204"/>
  <c r="BE210"/>
  <c r="BE254"/>
  <c r="BE261"/>
  <c r="BE264"/>
  <c r="BE271"/>
  <c r="BE277"/>
  <c r="BE284"/>
  <c r="BE305"/>
  <c r="BE323"/>
  <c r="BE324"/>
  <c r="BE150"/>
  <c r="BE172"/>
  <c r="BE175"/>
  <c r="BE181"/>
  <c r="BE186"/>
  <c r="BE213"/>
  <c r="BE222"/>
  <c r="BE223"/>
  <c r="BE225"/>
  <c r="BE242"/>
  <c r="BE251"/>
  <c r="BE257"/>
  <c r="BE267"/>
  <c r="BE278"/>
  <c r="BE288"/>
  <c r="BE290"/>
  <c r="BE291"/>
  <c r="BE295"/>
  <c r="BE297"/>
  <c r="BE317"/>
  <c r="BE325"/>
  <c r="BE338"/>
  <c r="BE341"/>
  <c r="BE342"/>
  <c r="BE344"/>
  <c r="BE141"/>
  <c r="BE180"/>
  <c r="BE198"/>
  <c r="BE224"/>
  <c r="BE234"/>
  <c r="BE248"/>
  <c r="BE266"/>
  <c r="BE268"/>
  <c r="BE275"/>
  <c r="BE282"/>
  <c r="BE286"/>
  <c r="BE289"/>
  <c r="BE322"/>
  <c r="BE329"/>
  <c r="BE339"/>
  <c r="BE345"/>
  <c i="2" r="E85"/>
  <c r="BE198"/>
  <c r="BE286"/>
  <c r="BE438"/>
  <c r="BE449"/>
  <c r="BE460"/>
  <c r="BE502"/>
  <c r="BE537"/>
  <c r="BE554"/>
  <c r="BE581"/>
  <c r="BE591"/>
  <c r="BE647"/>
  <c r="BE663"/>
  <c r="BE726"/>
  <c r="BE728"/>
  <c r="BE730"/>
  <c r="BE732"/>
  <c r="BE741"/>
  <c r="BE750"/>
  <c r="BE811"/>
  <c r="F94"/>
  <c r="BE234"/>
  <c r="BE271"/>
  <c r="BE320"/>
  <c r="BE329"/>
  <c r="BE352"/>
  <c r="BE373"/>
  <c r="BE413"/>
  <c r="BE432"/>
  <c r="BE467"/>
  <c r="BE490"/>
  <c r="BE527"/>
  <c r="BE561"/>
  <c r="BE602"/>
  <c r="BE617"/>
  <c r="BE687"/>
  <c r="BE736"/>
  <c r="BE771"/>
  <c r="BE820"/>
  <c r="BE875"/>
  <c r="BE883"/>
  <c r="BE914"/>
  <c r="J135"/>
  <c r="BE150"/>
  <c r="BE169"/>
  <c r="BE279"/>
  <c r="BE314"/>
  <c r="BE318"/>
  <c r="BE397"/>
  <c r="BE476"/>
  <c r="BE480"/>
  <c r="BE497"/>
  <c r="BE615"/>
  <c r="BE738"/>
  <c r="BE752"/>
  <c r="BE916"/>
  <c r="BE924"/>
  <c r="BE927"/>
  <c r="BE977"/>
  <c r="BE144"/>
  <c r="BE174"/>
  <c r="BE191"/>
  <c r="BE217"/>
  <c r="BE251"/>
  <c r="BE278"/>
  <c r="BE302"/>
  <c r="BE325"/>
  <c r="BE381"/>
  <c r="BE395"/>
  <c r="BE401"/>
  <c r="BE433"/>
  <c r="BE485"/>
  <c r="BE512"/>
  <c r="BE542"/>
  <c r="BE632"/>
  <c r="BE712"/>
  <c r="BE744"/>
  <c r="BE809"/>
  <c r="BE837"/>
  <c r="BE873"/>
  <c r="BE899"/>
  <c r="BE996"/>
  <c r="BE999"/>
  <c r="BE1009"/>
  <c r="BE1014"/>
  <c r="BE1019"/>
  <c r="BE1029"/>
  <c r="BE1072"/>
  <c r="BE158"/>
  <c r="BE294"/>
  <c r="BE305"/>
  <c r="BE313"/>
  <c r="BE316"/>
  <c r="BE369"/>
  <c r="BE384"/>
  <c r="BE431"/>
  <c r="BE443"/>
  <c r="BE469"/>
  <c r="BE471"/>
  <c r="BE492"/>
  <c r="BE539"/>
  <c r="BE601"/>
  <c r="BE675"/>
  <c r="BE689"/>
  <c r="BE723"/>
  <c r="BE734"/>
  <c r="BE813"/>
  <c r="BE818"/>
  <c r="BE858"/>
  <c r="BE891"/>
  <c r="BE926"/>
  <c r="BE929"/>
  <c r="BE946"/>
  <c r="BE960"/>
  <c r="BE994"/>
  <c r="BE997"/>
  <c r="BE1004"/>
  <c r="BE163"/>
  <c r="BE181"/>
  <c r="BE277"/>
  <c r="BE299"/>
  <c r="BE309"/>
  <c r="BE311"/>
  <c r="BE405"/>
  <c r="BE435"/>
  <c r="BE436"/>
  <c r="BE452"/>
  <c r="BE458"/>
  <c r="BE507"/>
  <c r="BE517"/>
  <c r="BE522"/>
  <c r="BE532"/>
  <c r="BE547"/>
  <c r="BE567"/>
  <c r="BE599"/>
  <c r="BE613"/>
  <c r="BE695"/>
  <c r="BE747"/>
  <c r="BE790"/>
  <c r="BE856"/>
  <c r="BE872"/>
  <c r="BE906"/>
  <c r="J36"/>
  <c i="1" r="AW96"/>
  <c i="4" r="F38"/>
  <c i="1" r="BA99"/>
  <c i="5" r="F40"/>
  <c i="1" r="BC100"/>
  <c i="6" r="F39"/>
  <c i="1" r="BB101"/>
  <c i="7" r="F38"/>
  <c i="1" r="BC102"/>
  <c i="2" r="F38"/>
  <c i="1" r="BC96"/>
  <c i="4" r="F39"/>
  <c i="1" r="BB99"/>
  <c i="5" r="F41"/>
  <c i="1" r="BD100"/>
  <c i="6" r="F40"/>
  <c i="1" r="BC101"/>
  <c i="7" r="J36"/>
  <c i="1" r="AW102"/>
  <c i="2" r="F39"/>
  <c i="1" r="BD96"/>
  <c i="4" r="F40"/>
  <c i="1" r="BC99"/>
  <c i="5" r="F38"/>
  <c i="1" r="BA100"/>
  <c i="6" r="J38"/>
  <c i="1" r="AW101"/>
  <c i="7" r="F37"/>
  <c i="1" r="BB102"/>
  <c i="2" r="F37"/>
  <c i="1" r="BB96"/>
  <c i="3" r="F39"/>
  <c i="1" r="BB98"/>
  <c i="7" r="F39"/>
  <c i="1" r="BD102"/>
  <c i="2" r="F36"/>
  <c i="1" r="BA96"/>
  <c i="4" r="F41"/>
  <c i="1" r="BD99"/>
  <c i="5" r="F39"/>
  <c i="1" r="BB100"/>
  <c i="6" r="F38"/>
  <c i="1" r="BA101"/>
  <c i="7" r="F36"/>
  <c i="1" r="BA102"/>
  <c r="AS95"/>
  <c r="AS94"/>
  <c i="3" r="J38"/>
  <c i="1" r="AW98"/>
  <c i="3" r="F40"/>
  <c i="1" r="BC98"/>
  <c i="3" r="F38"/>
  <c i="1" r="BA98"/>
  <c i="3" r="F41"/>
  <c i="1" r="BD98"/>
  <c i="4" r="J38"/>
  <c i="1" r="AW99"/>
  <c i="5" r="J38"/>
  <c i="1" r="AW100"/>
  <c i="6" r="F41"/>
  <c i="1" r="BD101"/>
  <c i="2" l="1" r="T450"/>
  <c r="T141"/>
  <c i="5" r="T131"/>
  <c i="2" r="R450"/>
  <c r="R141"/>
  <c i="6" r="P144"/>
  <c i="1" r="AU101"/>
  <c i="5" r="P131"/>
  <c i="1" r="AU100"/>
  <c i="3" r="BK134"/>
  <c r="J134"/>
  <c r="J100"/>
  <c i="4" r="T128"/>
  <c r="R128"/>
  <c i="2" r="P450"/>
  <c r="P141"/>
  <c i="1" r="AU96"/>
  <c i="2" r="BK142"/>
  <c r="J142"/>
  <c r="J99"/>
  <c i="3" r="P134"/>
  <c i="1" r="AU98"/>
  <c i="3" r="T134"/>
  <c r="R134"/>
  <c i="6" r="T144"/>
  <c r="R144"/>
  <c i="4" r="P128"/>
  <c i="1" r="AU99"/>
  <c i="4" r="BK128"/>
  <c r="J128"/>
  <c r="J100"/>
  <c i="7" r="BK125"/>
  <c r="BK124"/>
  <c r="J124"/>
  <c i="6" r="BK219"/>
  <c r="J219"/>
  <c r="J109"/>
  <c i="5" r="BK131"/>
  <c r="J131"/>
  <c r="J100"/>
  <c i="6" r="BK144"/>
  <c r="J144"/>
  <c i="2" r="BK141"/>
  <c r="J141"/>
  <c r="J98"/>
  <c i="7" r="J32"/>
  <c i="1" r="AG102"/>
  <c i="2" r="J35"/>
  <c i="1" r="AV96"/>
  <c r="AT96"/>
  <c i="4" r="F37"/>
  <c i="1" r="AZ99"/>
  <c i="5" r="J37"/>
  <c i="1" r="AV100"/>
  <c r="AT100"/>
  <c i="6" r="J37"/>
  <c i="1" r="AV101"/>
  <c r="AT101"/>
  <c i="2" r="F35"/>
  <c i="1" r="AZ96"/>
  <c i="3" r="F37"/>
  <c i="1" r="AZ98"/>
  <c r="BA97"/>
  <c r="AW97"/>
  <c r="BD97"/>
  <c i="6" r="J34"/>
  <c i="1" r="AG101"/>
  <c i="7" r="J35"/>
  <c i="1" r="AV102"/>
  <c r="AT102"/>
  <c r="AN102"/>
  <c i="3" r="J37"/>
  <c i="1" r="AV98"/>
  <c r="AT98"/>
  <c r="BB97"/>
  <c r="AX97"/>
  <c r="BC97"/>
  <c r="AY97"/>
  <c i="7" r="F35"/>
  <c i="1" r="AZ102"/>
  <c i="4" r="J37"/>
  <c i="1" r="AV99"/>
  <c r="AT99"/>
  <c i="5" r="F37"/>
  <c i="1" r="AZ100"/>
  <c i="6" r="F37"/>
  <c i="1" r="AZ101"/>
  <c i="7" l="1" r="J98"/>
  <c r="J125"/>
  <c r="J99"/>
  <c i="1" r="AN101"/>
  <c i="6" r="J100"/>
  <c i="7" r="J41"/>
  <c i="6" r="J43"/>
  <c i="1" r="AU97"/>
  <c i="2" r="J32"/>
  <c i="1" r="AG96"/>
  <c r="BA95"/>
  <c r="BA94"/>
  <c r="W30"/>
  <c i="3" r="J34"/>
  <c i="1" r="AG98"/>
  <c i="5" r="J34"/>
  <c i="1" r="AG100"/>
  <c r="AZ97"/>
  <c r="AV97"/>
  <c r="AT97"/>
  <c i="4" r="J34"/>
  <c i="1" r="AG99"/>
  <c r="BC95"/>
  <c r="BC94"/>
  <c r="W32"/>
  <c r="BD95"/>
  <c r="BD94"/>
  <c r="W33"/>
  <c r="BB95"/>
  <c r="BB94"/>
  <c r="W31"/>
  <c i="3" l="1" r="J43"/>
  <c i="4" r="J43"/>
  <c i="5" r="J43"/>
  <c i="2" r="J41"/>
  <c i="1" r="AN96"/>
  <c r="AN100"/>
  <c r="AG97"/>
  <c r="AN98"/>
  <c r="AN99"/>
  <c r="AG95"/>
  <c r="AG94"/>
  <c r="AK26"/>
  <c r="AN97"/>
  <c r="AU95"/>
  <c r="AU94"/>
  <c r="AY95"/>
  <c r="AZ95"/>
  <c r="AV95"/>
  <c r="AX94"/>
  <c r="AY94"/>
  <c r="AW94"/>
  <c r="AK30"/>
  <c r="AW95"/>
  <c r="AX95"/>
  <c l="1" r="AT95"/>
  <c r="AZ94"/>
  <c r="AV94"/>
  <c r="AK29"/>
  <c r="AK35"/>
  <c l="1" r="AN9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<sst xmlns="http://schemas.openxmlformats.org/spreadsheetml/2006/main">
  <si>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</si>
  <si>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</si>
  <si>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</si>
  <si>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</si>
  <si>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</si>
  <si>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{820d5a5b-606b-4efe-b8c7-dc027ea0409f}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</si>
  <si>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</si>
  <si>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</si>
  <si>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</si>
  <si>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</si>
  <si>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</si>
  <si>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</si>
  <si>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</si>
  <si>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</si>
  <si>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202205-063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</si>
  <si>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</si>
  <si>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</si>
  <si>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HYGIENICKÉHO ZAŘÍZENÍ ZŠ-ÚSTECKÁ Č.P. 500 A 598</t>
  </si>
  <si>
    <t>KSO:</t>
  </si>
  <si>
    <t>CC-CZ:</t>
  </si>
  <si>
    <t>Místo:</t>
  </si>
  <si>
    <t xml:space="preserve"> </t>
  </si>
  <si>
    <t>Datum:</t>
  </si>
  <si>
    <t>14. 5. 2022</t>
  </si>
  <si>
    <t>Zadavatel:</t>
  </si>
  <si>
    <t>IČ:</t>
  </si>
  <si>
    <t>00278653</t>
  </si>
  <si>
    <t>MĚSTO ČESKÁ TŘEBOVÁ</t>
  </si>
  <si>
    <t>DIČ:</t>
  </si>
  <si>
    <t>CZ00278653</t>
  </si>
  <si>
    <t>Uchazeč:</t>
  </si>
  <si>
    <t>Vyplň údaj</t>
  </si>
  <si>
    <t>Projektant:</t>
  </si>
  <si>
    <t>15036499</t>
  </si>
  <si>
    <t>K I P spol. s r. o.</t>
  </si>
  <si>
    <t>CZ15036499</t>
  </si>
  <si>
    <t>True</t>
  </si>
  <si>
    <t>Zpracovatel:</t>
  </si>
  <si>
    <t>Pavel Rinn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</si>
  <si>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</si>
  <si>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</si>
  <si>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</si>
  <si>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</si>
  <si>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</si>
  <si>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</si>
  <si>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</si>
  <si>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</si>
  <si>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</si>
  <si>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</si>
  <si>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</si>
  <si>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</si>
  <si>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</si>
  <si>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</si>
  <si>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</si>
  <si>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</si>
  <si>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</si>
  <si>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</si>
  <si>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</si>
  <si>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</si>
  <si>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</si>
  <si>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</si>
  <si>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</si>
  <si>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</si>
  <si>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</si>
  <si>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</si>
  <si>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</si>
  <si>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</si>
  <si>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</si>
  <si>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</si>
  <si>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</si>
  <si>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</si>
  <si>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</si>
  <si>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</si>
  <si>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</si>
  <si>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</si>
  <si>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</si>
  <si>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</si>
  <si>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</si>
  <si>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</si>
  <si>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</si>
  <si>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</si>
  <si>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</si>
  <si>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</si>
  <si>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</si>
  <si>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01</t>
  </si>
  <si>
    <t xml:space="preserve">WC Č.P. 598 – BUDOVA II. STUPNĚ -  1.etapa</t>
  </si>
  <si>
    <t>STA</t>
  </si>
  <si>
    <t>1</t>
  </si>
  <si>
    <t>{4f5d2cf2-0b05-45d9-80af-36fa650af077}</t>
  </si>
  <si>
    <t>2</t>
  </si>
  <si>
    <t>/</t>
  </si>
  <si>
    <t>1D.1.1</t>
  </si>
  <si>
    <t>Architektonicko stavební řešení 1.etapa</t>
  </si>
  <si>
    <t>Soupis</t>
  </si>
  <si>
    <t>{a7b0a036-25ad-419d-8100-dd06499711fc}</t>
  </si>
  <si>
    <t>1D.1.4</t>
  </si>
  <si>
    <t>Technika prostředí staveb 1.etapa</t>
  </si>
  <si>
    <t>{294136c8-2dda-4fe9-8986-bc51e2d22aed}</t>
  </si>
  <si>
    <t>1D.1.4.1</t>
  </si>
  <si>
    <t>Zařízení zdravotně technických instalací 1.etapa</t>
  </si>
  <si>
    <t>3</t>
  </si>
  <si>
    <t>{a7734fd2-aa76-412f-b779-585aabe7929b}</t>
  </si>
  <si>
    <t>1D.1.4.2</t>
  </si>
  <si>
    <t>Zařízení vzduchotechniky 1.etapa</t>
  </si>
  <si>
    <t>{31493b91-1773-43b3-a6fc-9f082caa310b}</t>
  </si>
  <si>
    <t>1D.1.4.4</t>
  </si>
  <si>
    <t>Zařízení pro vytápění staveb 1.etapa</t>
  </si>
  <si>
    <t>{9af8d7d0-5a77-4831-9079-87ea9465199a}</t>
  </si>
  <si>
    <t>1D.1.4.3</t>
  </si>
  <si>
    <t>Zařízení silnoproudé elektrotechniky 1.etapa</t>
  </si>
  <si>
    <t>{bdeeefa1-be12-4f45-a49c-f8884dbf50c1}</t>
  </si>
  <si>
    <t>VRN</t>
  </si>
  <si>
    <t>Vedlejší rozpočtové náklady</t>
  </si>
  <si>
    <t>{8a7a7a51-5493-4aac-922d-424ba716aadb}</t>
  </si>
  <si>
    <t>KRYCÍ LIST SOUPISU PRACÍ</t>
  </si>
  <si>
    <t>Objekt:</t>
  </si>
  <si>
    <t xml:space="preserve">SO 01 - WC Č.P. 598 – BUDOVA II. STUPNĚ -  1.etapa</t>
  </si>
  <si>
    <t>Soupis:</t>
  </si>
  <si>
    <t>1D.1.1 - Architektonicko stavební řešení 1.etapa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</si>
  <si>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</si>
  <si>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</si>
  <si>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</si>
  <si>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</si>
  <si>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</si>
  <si>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</si>
  <si>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</si>
  <si>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</si>
  <si>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</si>
  <si>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</si>
  <si>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</si>
  <si>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</si>
  <si>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</si>
  <si>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</si>
  <si>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</si>
  <si>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725 - Zdravotechnika - zařizovací předměty</t>
  </si>
  <si>
    <t xml:space="preserve">    749 - Elektromontáže - ostatní práce a konstrukce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</si>
  <si>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</si>
  <si>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</si>
  <si>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</si>
  <si>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</si>
  <si>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</si>
  <si>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</si>
  <si>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</si>
  <si>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</si>
  <si>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</si>
  <si>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</si>
  <si>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</si>
  <si>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</si>
  <si>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</si>
  <si>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</si>
  <si>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</si>
  <si>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</si>
  <si>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</si>
  <si>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</si>
  <si>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</si>
  <si>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</si>
  <si>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</si>
  <si>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</si>
  <si>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</si>
  <si>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</si>
  <si>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</si>
  <si>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</si>
  <si>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</si>
  <si>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273322511</t>
  </si>
  <si>
    <t>Základové desky ze ŽB se zvýšenými nároky na prostředí tř. C 25/30</t>
  </si>
  <si>
    <t>m3</t>
  </si>
  <si>
    <t>4</t>
  </si>
  <si>
    <t>-1517077196</t>
  </si>
  <si>
    <t>VV</t>
  </si>
  <si>
    <t>1. NP</t>
  </si>
  <si>
    <t>"podkladní beton po vybourání kanalizace"0,6*(9,5+1,316+4,6+0,805+2,4+1,5)*0,1</t>
  </si>
  <si>
    <t>"m.č. 102"5,8*0,1</t>
  </si>
  <si>
    <t>"m. č. 103"4,69*0,1</t>
  </si>
  <si>
    <t>Součet</t>
  </si>
  <si>
    <t>273362021</t>
  </si>
  <si>
    <t>Výztuž základových desek svařovanými sítěmi Kari</t>
  </si>
  <si>
    <t>t</t>
  </si>
  <si>
    <t>-400597375</t>
  </si>
  <si>
    <t>napojení na stávající výztuž</t>
  </si>
  <si>
    <t>"podkladní beton po vybourání kanalizace"0,6*(9,5+1,316+4,6+0,805+2,4+1,5)*(3,03*1,25/1000)</t>
  </si>
  <si>
    <t>"m.č. 102"5,8*(3,03*1,25/1000)</t>
  </si>
  <si>
    <t>"m. č. 103"4,69*(3,03*1,25/1000)</t>
  </si>
  <si>
    <t>Svislé a kompletní konstrukce</t>
  </si>
  <si>
    <t>311231125R01</t>
  </si>
  <si>
    <t>Dozdívka - zdivo nosné z cihel</t>
  </si>
  <si>
    <t>m2</t>
  </si>
  <si>
    <t>-750514342</t>
  </si>
  <si>
    <t xml:space="preserve">Dozdívky otvoru </t>
  </si>
  <si>
    <t>"2. NP"0,16*2</t>
  </si>
  <si>
    <t>"3. NP"0,16*2</t>
  </si>
  <si>
    <t>317168053R01</t>
  </si>
  <si>
    <t>Překlad keramický vysoký v 238 mm dl 1500 mm, vložení do stávajícího zdiva, vč. vybourání</t>
  </si>
  <si>
    <t>kus</t>
  </si>
  <si>
    <t>2014084648</t>
  </si>
  <si>
    <t>dodatečné vložení překladů do posouvaných otvorů</t>
  </si>
  <si>
    <t>vč. vybourání</t>
  </si>
  <si>
    <t>"2. NP"1</t>
  </si>
  <si>
    <t>"3. Np"1</t>
  </si>
  <si>
    <t>5</t>
  </si>
  <si>
    <t>3171680R01</t>
  </si>
  <si>
    <t>Překlad ocelovým úhelníkem L50/50/5mm</t>
  </si>
  <si>
    <t>m</t>
  </si>
  <si>
    <t>1833312958</t>
  </si>
  <si>
    <t>"u dvířek šachet, 1. NP"3*0,5</t>
  </si>
  <si>
    <t>"u větračky do 202 a 302"2*2*0,8</t>
  </si>
  <si>
    <t>"Z6"2*0,8*2</t>
  </si>
  <si>
    <t>6</t>
  </si>
  <si>
    <t>342272205</t>
  </si>
  <si>
    <t>Příčka z pórobetonových hladkých tvárnic na tenkovrstvou maltu tl 50 mm</t>
  </si>
  <si>
    <t>1431339402</t>
  </si>
  <si>
    <t>"102"(0,54+0,25)*3,3</t>
  </si>
  <si>
    <t>"103"(0,32+0,475)*3,3</t>
  </si>
  <si>
    <t>"104"(0,4+0,25*2)*3,3</t>
  </si>
  <si>
    <t>Mezisoučet</t>
  </si>
  <si>
    <t>7</t>
  </si>
  <si>
    <t>342272225</t>
  </si>
  <si>
    <t>Příčka z pórobetonových hladkých tvárnic na tenkovrstvou maltu tl 100 mm</t>
  </si>
  <si>
    <t>1008042375</t>
  </si>
  <si>
    <t>2. NP</t>
  </si>
  <si>
    <t>"202"(2,2+0,1)*3,3</t>
  </si>
  <si>
    <t>"203-205"(3,6+0,1+1,35+0,1+0,8)*3,3</t>
  </si>
  <si>
    <t>3. NP</t>
  </si>
  <si>
    <t>"302"(2,2+0,1)*3,3</t>
  </si>
  <si>
    <t>"303+305"(3,6+0,1+1,35+0,1+0,8)*3,3</t>
  </si>
  <si>
    <t>Úpravy povrchů, podlahy a osazování výplní</t>
  </si>
  <si>
    <t>8</t>
  </si>
  <si>
    <t>611315421</t>
  </si>
  <si>
    <t>Oprava vnitřní vápenné štukové omítky stropů v rozsahu plochy do 10 %</t>
  </si>
  <si>
    <t>1925058745</t>
  </si>
  <si>
    <t>"102"5,9</t>
  </si>
  <si>
    <t>"103"4,69</t>
  </si>
  <si>
    <t>"104"12,21</t>
  </si>
  <si>
    <t>9</t>
  </si>
  <si>
    <t>612315421</t>
  </si>
  <si>
    <t>Oprava vnitřní vápenné štukové omítky stěn v rozsahu plochy do 10 %</t>
  </si>
  <si>
    <t>1904073420</t>
  </si>
  <si>
    <t>"102"(1,8*3,3-0,9*1,97)+(3,4*3,3-0,6*1,8)+(1,5*1,5)+(1,65*1,5)+(1,2*3,3-0,8*1,97)</t>
  </si>
  <si>
    <t>"103"(1,4*2+3,4*2)*3,3-(0,3+0,55)*3,3-(0,8*1,97*2)-(1,1*3,3)</t>
  </si>
  <si>
    <t>"104"(3,6*2+3,4*2)*3,3-0,4*3,3-0,9*3,3-0,8*1,97</t>
  </si>
  <si>
    <t>"202"(3,3+1,7+2)*1,3</t>
  </si>
  <si>
    <t>"203"(3,6-0,9+3,3*2)*1,3</t>
  </si>
  <si>
    <t>"204"(1,2*2+1,35)*1,3</t>
  </si>
  <si>
    <t>"205"(1,4*2+1,2*2+0,95*2+0,8)*1,3</t>
  </si>
  <si>
    <t>"302"(3,3+1,7+2)*1,3</t>
  </si>
  <si>
    <t>"303"(3,6-0,9+3,3*2)*1,3</t>
  </si>
  <si>
    <t>"304"(1,2*2+1,35)*1,3</t>
  </si>
  <si>
    <t>"305"(1,4*2+1,2*2+0,95*2+0,8)*1,3</t>
  </si>
  <si>
    <t>10</t>
  </si>
  <si>
    <t>612131101</t>
  </si>
  <si>
    <t>Cementový postřik vnitřních stěn nanášený celoplošně ručně</t>
  </si>
  <si>
    <t>724498325</t>
  </si>
  <si>
    <t>1. NP - pro nové omítky pod obklady</t>
  </si>
  <si>
    <t>"102"1,8*(0,6+1,7+1,85)+1,65*0,1</t>
  </si>
  <si>
    <t>"202"(3,3*2+2*2)*2-2*(1,1+0,9+0,7+0,9)</t>
  </si>
  <si>
    <t>"203"(3,6*2+3,3*2)*2-2*(0,9+0,9)</t>
  </si>
  <si>
    <t>"204"(1,2*2+1,35*2)*2-2*0,7</t>
  </si>
  <si>
    <t>"205"(1,4*2+0,95*2-0,9-0,6)*2+(0,8*2+1,2*2-0,6)*2</t>
  </si>
  <si>
    <t>"302"(3,3*2+2*2)*2-2*(1,1+0,9+0,7+0,9)</t>
  </si>
  <si>
    <t>"303"(3,6*2+3,3*2)*2-2*(0,9+0,9)</t>
  </si>
  <si>
    <t>"304"(1,2*2+1,35*2)*2-2*0,7</t>
  </si>
  <si>
    <t>"305"(1,4*2+0,95*2-0,9-0,6)*2+(0,8*2+1,2*2-0,6)*2</t>
  </si>
  <si>
    <t>11</t>
  </si>
  <si>
    <t>612321121</t>
  </si>
  <si>
    <t>Vápenocementová omítka hladká jednovrstvá vnitřních stěn nanášená ručně</t>
  </si>
  <si>
    <t>-1028180353</t>
  </si>
  <si>
    <t>12</t>
  </si>
  <si>
    <t>612321141</t>
  </si>
  <si>
    <t>Vápenocementová omítka štuková dvouvrstvá vnitřních stěn nanášená ručně</t>
  </si>
  <si>
    <t>-1062136190</t>
  </si>
  <si>
    <t>Omítky nových přizdívek</t>
  </si>
  <si>
    <t>1. NP - nově vyzděné šachty</t>
  </si>
  <si>
    <t>"102"(0,54+0,3)*1,5</t>
  </si>
  <si>
    <t>"103"(0,32+0,55)*3,3</t>
  </si>
  <si>
    <t>"104"(0,3*2+0,4)*3,3</t>
  </si>
  <si>
    <t>"202"(2,2+0,3)*1,3</t>
  </si>
  <si>
    <t>"203"3,6*1,3</t>
  </si>
  <si>
    <t>"204"1,35*1,3</t>
  </si>
  <si>
    <t>"205"0,8*1,3</t>
  </si>
  <si>
    <t>"302"(2,2+0,3)*1,3</t>
  </si>
  <si>
    <t>"303"3,6*1,3</t>
  </si>
  <si>
    <t>"304"1,35*1,3</t>
  </si>
  <si>
    <t>"305"0,8*1,3</t>
  </si>
  <si>
    <t>13</t>
  </si>
  <si>
    <t>631311114</t>
  </si>
  <si>
    <t>Mazanina tl přes 50 do 80 mm z betonu prostého bez zvýšených nároků na prostředí tř. C 16/20</t>
  </si>
  <si>
    <t>679578359</t>
  </si>
  <si>
    <t>"podkladní beton po vybourání kanalizace"0,6*(9,5+1,316+4,6+0,805+2,4+1,5)*0,08</t>
  </si>
  <si>
    <t>"m.č. 102"5,8*0,08</t>
  </si>
  <si>
    <t>"m. č. 103"4,69*0,08</t>
  </si>
  <si>
    <t>14</t>
  </si>
  <si>
    <t>631319011</t>
  </si>
  <si>
    <t>Příplatek k mazanině tl přes 50 do 80 mm za přehlazení povrchu</t>
  </si>
  <si>
    <t>-1046520668</t>
  </si>
  <si>
    <t>631319171</t>
  </si>
  <si>
    <t>Příplatek k mazanině tl přes 50 do 80 mm za stržení povrchu spodní vrstvy před vložením výztuže</t>
  </si>
  <si>
    <t>1565407063</t>
  </si>
  <si>
    <t>16</t>
  </si>
  <si>
    <t>631362021</t>
  </si>
  <si>
    <t>Výztuž mazanin svařovanými sítěmi Kari</t>
  </si>
  <si>
    <t>1716255900</t>
  </si>
  <si>
    <t>"podkladní beton po vybourání kanalizace"0,6*(9,5+1,316+4,6+0,805+2,4+1,5)*(2,1*1,25/1000)</t>
  </si>
  <si>
    <t>"m.č. 102"5,8*(2,1*1,25/1000)</t>
  </si>
  <si>
    <t>"m. č. 103"4,69*(2,1*1,25/1000)</t>
  </si>
  <si>
    <t>17</t>
  </si>
  <si>
    <t>632450132</t>
  </si>
  <si>
    <t>Vyrovnávací cementový potěr tl přes 20 do 30 mm ze suchých směsí provedený v ploše</t>
  </si>
  <si>
    <t>-339111457</t>
  </si>
  <si>
    <t>včetně penetračních nátěrů</t>
  </si>
  <si>
    <t>"podkladní beton po vybourání kanalizace"0,6*(9,5+1,316+4,6+0,805+2,4+1,5)</t>
  </si>
  <si>
    <t>"m.č. 102"5,8</t>
  </si>
  <si>
    <t>"m. č. 103"4,69</t>
  </si>
  <si>
    <t>"m. č. 101"156,3</t>
  </si>
  <si>
    <t>18</t>
  </si>
  <si>
    <t>642944121</t>
  </si>
  <si>
    <t>Osazování ocelových zárubní dodatečné pl do 2,5 m2</t>
  </si>
  <si>
    <t>-74274805</t>
  </si>
  <si>
    <t>"D01"2+2</t>
  </si>
  <si>
    <t>"D02"1+1</t>
  </si>
  <si>
    <t>"D03"1+1</t>
  </si>
  <si>
    <t>19</t>
  </si>
  <si>
    <t>M</t>
  </si>
  <si>
    <t>55331430</t>
  </si>
  <si>
    <t>zárubeň jednokřídlá ocelová pro dodatečnou montáž tl stěny 75-100mm rozměru 600/1970, 2100mm</t>
  </si>
  <si>
    <t>236371774</t>
  </si>
  <si>
    <t>20</t>
  </si>
  <si>
    <t>55331431</t>
  </si>
  <si>
    <t>zárubeň jednokřídlá ocelová pro dodatečnou montáž tl stěny 75-100mm rozměru 700/1970, 2100mm</t>
  </si>
  <si>
    <t>-1569128756</t>
  </si>
  <si>
    <t>55331443</t>
  </si>
  <si>
    <t>zárubeň jednokřídlá ocelová pro dodatečnou montáž tl stěny 160-200mm rozměru 900/1970, 2100mm</t>
  </si>
  <si>
    <t>258576148</t>
  </si>
  <si>
    <t>Ostatní konstrukce a práce, bourání</t>
  </si>
  <si>
    <t>22</t>
  </si>
  <si>
    <t>941211112</t>
  </si>
  <si>
    <t>Montáž lešení řadového rámového lehkého zatížení do 200 kg/m2 š přes 0,6 do 0,9 m v přes 10 do 25 m</t>
  </si>
  <si>
    <t>1337228898</t>
  </si>
  <si>
    <t>4*11,6</t>
  </si>
  <si>
    <t>23</t>
  </si>
  <si>
    <t>941211211</t>
  </si>
  <si>
    <t>Příplatek k lešení řadovému rámovému lehkému š 0,9 m v přes 10 do 25 m za první a ZKD den použití</t>
  </si>
  <si>
    <t>1536731793</t>
  </si>
  <si>
    <t>4*11,6*30*2</t>
  </si>
  <si>
    <t>24</t>
  </si>
  <si>
    <t>941211812</t>
  </si>
  <si>
    <t>Demontáž lešení řadového rámového lehkého zatížení do 200 kg/m2 š přes 0,6 do 0,9 m v přes 10 do 25 m</t>
  </si>
  <si>
    <t>2111664588</t>
  </si>
  <si>
    <t>25</t>
  </si>
  <si>
    <t>944511111</t>
  </si>
  <si>
    <t>Montáž ochranné sítě z textilie z umělých vláken</t>
  </si>
  <si>
    <t>815280904</t>
  </si>
  <si>
    <t>(4+1*2)*11,6</t>
  </si>
  <si>
    <t>26</t>
  </si>
  <si>
    <t>944511211</t>
  </si>
  <si>
    <t>Příplatek k ochranné síti za první a ZKD den použití</t>
  </si>
  <si>
    <t>701280048</t>
  </si>
  <si>
    <t>69,600*30*2</t>
  </si>
  <si>
    <t>27</t>
  </si>
  <si>
    <t>944511811</t>
  </si>
  <si>
    <t>Demontáž ochranné sítě z textilie z umělých vláken</t>
  </si>
  <si>
    <t>1104743</t>
  </si>
  <si>
    <t>28</t>
  </si>
  <si>
    <t>944600000</t>
  </si>
  <si>
    <t>Stavební vrátek/výtah</t>
  </si>
  <si>
    <t>-191051523</t>
  </si>
  <si>
    <t>příslušné zařízení potřebné na celý rozsah výstavby</t>
  </si>
  <si>
    <t>komplet - montáž, nájemné, demontáž, dopvava</t>
  </si>
  <si>
    <t>29</t>
  </si>
  <si>
    <t>944600010</t>
  </si>
  <si>
    <t>Doprava lešení vč. zanášení (návoz, odvoz)</t>
  </si>
  <si>
    <t>279954452</t>
  </si>
  <si>
    <t>"dovoz a zanášení lešení"1</t>
  </si>
  <si>
    <t>"odnošení a odvoz lešení"1</t>
  </si>
  <si>
    <t>30</t>
  </si>
  <si>
    <t>9529052R01</t>
  </si>
  <si>
    <t>Dokončující úklid rekonstrukci (mytí podlah, obkladů, zařizovacích předmětů, oken, dveří,...)</t>
  </si>
  <si>
    <t>-1439615595</t>
  </si>
  <si>
    <t>výměra = plocha místností</t>
  </si>
  <si>
    <t>"101"156,3</t>
  </si>
  <si>
    <t>"102"5,8</t>
  </si>
  <si>
    <t>"116"23,22</t>
  </si>
  <si>
    <t>"117"22,28</t>
  </si>
  <si>
    <t>"202"5,94</t>
  </si>
  <si>
    <t>"203"11,7</t>
  </si>
  <si>
    <t>"204"1,62</t>
  </si>
  <si>
    <t>"205"2,42</t>
  </si>
  <si>
    <t>"302"5,94</t>
  </si>
  <si>
    <t>"303"1,17</t>
  </si>
  <si>
    <t>"304"1,62</t>
  </si>
  <si>
    <t>"305"2,42</t>
  </si>
  <si>
    <t>31</t>
  </si>
  <si>
    <t>962031132</t>
  </si>
  <si>
    <t>Bourání příček z cihel pálených na MVC tl do 100 mm</t>
  </si>
  <si>
    <t>1257073606</t>
  </si>
  <si>
    <t>VYBOURÁNÍ OBEZDÍVKY POTRUBÍ - ŠACHTY Z TENKOSTĚNÝCH PŘÍČKOVEK TL. 50MM</t>
  </si>
  <si>
    <t>"1.NP, výkres D1.1.2"8,9</t>
  </si>
  <si>
    <t>"2. NP, výkres D1.1.3"</t>
  </si>
  <si>
    <t>"přízdívka u umyvadel"((2,2+0,3)*1,8)+((0,1+0,68+0,1)*(3,3-1,8))</t>
  </si>
  <si>
    <t>"přizdívka mezi wc pro personál a wc chlapci"3,3*(3,325+0,1)</t>
  </si>
  <si>
    <t>"přizdívka wc chlapci"3,3*2,6</t>
  </si>
  <si>
    <t>"rozšíření otvoru mezi předsíní a wc"0,21*2</t>
  </si>
  <si>
    <t>"3. NP, výkres D1.1.4"</t>
  </si>
  <si>
    <t>"přízdívka u umyvadel"((2,2+0,3)*1,8)</t>
  </si>
  <si>
    <t>32</t>
  </si>
  <si>
    <t>965042141</t>
  </si>
  <si>
    <t>Bourání podkladů pod dlažby nebo mazanin betonových nebo z litého asfaltu tl do 100 mm pl přes 4 m2</t>
  </si>
  <si>
    <t>-1017206859</t>
  </si>
  <si>
    <t>"102"5,8*0,1</t>
  </si>
  <si>
    <t>"103"4,69*0,1</t>
  </si>
  <si>
    <t>33</t>
  </si>
  <si>
    <t>966082018R01</t>
  </si>
  <si>
    <t>Demontáž fasády stěn s ocelovou nosnou konstrukcí, vč. tepelné izolace</t>
  </si>
  <si>
    <t>-145192592</t>
  </si>
  <si>
    <t>P</t>
  </si>
  <si>
    <t>Poznámka k položce:_x000d_
Technologie provádění rekonstrukce obvodového pláště "Boletického panelu":_x000d_
_x000d_
Rozebírání bude provedeno z vnější strany. Po mechanické demontáži krycích Al lišt bude vyňata výplň, tj. nejčastěji tabule tvrzeného skla a dále stávající tepelná izolace až na desky obsahující azbestová vlákna. Bude provedena kontrola celé ocelové konstrukce Boletického panelu._x000d_
Z interiérové strany rovněž zůstanou odhaleny desky obsahující azbestová vlákna. Zakázáno je vrtat, řezat či jinak poškozovat stávající azbestocementový deskový materiál.</t>
  </si>
  <si>
    <t>Kompletní rozebrání kovoplastického pláště dle popisu PD</t>
  </si>
  <si>
    <t>vč. meziokeních výplní a tepelné izolace</t>
  </si>
  <si>
    <t>vč. lemovacích prvků a detailů</t>
  </si>
  <si>
    <t>vč. kontroly ocelové konstrukce</t>
  </si>
  <si>
    <t>2,1*11,6</t>
  </si>
  <si>
    <t>34</t>
  </si>
  <si>
    <t>968072355</t>
  </si>
  <si>
    <t>Vybourání kovových rámů oken zdvojených včetně křídel pl do 2 m2</t>
  </si>
  <si>
    <t>608869676</t>
  </si>
  <si>
    <t>"demontáž kovových oken fasády z boletických panelů"0,9*1,85*2*3</t>
  </si>
  <si>
    <t>35</t>
  </si>
  <si>
    <t>968072455</t>
  </si>
  <si>
    <t>Vybourání kovových dveřních zárubní pl do 2 m2</t>
  </si>
  <si>
    <t>940240046</t>
  </si>
  <si>
    <t>0,9*1,97*2</t>
  </si>
  <si>
    <t>0,8*1,97*1</t>
  </si>
  <si>
    <t>0,6*1,97*2</t>
  </si>
  <si>
    <t>36</t>
  </si>
  <si>
    <t>971033341</t>
  </si>
  <si>
    <t>Vybourání otvorů ve zdivu cihelném pl do 0,09 m2 na MVC nebo MV tl do 300 mm</t>
  </si>
  <si>
    <t>-1220844154</t>
  </si>
  <si>
    <t>"Z6"1,1</t>
  </si>
  <si>
    <t>37</t>
  </si>
  <si>
    <t>977151121</t>
  </si>
  <si>
    <t>Jádrové vrty diamantovými korunkami do stavebních materiálů D přes 110 do 120 mm</t>
  </si>
  <si>
    <t>-249507640</t>
  </si>
  <si>
    <t>"2. NP,Prostupy ZTI"2*0,3</t>
  </si>
  <si>
    <t>"3. NP,Prostupy ZTI"2*0,3</t>
  </si>
  <si>
    <t>38</t>
  </si>
  <si>
    <t>977151124</t>
  </si>
  <si>
    <t>Jádrové vrty diamantovými korunkami do stavebních materiálů D přes 150 do 180 mm</t>
  </si>
  <si>
    <t>-2132486147</t>
  </si>
  <si>
    <t>"2. NP,Prostupy VZT"0,3</t>
  </si>
  <si>
    <t>"3. NP,Prostupy VZT"0,3</t>
  </si>
  <si>
    <t>39</t>
  </si>
  <si>
    <t>977500010</t>
  </si>
  <si>
    <t>Zrušení venitlačního potrubí - zrušení prostupu střechou, kompletní souvrství</t>
  </si>
  <si>
    <t>kpl</t>
  </si>
  <si>
    <t>106849463</t>
  </si>
  <si>
    <t>- rozsah cca 1m2</t>
  </si>
  <si>
    <t>- dobetonování stropu, vč. bednění</t>
  </si>
  <si>
    <t>- doplnění parotěsné zábrany asfaltovým pásem</t>
  </si>
  <si>
    <t>- doplnění tepelné izolace EPS 150 tl. 280 mm</t>
  </si>
  <si>
    <t>- hydroizolace PVC folií 1,5 mm</t>
  </si>
  <si>
    <t>40</t>
  </si>
  <si>
    <t>978013191</t>
  </si>
  <si>
    <t>Otlučení (osekání) vnitřní vápenné nebo vápenocementové omítky stěn v rozsahu přes 50 do 100 %</t>
  </si>
  <si>
    <t>-1130425719</t>
  </si>
  <si>
    <t>997</t>
  </si>
  <si>
    <t>Přesun sutě</t>
  </si>
  <si>
    <t>41</t>
  </si>
  <si>
    <t>997013113</t>
  </si>
  <si>
    <t>Vnitrostaveništní doprava suti a vybouraných hmot pro budovy v přes 9 do 12 m s použitím mechanizace</t>
  </si>
  <si>
    <t>-418603498</t>
  </si>
  <si>
    <t>42</t>
  </si>
  <si>
    <t>997013312</t>
  </si>
  <si>
    <t>Montáž a demontáž shozu suti v přes 10 do 20 m</t>
  </si>
  <si>
    <t>-1369310844</t>
  </si>
  <si>
    <t>43</t>
  </si>
  <si>
    <t>997013322</t>
  </si>
  <si>
    <t>Příplatek k shozu suti v přes 10 do 20 m za první a ZKD den použití</t>
  </si>
  <si>
    <t>150490287</t>
  </si>
  <si>
    <t>11*30</t>
  </si>
  <si>
    <t>44</t>
  </si>
  <si>
    <t>997013501</t>
  </si>
  <si>
    <t>Odvoz suti a vybouraných hmot na skládku nebo meziskládku do 1 km se složením</t>
  </si>
  <si>
    <t>-1542053707</t>
  </si>
  <si>
    <t>45</t>
  </si>
  <si>
    <t>997013509</t>
  </si>
  <si>
    <t>Příplatek k odvozu suti a vybouraných hmot na skládku ZKD 1 km přes 1 km</t>
  </si>
  <si>
    <t>83990463</t>
  </si>
  <si>
    <t>28,962*19 'Přepočtené koeficientem množství</t>
  </si>
  <si>
    <t>46</t>
  </si>
  <si>
    <t>997013631</t>
  </si>
  <si>
    <t>Poplatek za uložení na skládce (skládkovné) stavebního odpadu směsného kód odpadu 17 09 04</t>
  </si>
  <si>
    <t>1822426259</t>
  </si>
  <si>
    <t>"celkové suti"28,962</t>
  </si>
  <si>
    <t>"fasáda - cca"-1</t>
  </si>
  <si>
    <t>"okna"-0,609</t>
  </si>
  <si>
    <t>47</t>
  </si>
  <si>
    <t>9970136R01</t>
  </si>
  <si>
    <t>Poplatek za uložení na skládce (skládkovné) stavebního odpadu z fasády</t>
  </si>
  <si>
    <t>-117898345</t>
  </si>
  <si>
    <t>Odpad z demontované fasády, vč. oken</t>
  </si>
  <si>
    <t>"fasáda - cca"1</t>
  </si>
  <si>
    <t>"okna"0,609</t>
  </si>
  <si>
    <t>998</t>
  </si>
  <si>
    <t>Přesun hmot</t>
  </si>
  <si>
    <t>48</t>
  </si>
  <si>
    <t>998011002</t>
  </si>
  <si>
    <t>Přesun hmot pro budovy zděné v přes 6 do 12 m</t>
  </si>
  <si>
    <t>-1323998204</t>
  </si>
  <si>
    <t>PSV</t>
  </si>
  <si>
    <t>Práce a dodávky PSV</t>
  </si>
  <si>
    <t>711</t>
  </si>
  <si>
    <t>Izolace proti vodě, vlhkosti a plynům</t>
  </si>
  <si>
    <t>49</t>
  </si>
  <si>
    <t>711111001</t>
  </si>
  <si>
    <t>Provedení izolace proti zemní vlhkosti vodorovné za studena nátěrem penetračním</t>
  </si>
  <si>
    <t>1466676924</t>
  </si>
  <si>
    <t>50</t>
  </si>
  <si>
    <t>DEK.2230101075</t>
  </si>
  <si>
    <t>DEKPRIMER (bal/12l) - 33ks/pal.</t>
  </si>
  <si>
    <t>litr</t>
  </si>
  <si>
    <t>200100278</t>
  </si>
  <si>
    <t>22,563*0,35 'Přepočtené koeficientem množství</t>
  </si>
  <si>
    <t>51</t>
  </si>
  <si>
    <t>711141559</t>
  </si>
  <si>
    <t>Provedení izolace proti zemní vlhkosti pásy přitavením vodorovné NAIP</t>
  </si>
  <si>
    <t>36635414</t>
  </si>
  <si>
    <t>s napojením na stávající izolace</t>
  </si>
  <si>
    <t>52</t>
  </si>
  <si>
    <t>62853004</t>
  </si>
  <si>
    <t>pás asfaltový natavitelný modifikovaný SBS tl 4,0mm s vložkou ze skleněné tkaniny a spalitelnou PE fólií nebo jemnozrnným minerálním posypem na horním povrchu</t>
  </si>
  <si>
    <t>931617032</t>
  </si>
  <si>
    <t>22,563*1,2 'Přepočtené koeficientem množství</t>
  </si>
  <si>
    <t>53</t>
  </si>
  <si>
    <t>998711202</t>
  </si>
  <si>
    <t>Přesun hmot procentní pro izolace proti vodě, vlhkosti a plynům v objektech v přes 6 do 12 m</t>
  </si>
  <si>
    <t>%</t>
  </si>
  <si>
    <t>-1459883253</t>
  </si>
  <si>
    <t>713</t>
  </si>
  <si>
    <t>Izolace tepelné</t>
  </si>
  <si>
    <t>54</t>
  </si>
  <si>
    <t>71313116R01</t>
  </si>
  <si>
    <t>D+M parotěsné folie provětrané fasády</t>
  </si>
  <si>
    <t>1101780090</t>
  </si>
  <si>
    <t>výměra = pohledová plocha</t>
  </si>
  <si>
    <t>započítat také opracování ostění a dalších detailů</t>
  </si>
  <si>
    <t>(11,6*2,1-(0,9*1,85*6))</t>
  </si>
  <si>
    <t>55</t>
  </si>
  <si>
    <t>713132322</t>
  </si>
  <si>
    <t xml:space="preserve">Montáž izolace tepelné do roštu  jednosměrného vodorovného budov v přes 6 do 12 m</t>
  </si>
  <si>
    <t>-1427054748</t>
  </si>
  <si>
    <t>- dvě vrstvy</t>
  </si>
  <si>
    <t>(11,6*2,1-(0,9*1,85*6))*2</t>
  </si>
  <si>
    <t>56</t>
  </si>
  <si>
    <t>63148160</t>
  </si>
  <si>
    <t>deska tepelně izolační minerální provětrávaných fasád λ=0,034-0,035 tl 80mm</t>
  </si>
  <si>
    <t>37500681</t>
  </si>
  <si>
    <t>28,74*1,05 'Přepočtené koeficientem množství</t>
  </si>
  <si>
    <t>57</t>
  </si>
  <si>
    <t>713500010</t>
  </si>
  <si>
    <t>D+M difuzní folie prověrané fasády, slepovaná, s oblepením kotev</t>
  </si>
  <si>
    <t>853013388</t>
  </si>
  <si>
    <t>započítat také opracování ostění</t>
  </si>
  <si>
    <t>58</t>
  </si>
  <si>
    <t>998713202</t>
  </si>
  <si>
    <t>Přesun hmot procentní pro izolace tepelné v objektech v přes 6 do 12 m</t>
  </si>
  <si>
    <t>-2117959597</t>
  </si>
  <si>
    <t>725</t>
  </si>
  <si>
    <t>Zdravotechnika - zařizovací předměty</t>
  </si>
  <si>
    <t>59</t>
  </si>
  <si>
    <t>725111-V1</t>
  </si>
  <si>
    <t>Osoušeč rukou elektrický automatický tryskový bezdotykový nerezový, vč.montáže, instalace</t>
  </si>
  <si>
    <t>1727964794</t>
  </si>
  <si>
    <t xml:space="preserve">Poznámka k položce:_x000d_
k montáži na stěnu, materiál: matná broušená nerez, napájecí napětí 230V/50Hz,  regulace času sepnutí, doba vysoušení 10-15s, rychlost vzduchu cca 300 km/h, spouštění pohybovým senzorem, automatické vypnutí, max.hlučnost 80 dB,  (velikost dle stávajících osoušečů - dle požadavku provozovatele), vč. montážního materiálu</t>
  </si>
  <si>
    <t>D1.1.10</t>
  </si>
  <si>
    <t>60</t>
  </si>
  <si>
    <t>725111-V2</t>
  </si>
  <si>
    <t>Zásobník s dávkovačem tekutého mýdla nerez - cca 0,5l, vč. montáže</t>
  </si>
  <si>
    <t>-2086574667</t>
  </si>
  <si>
    <t xml:space="preserve">Poznámka k položce:_x000d_
k montáži na stěnu, materiál: nerezová ocel, povrch matný, objem cca 500ml_x000d_
</t>
  </si>
  <si>
    <t>61</t>
  </si>
  <si>
    <t>725111-V3</t>
  </si>
  <si>
    <t>Zásobník toaletního papíru nerezový závěsný uzamykatelný, průměr role cca 300mm, vč. montáže</t>
  </si>
  <si>
    <t>-853697213</t>
  </si>
  <si>
    <t xml:space="preserve">Poznámka k položce:_x000d_
k montáži na stěnu,  materiál: matná nerez, vložkový zámek,  zásobník na velké papírové role (velikost dle stávajících zásobníků - dle požadavku provozovatele), vč. montážního materiálu_x000d_
</t>
  </si>
  <si>
    <t>62</t>
  </si>
  <si>
    <t>725111-V4</t>
  </si>
  <si>
    <t>Sanitární WC set závěsný závěsný nerezový - úklid WC, vč. montáže</t>
  </si>
  <si>
    <t>-167100514</t>
  </si>
  <si>
    <t xml:space="preserve">Poznámka k položce:_x000d_
klosetová souprava závěsná, nádobka kotvena do zdi, WC kartáč s kovovou rukojetí, provedení nerez, příp. vnitřní nádoba plast, vč. montážního materiálu_x000d_
</t>
  </si>
  <si>
    <t>63</t>
  </si>
  <si>
    <t>725111-V5</t>
  </si>
  <si>
    <t>Zásobník hygienických sáčků nerez závěsný uzamykatelný, vč. montáže</t>
  </si>
  <si>
    <t>-656378441</t>
  </si>
  <si>
    <t xml:space="preserve">Poznámka k položce:_x000d_
k montáži na stěnu, materiál : matná nerez, zásobník na sáčky,vč.montážního materiálu_x000d_
</t>
  </si>
  <si>
    <t>64</t>
  </si>
  <si>
    <t>725111-V6</t>
  </si>
  <si>
    <t>Odpadkový koš nerezový celoplošný s víkem závěsný - 5 l, vč. montáže</t>
  </si>
  <si>
    <t>1350969068</t>
  </si>
  <si>
    <t xml:space="preserve">Poznámka k položce:_x000d_
 k montáži na stěnu,  materiál: matná nerez, úchyty umožňující připevnění na stěnu, úprava na použití jednorázových sáčků na odpadky (např.přídržné svorky na uchycení výměnných odpadních pytlů),, s odklápěcím víkem, vč. montážního materiálu</t>
  </si>
  <si>
    <t>65</t>
  </si>
  <si>
    <t>725111-V7</t>
  </si>
  <si>
    <t>Zrcadlo celoplošné - celkový rozměr 1800/600mm se zabroušenou fazetou, závěsné či lepené na zeď, vč.montáže</t>
  </si>
  <si>
    <t>-302379378</t>
  </si>
  <si>
    <t xml:space="preserve">Poznámka k položce:_x000d_
 k montáži či lepení na stěnu,  osadit těsně nad umyvadlovou baterii , spodní hrana cca +1,20m_x000d_
</t>
  </si>
  <si>
    <t>66</t>
  </si>
  <si>
    <t>725111-V8</t>
  </si>
  <si>
    <t>Zrcadlo celoplošné - celkový rozměr 400/600mm se zabroušenou fazetou, závěsné či lepené na zeď, vč.montáže</t>
  </si>
  <si>
    <t>1223752745</t>
  </si>
  <si>
    <t>67</t>
  </si>
  <si>
    <t>725111-V9</t>
  </si>
  <si>
    <t xml:space="preserve">Tabulky s piktogramy  případně popisem apod., materiál matný nerez, hliník, stříbrný elox vč.montáže</t>
  </si>
  <si>
    <t>1879828877</t>
  </si>
  <si>
    <t xml:space="preserve">Poznámka k položce:_x000d_
matný nerez alt. hliník - tabulka na  dveře   s piktogramy WC, úklidu a hygien. kabiny bude upřesněno investorem v rámci provedení dle nabídky dodavatele, vč. montážního materiálu_x000d_
</t>
  </si>
  <si>
    <t>68</t>
  </si>
  <si>
    <t>998725202</t>
  </si>
  <si>
    <t>Přesun hmot procentní pro zařizovací předměty v objektech v přes 6 do 12 m</t>
  </si>
  <si>
    <t>1677995795</t>
  </si>
  <si>
    <t>749</t>
  </si>
  <si>
    <t>Elektromontáže - ostatní práce a konstrukce</t>
  </si>
  <si>
    <t>69</t>
  </si>
  <si>
    <t>749500010</t>
  </si>
  <si>
    <t>Úprava rozvodů EZS - demontáž a zpětná montáž na nové otvorové prvky (okna, dveře)</t>
  </si>
  <si>
    <t>-1246460341</t>
  </si>
  <si>
    <t>"m. č. 104"1</t>
  </si>
  <si>
    <t>751</t>
  </si>
  <si>
    <t>Vzduchotechnika</t>
  </si>
  <si>
    <t>70</t>
  </si>
  <si>
    <t>751398822</t>
  </si>
  <si>
    <t>Demontáž větrací mřížky stěnové průřezu přes 0,040 do 0,100 m2</t>
  </si>
  <si>
    <t>-554278619</t>
  </si>
  <si>
    <t>"D1.1.3, 2. NP"3</t>
  </si>
  <si>
    <t>"D1.1.4, 3. NP"3</t>
  </si>
  <si>
    <t>763</t>
  </si>
  <si>
    <t>Konstrukce suché výstavby</t>
  </si>
  <si>
    <t>71</t>
  </si>
  <si>
    <t>76312143R01</t>
  </si>
  <si>
    <t>SDK stěna předsazená tl 62,5 mm profil CW+UW 50 deska 1xH2 12,5 s izolací EI 30 Rw do 12 dB</t>
  </si>
  <si>
    <t>-1213901414</t>
  </si>
  <si>
    <t>2. NP a 3. NP</t>
  </si>
  <si>
    <t>vč. kotevní desky pro uchycení otopného tělesa</t>
  </si>
  <si>
    <t>vč. tepelné izolace</t>
  </si>
  <si>
    <t>2,1*3,3*2</t>
  </si>
  <si>
    <t>(-0,9*1,85*4)+(0,09*(1,85*2+0,9*2)*4)</t>
  </si>
  <si>
    <t>72</t>
  </si>
  <si>
    <t>76312144R01</t>
  </si>
  <si>
    <t>SDK stěna předsazená tl 65 mm profil CW+UW 50 deska 1xH2 15 s izolací EI 30</t>
  </si>
  <si>
    <t>-1925910573</t>
  </si>
  <si>
    <t>2,1*3,3</t>
  </si>
  <si>
    <t>(-0,9*1,85*2)+(0,09*(1,85*2+0,9*2)*2)</t>
  </si>
  <si>
    <t>73</t>
  </si>
  <si>
    <t>763131432</t>
  </si>
  <si>
    <t>SDK podhled deska 1xDF 15 bez izolace dvouvrstvá spodní kce profil CD+UD EI 30</t>
  </si>
  <si>
    <t>-243773585</t>
  </si>
  <si>
    <t>"103, SDK zákryt vodovodu"0,25*2*3,08</t>
  </si>
  <si>
    <t>"104, SKD zákryt kanalizace pod stropem"0,25*2*2,4</t>
  </si>
  <si>
    <t>74</t>
  </si>
  <si>
    <t>763131451</t>
  </si>
  <si>
    <t>SDK podhled deska 1xH2 12,5 bez izolace dvouvrstvá spodní kce profil CD+UD</t>
  </si>
  <si>
    <t>-485475641</t>
  </si>
  <si>
    <t>"303"11,7</t>
  </si>
  <si>
    <t>75</t>
  </si>
  <si>
    <t>763412113</t>
  </si>
  <si>
    <t>Sanitární příčky do suchého prostředí, desky laminované tl 25 mm</t>
  </si>
  <si>
    <t>1052835403</t>
  </si>
  <si>
    <t xml:space="preserve">- SANITÁRNÍ PŘÍČKA DO V.2000mm </t>
  </si>
  <si>
    <t>- OBOUSTRANNĚ LAMINOVANÁ DŘEVOTŘ. DESKA tl.25mm V.1850MM</t>
  </si>
  <si>
    <t xml:space="preserve">- HRANA ABS 2mm, </t>
  </si>
  <si>
    <t>- STAVITELNÉ NEREZ NOŽKY V.150MM</t>
  </si>
  <si>
    <t>- HRANY AL PROFIL S KOMAXIT ÚPRAVOU (STANDARD RAL 9006)</t>
  </si>
  <si>
    <t>3,6*2*2</t>
  </si>
  <si>
    <t>1,25*2*3*2</t>
  </si>
  <si>
    <t>-(0,7*1,97*4*2)</t>
  </si>
  <si>
    <t>76</t>
  </si>
  <si>
    <t>763412123</t>
  </si>
  <si>
    <t>Dveře sanitárních příček, desky laminované tl 25 mm, š do 800 mm, v do 2000 mm</t>
  </si>
  <si>
    <t>-1724123226</t>
  </si>
  <si>
    <t>- stejné provedení jako příčky</t>
  </si>
  <si>
    <t>- NEREZ ZÁVĚSY, NEREZ KOVÁNÍ</t>
  </si>
  <si>
    <t>- WC ZÁMEK</t>
  </si>
  <si>
    <t>- VIZ. PSV</t>
  </si>
  <si>
    <t>D04</t>
  </si>
  <si>
    <t>4+4</t>
  </si>
  <si>
    <t>77</t>
  </si>
  <si>
    <t>998763201</t>
  </si>
  <si>
    <t>Přesun hmot procentní pro dřevostavby v objektech v přes 6 do 12 m</t>
  </si>
  <si>
    <t>-1000930845</t>
  </si>
  <si>
    <t>766</t>
  </si>
  <si>
    <t>Konstrukce truhlářské</t>
  </si>
  <si>
    <t>78</t>
  </si>
  <si>
    <t>766200010</t>
  </si>
  <si>
    <t>Demontáž a zpětná montáž rohové kuchyňské linky vč. horních skříněk, spotřebičů a dřezu (dl. 1,6 + 1,1 m)</t>
  </si>
  <si>
    <t>187981164</t>
  </si>
  <si>
    <t>79</t>
  </si>
  <si>
    <t>766691914</t>
  </si>
  <si>
    <t>Vyvěšení nebo zavěšení dřevěných křídel dveří pl do 2 m2</t>
  </si>
  <si>
    <t>-1371772792</t>
  </si>
  <si>
    <t>"800/1970"2</t>
  </si>
  <si>
    <t>"900/1970"2</t>
  </si>
  <si>
    <t>"600/1970"2</t>
  </si>
  <si>
    <t>80</t>
  </si>
  <si>
    <t>766694111</t>
  </si>
  <si>
    <t>Montáž parapetních desek dřevěných nebo plastových š do 30 cm dl do 1,0 m</t>
  </si>
  <si>
    <t>-379550138</t>
  </si>
  <si>
    <t>2+2+2</t>
  </si>
  <si>
    <t>81</t>
  </si>
  <si>
    <t>60794102</t>
  </si>
  <si>
    <t>parapet dřevotřískový vnitřní povrch laminátový š 260mm</t>
  </si>
  <si>
    <t>281175441</t>
  </si>
  <si>
    <t>0,9*2*3</t>
  </si>
  <si>
    <t>82</t>
  </si>
  <si>
    <t>766-D01</t>
  </si>
  <si>
    <t>D01, D+M nové vnitřní dřevěné dveře plné do nové ocelové zárubně, 900x1970</t>
  </si>
  <si>
    <t>-1134490977</t>
  </si>
  <si>
    <t>- NOVÉ VNITŘNÍ DŘEVĚNÉ DVEŘE PLNÉ, OSAZENÉ DO NOVÉ OCELOVÉ</t>
  </si>
  <si>
    <t>ZÁRUBNĚ</t>
  </si>
  <si>
    <t>- POVRCH KŘÍDLA: STŘEDNĚTLAKÝ LAMINÁT CPL</t>
  </si>
  <si>
    <t>- BARVA POVRCHU DVEŘÍ (SMETANOVÁ, DLE STÁV. DVEŘÍ NA CHODBĚ)</t>
  </si>
  <si>
    <t>- BARVA ZÁRUBNĚ( TMAVĚ HNĚDÁ)</t>
  </si>
  <si>
    <t>ODSTÍN BUDE UPŘESNĚN PŘI PROVÁDĚNÍ</t>
  </si>
  <si>
    <t>- PŮVODNÍ DŘ. DVEŘE VČETNĚ ZÁRUBNĚ VYBOURÁNY</t>
  </si>
  <si>
    <t>- U PRAHU OSAZENA AL VĚTRACÍ MŘÍŽKA OBOUSTRANNÁ 1KS</t>
  </si>
  <si>
    <t>600x150mm (u dveří WC do m.č. 202 a 302 - 1x2np,1x3np)</t>
  </si>
  <si>
    <t>- KOVÁNÍ MATNÝ NEREZ, KLÍČ FAB</t>
  </si>
  <si>
    <t>- SOUČÁSTÍ JE I OPRAVA OMÍTEK KOLEM DVEŘÍ</t>
  </si>
  <si>
    <t>- PRAHOVÁ NEREZ LIŠTA</t>
  </si>
  <si>
    <t>2+2</t>
  </si>
  <si>
    <t>83</t>
  </si>
  <si>
    <t>766-D02</t>
  </si>
  <si>
    <t>D02, D+M nové vnitřní dřevěné dveře plné do nové ocelové zárubně, 700x1970</t>
  </si>
  <si>
    <t>-1012796566</t>
  </si>
  <si>
    <t>600x150mm</t>
  </si>
  <si>
    <t>- KOVÁNÍ MATNÝ NEREZ, WC ZÁMEK</t>
  </si>
  <si>
    <t>- SOUČÁSTÍ JE OPRAVA OMÍTEK KOLEM DVEŘÍ</t>
  </si>
  <si>
    <t>- PRÁH- NEREZ LIŠTA</t>
  </si>
  <si>
    <t>1+1</t>
  </si>
  <si>
    <t>84</t>
  </si>
  <si>
    <t>766-D03</t>
  </si>
  <si>
    <t>D03, D+M nové vnitřní dřevěné dveře plné do nové ocelové zárubně, 600x1970 mm</t>
  </si>
  <si>
    <t>-323856518</t>
  </si>
  <si>
    <t>- ODSTÍN BUDE UPŘESNĚN PŘI PROVÁDĚNÍ</t>
  </si>
  <si>
    <t>400x150mm (u dveří WC do m.č. 205 a 305 1x2np,1x3np)</t>
  </si>
  <si>
    <t>- PRÁH - MATNÝ NEREZ LIŠTA</t>
  </si>
  <si>
    <t>85</t>
  </si>
  <si>
    <t>766-D06</t>
  </si>
  <si>
    <t>D06, D+M nové vnitřní dřevěné dveře plné do stávající zárubně, 800x1970 mm</t>
  </si>
  <si>
    <t>-1199417787</t>
  </si>
  <si>
    <t>- NOVÉ VNITŘNÍ DŘEVĚNÉ DVEŘE PLNÉ OSAZENÉ DO STÁVAJÍCÍ NOVĚ</t>
  </si>
  <si>
    <t>NATŘENÉ OCELOVÉ ZÁRUBNĚ</t>
  </si>
  <si>
    <t>- PŮVODNÍ DŘ. DVEŘE DEMONTOVÁNY</t>
  </si>
  <si>
    <t>86</t>
  </si>
  <si>
    <t>766-D07</t>
  </si>
  <si>
    <t>D07, D+M nové vnitřní dřevěné dveře ze 2/3 prosklené do stávající zárubně, 800x1970 mm</t>
  </si>
  <si>
    <t>1788889998</t>
  </si>
  <si>
    <t>- NOVÉ VNITŘNÍ DŘEVĚNÉ DVEŘE ZE 2/3 PROSKLENÉ OSAZENÉ DO</t>
  </si>
  <si>
    <t>STÁVAJÍCÍ NOVĚ NATŘENÉ OCELOVÉ ZÁRUBNĚ</t>
  </si>
  <si>
    <t>87</t>
  </si>
  <si>
    <t>998766202</t>
  </si>
  <si>
    <t>Přesun hmot procentní pro kce truhlářské v objektech v přes 6 do 12 m</t>
  </si>
  <si>
    <t>-948101409</t>
  </si>
  <si>
    <t>767</t>
  </si>
  <si>
    <t>Konstrukce zámečnické</t>
  </si>
  <si>
    <t>88</t>
  </si>
  <si>
    <t>767132812</t>
  </si>
  <si>
    <t>Demontáž příček svařovaných do suti</t>
  </si>
  <si>
    <t>33893964</t>
  </si>
  <si>
    <t>2. NP, wc kóje vč. dveří</t>
  </si>
  <si>
    <t>(1,4+1)*2,1</t>
  </si>
  <si>
    <t>3. NP, wc kóje vč. dveří</t>
  </si>
  <si>
    <t>(1,27+0,9)*2,1</t>
  </si>
  <si>
    <t>89</t>
  </si>
  <si>
    <t>767500010</t>
  </si>
  <si>
    <t>D+M provětrané fasády, trapézový plech, nosný jednosměrný rošt, vč. detailů</t>
  </si>
  <si>
    <t>1480485887</t>
  </si>
  <si>
    <t>Kompletní systém</t>
  </si>
  <si>
    <t xml:space="preserve"> (spodní ukončení, horní ukončení, svislé ukončení boční, lemování oken - parapet,ostění nadpraží)</t>
  </si>
  <si>
    <t>- spodní ukončení</t>
  </si>
  <si>
    <t>- horní ukončení</t>
  </si>
  <si>
    <t>- svislé ukončení - boční</t>
  </si>
  <si>
    <t>- meziokení prvek</t>
  </si>
  <si>
    <t>- lemování oken - parapet, ostění, nadpraží</t>
  </si>
  <si>
    <t>- nosný jednosměrný rošt</t>
  </si>
  <si>
    <t>- větrací mřížky</t>
  </si>
  <si>
    <t>- podkladní plechy</t>
  </si>
  <si>
    <t>- zasouvací okení lišty</t>
  </si>
  <si>
    <t>- spojovací materiál</t>
  </si>
  <si>
    <t>- zaměření</t>
  </si>
  <si>
    <t>- doprava a montáž</t>
  </si>
  <si>
    <t>90</t>
  </si>
  <si>
    <t>7675000-O01</t>
  </si>
  <si>
    <t>D+M plastových oken dvoudílných 900 x 1850</t>
  </si>
  <si>
    <t>1855825007</t>
  </si>
  <si>
    <t>NOVÉ PLASTOVÉ OKNO, DVOUDÍLNÉ OTEVÍRAVÉ A VYKLÁPĚCÍ</t>
  </si>
  <si>
    <t>- ZASKLENÍ IZOLAČNÍM DVOJSKLEM, 6-TI KOMOROVÝ PROFIL, S</t>
  </si>
  <si>
    <t>MIKROVENTILACÍ, 3 TĚSNĚNÍ</t>
  </si>
  <si>
    <t>- BARVA : BÍLÁ</t>
  </si>
  <si>
    <t>- NOVÉ OKNO KOTVENO DO VYSPRAVENÉ OCEL. KONSTRUKCE</t>
  </si>
  <si>
    <t>OBVODOVÉHO PLÁŠTĚ</t>
  </si>
  <si>
    <t>- KLIKA BÍLÁ POPLAST</t>
  </si>
  <si>
    <t>- Uw 1,2 W/m2K</t>
  </si>
  <si>
    <t>91</t>
  </si>
  <si>
    <t>7675000-O01př</t>
  </si>
  <si>
    <t>Příplatek k plastovým oknům za matné neprůhledné sklo</t>
  </si>
  <si>
    <t>-2085662621</t>
  </si>
  <si>
    <t>"m. č. 103 a 104"1+1</t>
  </si>
  <si>
    <t>92</t>
  </si>
  <si>
    <t>767500030</t>
  </si>
  <si>
    <t xml:space="preserve">Demontáž a zpětná montáž  mříže okna, vč. očištění a nové povrchové úpravy nátěrem</t>
  </si>
  <si>
    <t>738282786</t>
  </si>
  <si>
    <t>93</t>
  </si>
  <si>
    <t>767-Z1</t>
  </si>
  <si>
    <t>REVIZNÍ DVÍŘKA S POŽÁRNÍ ODOLNOSTÍ EI 30 DP1 ZDĚNÉ ŠACHTY PRO PŘÍSTUP K ČISTÍCÍMU KUSU KANALIZACE 300x300 mm</t>
  </si>
  <si>
    <t>-1059713612</t>
  </si>
  <si>
    <t>Poznámka k položce:_x000d_
Konstrukce dvířek se skládá z pevného hliníkového rámu a výklopných_x000d_
hliníkových dvířek, osazené červenou (protipožární) deskou GKF (GKFi) o_x000d_
síle 25 mm. Otevírání zatlačením – otevřít a zavřít (tlakový zámek)._x000d_
Revizní dvířka se instalují do zdiva ukotvením na hmoždinky.</t>
  </si>
  <si>
    <t>94</t>
  </si>
  <si>
    <t>767-Z2</t>
  </si>
  <si>
    <t>REVIZNÍ DVÍŘKA S POŽÁRNÍ ODOLNOSTÍ EI 30 DP1 ZDĚNÉ ŠACHTY PRO PŘÍSTUP K ČISTÍCÍMU KUSU KANALIZACE, 250x250 mm</t>
  </si>
  <si>
    <t>-1646462930</t>
  </si>
  <si>
    <t>95</t>
  </si>
  <si>
    <t>767-Z3</t>
  </si>
  <si>
    <t>REVIZNÍ DVÍŘKA S POŽÁRNÍ ODOLNOSTÍ EI 30 DP1 SDK PODHLEDU PŘÍSTUP K UZÁVĚRU VODOVODU, 200x200 mm</t>
  </si>
  <si>
    <t>-1941932457</t>
  </si>
  <si>
    <t>96</t>
  </si>
  <si>
    <t>767-Z4</t>
  </si>
  <si>
    <t>REVIZNÍ DVÍŘKA Z NEREZ PLECHU PŘÍSTUP K UZÁVĚRU VODOVODU, 200x200 mm</t>
  </si>
  <si>
    <t>1487864156</t>
  </si>
  <si>
    <t>Poznámka k položce:_x000d_
Konstrukce dvířek se skládá z pevného rámu a výklopných dvířek. Otevírání_x000d_
zatlačením – otevřít a zavřít (tlakový zámek)._x000d_
Revizní dvířka se instalují do zdiva ukotvením na hmoždinky.</t>
  </si>
  <si>
    <t>97</t>
  </si>
  <si>
    <t>767-Z5</t>
  </si>
  <si>
    <t>Oboustranná větrací mřížka do zdiva 300/150 mm, vč. demontáže stávající a úpravy otvoru</t>
  </si>
  <si>
    <t>-1720666352</t>
  </si>
  <si>
    <t>98</t>
  </si>
  <si>
    <t>767-Z6</t>
  </si>
  <si>
    <t xml:space="preserve">Oboustranná větrací mřížka do zdiva 600/150 mm, </t>
  </si>
  <si>
    <t>1156623548</t>
  </si>
  <si>
    <t>99</t>
  </si>
  <si>
    <t>767-Z7</t>
  </si>
  <si>
    <t xml:space="preserve">Oboustranná větrací mřížka do dveří 400/150 mm, </t>
  </si>
  <si>
    <t>1866422357</t>
  </si>
  <si>
    <t>100</t>
  </si>
  <si>
    <t>767-Z8</t>
  </si>
  <si>
    <t xml:space="preserve">Oboustranná větrací mřížka do dveří 600/150 mm, </t>
  </si>
  <si>
    <t>-2125363934</t>
  </si>
  <si>
    <t>101</t>
  </si>
  <si>
    <t>767-Z9</t>
  </si>
  <si>
    <t>Revizní SDK dvířka 500/500mm pro přístup k radiálnímu ventilátoru VZT potrubí</t>
  </si>
  <si>
    <t>-297110518</t>
  </si>
  <si>
    <t>102</t>
  </si>
  <si>
    <t>998767202</t>
  </si>
  <si>
    <t>Přesun hmot procentní pro zámečnické konstrukce v objektech v přes 6 do 12 m</t>
  </si>
  <si>
    <t>1632436160</t>
  </si>
  <si>
    <t>771</t>
  </si>
  <si>
    <t>Podlahy z dlaždic</t>
  </si>
  <si>
    <t>103</t>
  </si>
  <si>
    <t>771111011</t>
  </si>
  <si>
    <t>Vysátí podkladu před pokládkou dlažby</t>
  </si>
  <si>
    <t>-922491601</t>
  </si>
  <si>
    <t>"po vybourání kanalizace"0,6*(9,5+1,316+4,6+0,805+2,4+1,5)</t>
  </si>
  <si>
    <t>104</t>
  </si>
  <si>
    <t>771121011</t>
  </si>
  <si>
    <t>Nátěr penetrační na podlahu</t>
  </si>
  <si>
    <t>796356871</t>
  </si>
  <si>
    <t>105</t>
  </si>
  <si>
    <t>771151014</t>
  </si>
  <si>
    <t>Samonivelační stěrka podlah pevnosti 20 MPa tl přes 8 do 10 mm</t>
  </si>
  <si>
    <t>-468289510</t>
  </si>
  <si>
    <t>106</t>
  </si>
  <si>
    <t>771161011</t>
  </si>
  <si>
    <t>Montáž profilu dilatační spáry bez izolace v rovině dlažby</t>
  </si>
  <si>
    <t>-1974333905</t>
  </si>
  <si>
    <t>"m. č. 101"4,8*4+4,3</t>
  </si>
  <si>
    <t>107</t>
  </si>
  <si>
    <t>59054163</t>
  </si>
  <si>
    <t>profil dilatační</t>
  </si>
  <si>
    <t>977611854</t>
  </si>
  <si>
    <t>23,5*1,1 'Přepočtené koeficientem množství</t>
  </si>
  <si>
    <t>108</t>
  </si>
  <si>
    <t>771474113</t>
  </si>
  <si>
    <t>Montáž soklů z dlaždic keramických rovných flexibilní lepidlo v přes 90 do 120 mm</t>
  </si>
  <si>
    <t>218503509</t>
  </si>
  <si>
    <t>"101"25,4*2+7,2*2+4,8*2</t>
  </si>
  <si>
    <t>"102"3,4*2+1,8*2-0,8*2</t>
  </si>
  <si>
    <t>109</t>
  </si>
  <si>
    <t>59761009R</t>
  </si>
  <si>
    <t>sokl-dlažba keramická</t>
  </si>
  <si>
    <t>-718397475</t>
  </si>
  <si>
    <t>83,6*1,837 'Přepočtené koeficientem množství</t>
  </si>
  <si>
    <t>110</t>
  </si>
  <si>
    <t>771573810</t>
  </si>
  <si>
    <t>Demontáž podlah z dlaždic keramických lepených</t>
  </si>
  <si>
    <t>1873742084</t>
  </si>
  <si>
    <t>D1.1.3 - 2. NP</t>
  </si>
  <si>
    <t>"Předsíň wc-chlapci"5,94</t>
  </si>
  <si>
    <t>"wc chlapci"11,7</t>
  </si>
  <si>
    <t>"úklidová komora"1,62</t>
  </si>
  <si>
    <t>"wc-personál"2,42</t>
  </si>
  <si>
    <t>D1.1.4 - 3. NP</t>
  </si>
  <si>
    <t>D1.1.5 - 1. NP</t>
  </si>
  <si>
    <t>"místnost č. 101"156,3</t>
  </si>
  <si>
    <t>111</t>
  </si>
  <si>
    <t>771574111</t>
  </si>
  <si>
    <t>Montáž podlah keramických hladkých lepených flexibilním lepidlem do 9 ks/m2</t>
  </si>
  <si>
    <t>-1212383930</t>
  </si>
  <si>
    <t>112</t>
  </si>
  <si>
    <t>59761011R</t>
  </si>
  <si>
    <t>dlažba keramická dle výběru investora</t>
  </si>
  <si>
    <t>1953367062</t>
  </si>
  <si>
    <t>217,533*1,1 'Přepočtené koeficientem množství</t>
  </si>
  <si>
    <t>113</t>
  </si>
  <si>
    <t>771591112</t>
  </si>
  <si>
    <t>Izolace pod dlažbu nátěrem nebo stěrkou ve dvou vrstvách</t>
  </si>
  <si>
    <t>511026386</t>
  </si>
  <si>
    <t>114</t>
  </si>
  <si>
    <t>771500010</t>
  </si>
  <si>
    <t>Olištování keramických dlažeb - veškeré rohové, koutové, ukončovací a jiné systémové lišty - kovové - D+M</t>
  </si>
  <si>
    <t>1167355145</t>
  </si>
  <si>
    <t>115</t>
  </si>
  <si>
    <t>998771202</t>
  </si>
  <si>
    <t>Přesun hmot procentní pro podlahy z dlaždic v objektech v přes 6 do 12 m</t>
  </si>
  <si>
    <t>272200130</t>
  </si>
  <si>
    <t>776</t>
  </si>
  <si>
    <t>Podlahy povlakové</t>
  </si>
  <si>
    <t>116</t>
  </si>
  <si>
    <t>776111311</t>
  </si>
  <si>
    <t>Vysátí podkladu povlakových podlah</t>
  </si>
  <si>
    <t>1703291096</t>
  </si>
  <si>
    <t>117</t>
  </si>
  <si>
    <t>776121112</t>
  </si>
  <si>
    <t>Vodou ředitelná penetrace savého podkladu povlakových podlah</t>
  </si>
  <si>
    <t>-1810885550</t>
  </si>
  <si>
    <t>118</t>
  </si>
  <si>
    <t>776141113</t>
  </si>
  <si>
    <t>Vyrovnání podkladu povlakových podlah stěrkou pevnosti 20 MPa tl přes 5 do 8 mm</t>
  </si>
  <si>
    <t>2135395030</t>
  </si>
  <si>
    <t>119</t>
  </si>
  <si>
    <t>77620181R01</t>
  </si>
  <si>
    <t>Demontáž lepených povlakových podlah</t>
  </si>
  <si>
    <t>-1008852567</t>
  </si>
  <si>
    <t>"104"12,2</t>
  </si>
  <si>
    <t>120</t>
  </si>
  <si>
    <t>776221111</t>
  </si>
  <si>
    <t>Lepení pásů z PVC standardním lepidlem</t>
  </si>
  <si>
    <t>723462438</t>
  </si>
  <si>
    <t>121</t>
  </si>
  <si>
    <t>28412285R</t>
  </si>
  <si>
    <t>krytina podlahová zátěžové PVC</t>
  </si>
  <si>
    <t>116916473</t>
  </si>
  <si>
    <t>62,4*1,1 'Přepočtené koeficientem množství</t>
  </si>
  <si>
    <t>122</t>
  </si>
  <si>
    <t>776411111</t>
  </si>
  <si>
    <t>Montáž obvodových soklíků výšky do 80 mm</t>
  </si>
  <si>
    <t>1024053024</t>
  </si>
  <si>
    <t>"103"1,4*2+3,4*2-0,8*2</t>
  </si>
  <si>
    <t>"104"3,6*2+3,4*2-0,8</t>
  </si>
  <si>
    <t>"116"5,55*2+4,3*2-0,8*4</t>
  </si>
  <si>
    <t>"117"5,08*2+4,3*2-0,8</t>
  </si>
  <si>
    <t>123</t>
  </si>
  <si>
    <t>28411009R</t>
  </si>
  <si>
    <t>lišta soklová PVC</t>
  </si>
  <si>
    <t>-230372803</t>
  </si>
  <si>
    <t>55,66*1,02 'Přepočtené koeficientem množství</t>
  </si>
  <si>
    <t>124</t>
  </si>
  <si>
    <t>776500010</t>
  </si>
  <si>
    <t>Olištování povlakových podlah - veškeré rohové, koutové, ukončovací a jiné systémové lišty - D+M</t>
  </si>
  <si>
    <t>-1889863020</t>
  </si>
  <si>
    <t>125</t>
  </si>
  <si>
    <t>998776202</t>
  </si>
  <si>
    <t>Přesun hmot procentní pro podlahy povlakové v objektech v přes 6 do 12 m</t>
  </si>
  <si>
    <t>269622216</t>
  </si>
  <si>
    <t>781</t>
  </si>
  <si>
    <t>Dokončovací práce - obklady</t>
  </si>
  <si>
    <t>126</t>
  </si>
  <si>
    <t>781121011</t>
  </si>
  <si>
    <t>Nátěr penetrační na stěnu</t>
  </si>
  <si>
    <t>-1503179446</t>
  </si>
  <si>
    <t>127</t>
  </si>
  <si>
    <t>781131112</t>
  </si>
  <si>
    <t>Izolace pod obklad nátěrem nebo stěrkou ve dvou vrstvách</t>
  </si>
  <si>
    <t>1711286172</t>
  </si>
  <si>
    <t>"202"(3,3*2+2*2)*0,2-0,2*(1,1+0,9+0,7+0,9)</t>
  </si>
  <si>
    <t>"203"(3,6*2+3,3*2)*0,2-0,2*(0,9+0,9)</t>
  </si>
  <si>
    <t>"204"(1,2*2+1,35*2)*0,2-0,2*0,7</t>
  </si>
  <si>
    <t>"205"(1,4*2+0,95*2-0,9-0,6)*0,2+(0,8*2+1,2*2-0,6)*0,2</t>
  </si>
  <si>
    <t>"302"(3,3*2+2*2)*0,2-0,2*(1,1+0,9+0,7+0,9)</t>
  </si>
  <si>
    <t>"303"(3,6*2+3,3*2)*0,2-0,2*(0,9+0,9)</t>
  </si>
  <si>
    <t>"304"(1,2*2+1,35*2)*0,2-0,2*0,7</t>
  </si>
  <si>
    <t>"305"(1,4*2+0,95*2-0,9-0,6)*0,2+(0,8*2+1,2*2-0,6)*0,2</t>
  </si>
  <si>
    <t>128</t>
  </si>
  <si>
    <t>781473810</t>
  </si>
  <si>
    <t>Demontáž obkladů z obkladaček keramických lepených</t>
  </si>
  <si>
    <t>-527854567</t>
  </si>
  <si>
    <t>D1.1.2 - 1. NP</t>
  </si>
  <si>
    <t>"obklad kuchyňské linky"4,86</t>
  </si>
  <si>
    <t>"Předsíň wc-chlapci"(3,3*2+2*2-1,1-0,8-0,6-0,9)*1,8</t>
  </si>
  <si>
    <t>"wc chlapci"(1+3,6+0,1+3,3+2,6+0,1-0,9)*1,8</t>
  </si>
  <si>
    <t>"úklidová komora"(1,2+1)*1,8</t>
  </si>
  <si>
    <t>"wc-personál"(0,35+0,95+0,7+0,5+0,8+1,2+0,8)*1,8</t>
  </si>
  <si>
    <t>"Předsíň wc-chlapci"(3,3*2+2,05*2-1,1-0,8-0,6-0,9)*1,8</t>
  </si>
  <si>
    <t>"wc chlapci"(1+3,6+0,1+3,3+2,7+0,1-0,9)*1,8</t>
  </si>
  <si>
    <t>129</t>
  </si>
  <si>
    <t>781474111</t>
  </si>
  <si>
    <t>Montáž obkladů vnitřních keramických hladkých přes 6 do 9 ks/m2 lepených flexibilním lepidlem</t>
  </si>
  <si>
    <t>-711783830</t>
  </si>
  <si>
    <t>130</t>
  </si>
  <si>
    <t>59761026R</t>
  </si>
  <si>
    <t>obklad keramický dle výběru investora</t>
  </si>
  <si>
    <t>-1948793352</t>
  </si>
  <si>
    <t>127,635*1,1 'Přepočtené koeficientem množství</t>
  </si>
  <si>
    <t>131</t>
  </si>
  <si>
    <t>781500010</t>
  </si>
  <si>
    <t>Olištování obkladů - veškeré rohové, koutové, ukončovací a jiné systémové lišty - kovové - D+M</t>
  </si>
  <si>
    <t>-2101341218</t>
  </si>
  <si>
    <t>132</t>
  </si>
  <si>
    <t>998781202</t>
  </si>
  <si>
    <t>Přesun hmot procentní pro obklady keramické v objektech v přes 6 do 12 m</t>
  </si>
  <si>
    <t>1082685995</t>
  </si>
  <si>
    <t>783</t>
  </si>
  <si>
    <t>Dokončovací práce - nátěry</t>
  </si>
  <si>
    <t>133</t>
  </si>
  <si>
    <t>783314101</t>
  </si>
  <si>
    <t>Základní jednonásobný syntetický nátěr zámečnických konstrukcí</t>
  </si>
  <si>
    <t>-290617267</t>
  </si>
  <si>
    <t>- výměra se upřesní po rozebrání konstrukce</t>
  </si>
  <si>
    <t>(0,09*2+0,04)*6*11,6</t>
  </si>
  <si>
    <t>(0,09*2+0,04)*9*2,1</t>
  </si>
  <si>
    <t>134</t>
  </si>
  <si>
    <t>783315101</t>
  </si>
  <si>
    <t>Mezinátěr jednonásobný syntetický standardní zámečnických konstrukcí</t>
  </si>
  <si>
    <t>1014033290</t>
  </si>
  <si>
    <t>135</t>
  </si>
  <si>
    <t>783317101</t>
  </si>
  <si>
    <t>Krycí jednonásobný syntetický standardní nátěr zámečnických konstrukcí</t>
  </si>
  <si>
    <t>-1336911247</t>
  </si>
  <si>
    <t>136</t>
  </si>
  <si>
    <t>783500010</t>
  </si>
  <si>
    <t>Enkapsulační nástřik azbestocementových desek</t>
  </si>
  <si>
    <t>-1672837588</t>
  </si>
  <si>
    <t>(11,6*2,1-(0,9*1,85*6))*2*1,1</t>
  </si>
  <si>
    <t>137</t>
  </si>
  <si>
    <t>783500020</t>
  </si>
  <si>
    <t>Povrchová úprava ocelových zárubní</t>
  </si>
  <si>
    <t>-1826175526</t>
  </si>
  <si>
    <t>kompletní skladba nátěrů</t>
  </si>
  <si>
    <t>- stávající zárubně zbavit stávajících barev</t>
  </si>
  <si>
    <t>"D06"1</t>
  </si>
  <si>
    <t>"D07"1</t>
  </si>
  <si>
    <t>784</t>
  </si>
  <si>
    <t>Dokončovací práce - malby a tapety</t>
  </si>
  <si>
    <t>138</t>
  </si>
  <si>
    <t>784211001</t>
  </si>
  <si>
    <t>Jednonásobné bílé malby ze směsí za mokra výborně oděruvzdorných v místnostech v do 3,80 m</t>
  </si>
  <si>
    <t>-1874554990</t>
  </si>
  <si>
    <t>součástí ceny je ochrana konstrukcí, které nebudou opatřeby malbou (okna, dveře, ...)</t>
  </si>
  <si>
    <t>Stropy</t>
  </si>
  <si>
    <t>Stěny</t>
  </si>
  <si>
    <t>"101"25,4*2*3,3+7,2*2*3,3+1*2*3,3*2-(0,9*1,97*9)</t>
  </si>
  <si>
    <t>"116"(5,5*2+4,3*2)*3,3-0,9*1,97*4</t>
  </si>
  <si>
    <t>"117"(5,08*2+4,3*2)*3,3-0,9*1,97-1,85*1*3</t>
  </si>
  <si>
    <t>139</t>
  </si>
  <si>
    <t>784211101</t>
  </si>
  <si>
    <t>Dvojnásobné bílé malby ze směsí za mokra výborně oděruvzdorných v místnostech v do 3,80 m</t>
  </si>
  <si>
    <t>665780572</t>
  </si>
  <si>
    <t>1D.1.4 - Technika prostředí staveb 1.etapa</t>
  </si>
  <si>
    <t>Úroveň 3:</t>
  </si>
  <si>
    <t>1D.1.4.1 - Zařízení zdravotně technických instalací 1.etapa</t>
  </si>
  <si>
    <t>1 - Zemní práce</t>
  </si>
  <si>
    <t>97 - Prorážení otvorů</t>
  </si>
  <si>
    <t>721 - Vnitřní kanalizace</t>
  </si>
  <si>
    <t>722 - Vnitřní vodovod</t>
  </si>
  <si>
    <t>725 - Zařizovací předměty</t>
  </si>
  <si>
    <t>VN - Vedlejší náklady</t>
  </si>
  <si>
    <t>713-ZTI - Izolace tepelné - ZTI</t>
  </si>
  <si>
    <t>721-D - Vnitřní kanalizace - demontáže</t>
  </si>
  <si>
    <t>722-D - Vnitřní vodovod - demontáže</t>
  </si>
  <si>
    <t>725-D - Zařizovací předměty - demontáže</t>
  </si>
  <si>
    <t>Zemní práce</t>
  </si>
  <si>
    <t>451572111R00</t>
  </si>
  <si>
    <t>Lože pod potrubí z kameniva těženého 0 - 4 mm</t>
  </si>
  <si>
    <t>175101101RT2</t>
  </si>
  <si>
    <t>Obsyp potrubí bez prohození sypaniny, s dodáním štěrkopísku frakce 0 - 22 mm</t>
  </si>
  <si>
    <t>132201110R00</t>
  </si>
  <si>
    <t>Hloubení rýh š.do 60 cm v hor.3 do 50 m3, STROJNĚ</t>
  </si>
  <si>
    <t>0,6*4*(1,1-0,2)</t>
  </si>
  <si>
    <t>132201119R00</t>
  </si>
  <si>
    <t>Přípl.za lepivost,hloubení rýh 60 cm,hor.3,STROJNĚ</t>
  </si>
  <si>
    <t>161101101R00</t>
  </si>
  <si>
    <t>Svislé přemístění výkopku z hor.1-4 do 2,5 m</t>
  </si>
  <si>
    <t>174101101R00</t>
  </si>
  <si>
    <t>Zásyp jam, rýh, šachet se zhutněním</t>
  </si>
  <si>
    <t>2,16-(0,6*0,4*4)</t>
  </si>
  <si>
    <t>167101101R00</t>
  </si>
  <si>
    <t>Nakládání výkopku z hor.1-4 v množství do 100 m3</t>
  </si>
  <si>
    <t>2,16-1,2</t>
  </si>
  <si>
    <t>162701105R00</t>
  </si>
  <si>
    <t>Vodorovné přemístění výkopku z hor.1-4 do 10000 m</t>
  </si>
  <si>
    <t>162701109R00</t>
  </si>
  <si>
    <t>Příplatek k vod. přemístění hor.1-4 za další 1 km</t>
  </si>
  <si>
    <t>10*0,96</t>
  </si>
  <si>
    <t>979990108R00</t>
  </si>
  <si>
    <t>Poplatek za skládku</t>
  </si>
  <si>
    <t>0,96*1,55</t>
  </si>
  <si>
    <t>121101101R00</t>
  </si>
  <si>
    <t>Sejmutí ornice s přemístěním do 50 m</t>
  </si>
  <si>
    <t>2*4*0,20</t>
  </si>
  <si>
    <t>181301103R00</t>
  </si>
  <si>
    <t>Rozprostření ornice, rovina, tl. 15-20 cm,do 500m2</t>
  </si>
  <si>
    <t>2*4</t>
  </si>
  <si>
    <t>460620006RT1</t>
  </si>
  <si>
    <t>Osetí povrchu trávou, včetně dodávky osiva</t>
  </si>
  <si>
    <t>Prorážení otvorů</t>
  </si>
  <si>
    <t>974031142R00</t>
  </si>
  <si>
    <t>Vysekání rýh ve zdi cihelné 7 x 7 cm</t>
  </si>
  <si>
    <t>974031143R00</t>
  </si>
  <si>
    <t>Vysekání rýh ve zdi cihelné 7 x 10 cm</t>
  </si>
  <si>
    <t>314843541R00</t>
  </si>
  <si>
    <t>Prostup stropem do d 140 mm</t>
  </si>
  <si>
    <t>139200010RA0</t>
  </si>
  <si>
    <t>Výkop rýh v uzavřeném prostoru v hornině1-4</t>
  </si>
  <si>
    <t>631317125R00</t>
  </si>
  <si>
    <t>Řezání spáry hl. 0-250 mm, beton prostý</t>
  </si>
  <si>
    <t>2*32,4</t>
  </si>
  <si>
    <t>979087311R00</t>
  </si>
  <si>
    <t>Vodorovné přemístění suti nošením do 10 m</t>
  </si>
  <si>
    <t>979087391R00</t>
  </si>
  <si>
    <t>Příplatek za nošení suti každých dalších 10 m</t>
  </si>
  <si>
    <t>5*12,3988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</si>
  <si>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</si>
  <si>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</si>
  <si>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</si>
  <si>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</si>
  <si>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</si>
  <si>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</si>
  <si>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19*28,10148</t>
  </si>
  <si>
    <t>979093111R00</t>
  </si>
  <si>
    <t>Uložení suti na skládku bez zhutnění</t>
  </si>
  <si>
    <t>979990101R00</t>
  </si>
  <si>
    <t>Poplatek za sklád.suti-směs bet.a cihel do 30x30cm</t>
  </si>
  <si>
    <t>721</t>
  </si>
  <si>
    <t>Vnitřní kanalizace</t>
  </si>
  <si>
    <t>721177101R00</t>
  </si>
  <si>
    <t>Potrubí připojovací D 32 x 1,8 mm, odhlučněný systém</t>
  </si>
  <si>
    <t>0,5*1,03</t>
  </si>
  <si>
    <t>721177102R00</t>
  </si>
  <si>
    <t>Potrubí připojovací D 40 x 1,8 mm, odhlučněný systém</t>
  </si>
  <si>
    <t>(3,3+3,3)*1,03</t>
  </si>
  <si>
    <t>721177103R00</t>
  </si>
  <si>
    <t>Potrubí připojovací D 50 x 2,0 mm, odhlučněný systém</t>
  </si>
  <si>
    <t>(1,1+1+0,5+1+0,5)*1,03</t>
  </si>
  <si>
    <t>721177105R00</t>
  </si>
  <si>
    <t>Potrubí připojovací D 110 x 3,4 mm, odhlučněný systém</t>
  </si>
  <si>
    <t>(3,9+3,9)*1,03</t>
  </si>
  <si>
    <t>721177114R00</t>
  </si>
  <si>
    <t>Potrubí odpadní svislé D 75 x 2,6 mm, odhlučněný systém</t>
  </si>
  <si>
    <t>10,2*1,03</t>
  </si>
  <si>
    <t>721177115R00</t>
  </si>
  <si>
    <t>Potrubí odpadní svislé D 110 x 3,4 mm, odhlučněný systém</t>
  </si>
  <si>
    <t>(4+1,2+0,5+10,6)*1,03</t>
  </si>
  <si>
    <t>721177116R00</t>
  </si>
  <si>
    <t>Potrubí odpadní svislé D 125 x 3,9 mm, odhlučněný systém</t>
  </si>
  <si>
    <t>(6,6+0,5+0,5)*1,03</t>
  </si>
  <si>
    <t>721177135R00</t>
  </si>
  <si>
    <t>Potrubí ležaté zavěšené D 110 x 3,4 mm, odhlučněný systém</t>
  </si>
  <si>
    <t>(0,4+0,4)*1,03</t>
  </si>
  <si>
    <t>721177136R00</t>
  </si>
  <si>
    <t>Potrubí ležaté zavěšené D 125 x 3,9 mm, odhlučněný systém</t>
  </si>
  <si>
    <t>(1,7+1,7)*1,03</t>
  </si>
  <si>
    <t>721176222R00</t>
  </si>
  <si>
    <t>Potrubí KG svodné (ležaté) v zemi D 110 x 3,2 mm</t>
  </si>
  <si>
    <t>(1,9+1,5+1,5)*1,03</t>
  </si>
  <si>
    <t>721176223R00</t>
  </si>
  <si>
    <t>Potrubí KG svodné (ležaté) v zemi D 125 x 3,2 mm</t>
  </si>
  <si>
    <t>1,5*1,03</t>
  </si>
  <si>
    <t>721176224R00</t>
  </si>
  <si>
    <t>Potrubí KG svodné (ležaté) v zemi D 160 x 4,0 mm</t>
  </si>
  <si>
    <t>(2,1+6,4+1,5)*1,03</t>
  </si>
  <si>
    <t>721176225R00</t>
  </si>
  <si>
    <t>Potrubí KG svodné (ležaté) v zemi D 200 x 4,9 mm</t>
  </si>
  <si>
    <t>(14,4+5,6)*1,03</t>
  </si>
  <si>
    <t>721194103R00</t>
  </si>
  <si>
    <t>Vyvedení odpadních výpustek D 32 x 1,8</t>
  </si>
  <si>
    <t>721194104R00</t>
  </si>
  <si>
    <t>Vyvedení odpadních výpustek D 40 x 1,8</t>
  </si>
  <si>
    <t>721194105R00</t>
  </si>
  <si>
    <t>Vyvedení odpadních výpustek D 50 x 1,8</t>
  </si>
  <si>
    <t>721194109R00</t>
  </si>
  <si>
    <t>Vyvedení odpadních výpustek D 110 x 2,3</t>
  </si>
  <si>
    <t>721290111R00</t>
  </si>
  <si>
    <t>Zkouška těsnosti kanalizace vodou DN 125</t>
  </si>
  <si>
    <t>4,9+1,5+10+0,5+6,6+4,1+7,8+0,8+3,4+10,2+16,3+7,6</t>
  </si>
  <si>
    <t>721290112R00</t>
  </si>
  <si>
    <t>Zkouška těsnosti kanalizace vodou DN 200</t>
  </si>
  <si>
    <t>721170965R00</t>
  </si>
  <si>
    <t>Propojení dosavadního potrubí PVC D 110, napojení potrubí pod střechou</t>
  </si>
  <si>
    <t>721110915R00</t>
  </si>
  <si>
    <t>Propojení dosavadního potrubí kamenin.DN100</t>
  </si>
  <si>
    <t>721110917R00</t>
  </si>
  <si>
    <t>Propojení dosavadního potrubí kamenin DN150</t>
  </si>
  <si>
    <t>721110918R00</t>
  </si>
  <si>
    <t>Propojení dosavadního potrubí kamenin.DN200</t>
  </si>
  <si>
    <t>998721102R00</t>
  </si>
  <si>
    <t>Přesun hmot pro vnitřní kanalizaci, výšky do 12 m</t>
  </si>
  <si>
    <t>722</t>
  </si>
  <si>
    <t>Vnitřní vodovod</t>
  </si>
  <si>
    <t>722172711R00</t>
  </si>
  <si>
    <t>Potrubí z PP-RCT studená, D 20 x 2,8 mm</t>
  </si>
  <si>
    <t>18,3*1,09</t>
  </si>
  <si>
    <t>722172712R00</t>
  </si>
  <si>
    <t>Potrubí z PP-RCT studená, D 25 x 3,5 mm</t>
  </si>
  <si>
    <t>24,4*1,09</t>
  </si>
  <si>
    <t>722172713R00</t>
  </si>
  <si>
    <t>Potrubí z PP-RCT studená, D 32 x 4,4 mm</t>
  </si>
  <si>
    <t>7,8*1,09</t>
  </si>
  <si>
    <t>722172714R00</t>
  </si>
  <si>
    <t>Potrubí z PP-RCT studená, D 40 x 5,5 mm</t>
  </si>
  <si>
    <t>5,2*1,09</t>
  </si>
  <si>
    <t>722172611R00</t>
  </si>
  <si>
    <t>Potrubí PP-RCT teplá, D 20x2,8 mm, vyztužené čedičovými vlákny</t>
  </si>
  <si>
    <t>20,4*1,09</t>
  </si>
  <si>
    <t>722172612R00</t>
  </si>
  <si>
    <t>Potrubí PP-RCT teplá, D 25x3,5 mm, vyztužené čedičovými vlákny</t>
  </si>
  <si>
    <t>18*1,09</t>
  </si>
  <si>
    <t>722190401R00</t>
  </si>
  <si>
    <t>Vyvedení a upevnění výpustek DN 15</t>
  </si>
  <si>
    <t>2+2*(5*2+5)+1</t>
  </si>
  <si>
    <t>722190402R00</t>
  </si>
  <si>
    <t>Vyvedení a upevnění výpustek DN 20</t>
  </si>
  <si>
    <t>722220111R00</t>
  </si>
  <si>
    <t>Nástěnka K 247, pro výtokový ventil G 1/2</t>
  </si>
  <si>
    <t>1+10+6+10+6</t>
  </si>
  <si>
    <t>722220121R00</t>
  </si>
  <si>
    <t>Nástěnka K 247, pro baterii G 1/2</t>
  </si>
  <si>
    <t>pár</t>
  </si>
  <si>
    <t>722237121R00</t>
  </si>
  <si>
    <t>Kohout kulový,2xvnitřní záv. DN 15</t>
  </si>
  <si>
    <t>722237122R00</t>
  </si>
  <si>
    <t>Kohout kulový,2xvnitřní záv. DN 20</t>
  </si>
  <si>
    <t>722237123R00</t>
  </si>
  <si>
    <t>Kohout kulový,2xvnitřní záv. DN 25</t>
  </si>
  <si>
    <t>722237621R00</t>
  </si>
  <si>
    <t>Ventil vod.zpět.,2xvnitř.závit DN 15</t>
  </si>
  <si>
    <t>722237622R00</t>
  </si>
  <si>
    <t>Ventil vod.zpět.,2xvnitř.závit DN 20</t>
  </si>
  <si>
    <t>734255115R00</t>
  </si>
  <si>
    <t>Ventil pojistný, DN 15 x 6,0 bar</t>
  </si>
  <si>
    <t>734255125R00</t>
  </si>
  <si>
    <t>Ventil pojistný, DN 20 x 6,0 bar</t>
  </si>
  <si>
    <t>28655077R</t>
  </si>
  <si>
    <t>Přechodka MZD D40x5/4" PP R</t>
  </si>
  <si>
    <t>722229104R00</t>
  </si>
  <si>
    <t>Montáž vodovodních armatur,1závit, G 5/4</t>
  </si>
  <si>
    <t>722280106R00</t>
  </si>
  <si>
    <t>Tlaková zkouška vodovodního potrubí DN 32</t>
  </si>
  <si>
    <t>18,3+20,4+24,4+18+2,8+5+5,2</t>
  </si>
  <si>
    <t>722290234R00</t>
  </si>
  <si>
    <t>Proplach a dezinfekce vodovod.potrubí DN 80</t>
  </si>
  <si>
    <t>140</t>
  </si>
  <si>
    <t>998722102R00</t>
  </si>
  <si>
    <t>Přesun hmot pro vnitřní vodovod, výšky do 12 m</t>
  </si>
  <si>
    <t>142</t>
  </si>
  <si>
    <t>Zařizovací předměty</t>
  </si>
  <si>
    <t>725014121RT1</t>
  </si>
  <si>
    <t>Klozet závěsný hlub. splach., bílý, včetně sedátka v bílé barvě</t>
  </si>
  <si>
    <t>soubor</t>
  </si>
  <si>
    <t>144</t>
  </si>
  <si>
    <t>726211321R00</t>
  </si>
  <si>
    <t>Modul-WC předstěn. montáž, splach. nádrž, splach. tlačítko, zvukoizol podl, D+M</t>
  </si>
  <si>
    <t>146</t>
  </si>
  <si>
    <t>725017162R00</t>
  </si>
  <si>
    <t>Umyvadlo na šrouby 55 x 45 cm, bílé</t>
  </si>
  <si>
    <t>148</t>
  </si>
  <si>
    <t>725017161R00</t>
  </si>
  <si>
    <t>Umyvadlo na šrouby 50 x 41 cm, bílé</t>
  </si>
  <si>
    <t>150</t>
  </si>
  <si>
    <t>725860213R00</t>
  </si>
  <si>
    <t>Sifon umyvadlový D 40 mm, chrom, hranatý design</t>
  </si>
  <si>
    <t>152</t>
  </si>
  <si>
    <t>725823111RT1</t>
  </si>
  <si>
    <t>Baterie umyvadlová stoján. ruční, bez otvír.odpadu, standardní</t>
  </si>
  <si>
    <t>154</t>
  </si>
  <si>
    <t>hadička</t>
  </si>
  <si>
    <t>Hadička z chirurgické oceli s opláštěním, pro napojení stojánk. baterie od rohového ventilu</t>
  </si>
  <si>
    <t>ks</t>
  </si>
  <si>
    <t>156</t>
  </si>
  <si>
    <t>55144120R</t>
  </si>
  <si>
    <t>Bidetová sprška - nástěnný set s rohovým ventilem, ruční sprcha s vypínačem, držák sprchy, hadice</t>
  </si>
  <si>
    <t>158</t>
  </si>
  <si>
    <t>725829501R00</t>
  </si>
  <si>
    <t>Montáž baterie nástěnné bidetových souprav</t>
  </si>
  <si>
    <t>160</t>
  </si>
  <si>
    <t>725829301R00</t>
  </si>
  <si>
    <t>Montáž baterie umyv.a dřezové stojánkové, dřez v 1.NP</t>
  </si>
  <si>
    <t>162</t>
  </si>
  <si>
    <t>725334301R00</t>
  </si>
  <si>
    <t>Nálevka se sifonem PP, DN 32, suchá zápach. uzávěrka</t>
  </si>
  <si>
    <t>164</t>
  </si>
  <si>
    <t>725534326R00</t>
  </si>
  <si>
    <t>Ohřívač elek. zásob. závěsný 160 l, 2,2 kW</t>
  </si>
  <si>
    <t>166</t>
  </si>
  <si>
    <t>54132291R</t>
  </si>
  <si>
    <t>Ohřívač vody el. zásobníkový tlakový 10 l, pod dřez</t>
  </si>
  <si>
    <t>168</t>
  </si>
  <si>
    <t>725539102R00</t>
  </si>
  <si>
    <t>Montáž elektr.ohřívačů, ostatní typy</t>
  </si>
  <si>
    <t>170</t>
  </si>
  <si>
    <t>998725102R00</t>
  </si>
  <si>
    <t>Přesun hmot pro zařizovací předměty, výšky do 12 m</t>
  </si>
  <si>
    <t>172</t>
  </si>
  <si>
    <t>VN</t>
  </si>
  <si>
    <t>Vedlejší náklady</t>
  </si>
  <si>
    <t>převzetí</t>
  </si>
  <si>
    <t>Převzetí staveniště</t>
  </si>
  <si>
    <t>soub</t>
  </si>
  <si>
    <t>174</t>
  </si>
  <si>
    <t>průzkum</t>
  </si>
  <si>
    <t>Průzkum stávajících rozvodů ZTI</t>
  </si>
  <si>
    <t>hod</t>
  </si>
  <si>
    <t>176</t>
  </si>
  <si>
    <t>inžčinnost</t>
  </si>
  <si>
    <t>Koordinační činnost</t>
  </si>
  <si>
    <t>178</t>
  </si>
  <si>
    <t>004111020R</t>
  </si>
  <si>
    <t>Vypracování projektové dokumentace, skutečného provedení ZTI</t>
  </si>
  <si>
    <t>Soubor</t>
  </si>
  <si>
    <t>180</t>
  </si>
  <si>
    <t>předání</t>
  </si>
  <si>
    <t>Předání staveniště vč. všech dokladů</t>
  </si>
  <si>
    <t>182</t>
  </si>
  <si>
    <t>713-ZTI</t>
  </si>
  <si>
    <t>Izolace tepelné - ZTI</t>
  </si>
  <si>
    <t>722181211RZ6</t>
  </si>
  <si>
    <t>Izolace návleková tl. stěny 6 mm, vnitřní průměr 20 mm</t>
  </si>
  <si>
    <t>184</t>
  </si>
  <si>
    <t>18,3*1,03</t>
  </si>
  <si>
    <t>722181211RT8</t>
  </si>
  <si>
    <t>Izolace návleková tl. stěny 6 mm, vnitřní průměr 25 mm</t>
  </si>
  <si>
    <t>186</t>
  </si>
  <si>
    <t>24,4*1,03</t>
  </si>
  <si>
    <t>722181211RU1</t>
  </si>
  <si>
    <t>Izolace návleková tl. stěny 6 mm, vnitřní průměr 32 mm</t>
  </si>
  <si>
    <t>188</t>
  </si>
  <si>
    <t>7,8*1,03</t>
  </si>
  <si>
    <t>722181211RV9</t>
  </si>
  <si>
    <t>Izolace návleková tl. stěny 6 mm, vnitřní průměr 40 mm</t>
  </si>
  <si>
    <t>190</t>
  </si>
  <si>
    <t>5,2*1,03</t>
  </si>
  <si>
    <t>722181213RT7</t>
  </si>
  <si>
    <t>Izolace návleková tl. stěny 13 mm, vnitřní průměr 22 mm</t>
  </si>
  <si>
    <t>192</t>
  </si>
  <si>
    <t>20,4*1,03</t>
  </si>
  <si>
    <t>722181213RT9</t>
  </si>
  <si>
    <t>Izolace návleková tl. stěny 13 mm, vnitřní průměr 28 mm</t>
  </si>
  <si>
    <t>194</t>
  </si>
  <si>
    <t>8*1,03</t>
  </si>
  <si>
    <t>722181214RT8</t>
  </si>
  <si>
    <t>Izolace návleková tl. stěny 20 mm, vnitřní průměr 25 mm</t>
  </si>
  <si>
    <t>196</t>
  </si>
  <si>
    <t>2*5*1,03</t>
  </si>
  <si>
    <t>998713102R00</t>
  </si>
  <si>
    <t>Přesun hmot pro izolace tepelné, výšky do 12 m</t>
  </si>
  <si>
    <t>198</t>
  </si>
  <si>
    <t>721-D</t>
  </si>
  <si>
    <t>Vnitřní kanalizace - demontáže</t>
  </si>
  <si>
    <t>721200020RAA</t>
  </si>
  <si>
    <t>Demontáž kanal potrubí novodurového, do DN 110, s vysekáním ze zdi</t>
  </si>
  <si>
    <t>200</t>
  </si>
  <si>
    <t>721200010RA0</t>
  </si>
  <si>
    <t>Demontáž potrubí litinového do DN 100</t>
  </si>
  <si>
    <t>202</t>
  </si>
  <si>
    <t>721110802R00</t>
  </si>
  <si>
    <t>Demontáž potrubí z kameninových trub DN 100</t>
  </si>
  <si>
    <t>204</t>
  </si>
  <si>
    <t>721110806R00</t>
  </si>
  <si>
    <t>Demontáž potrubí z kameninových trub DN 200</t>
  </si>
  <si>
    <t>206</t>
  </si>
  <si>
    <t>721290821R00</t>
  </si>
  <si>
    <t>Přesun vybouraných hmot - kanalizace, H do 6 m</t>
  </si>
  <si>
    <t>208</t>
  </si>
  <si>
    <t>0,8277+0,0491</t>
  </si>
  <si>
    <t>721290822R00</t>
  </si>
  <si>
    <t>Přesun vybouraných hmot - kanalizace, H 6 - 12 m</t>
  </si>
  <si>
    <t>210</t>
  </si>
  <si>
    <t>2,03238+4,2653</t>
  </si>
  <si>
    <t>722-D</t>
  </si>
  <si>
    <t>Vnitřní vodovod - demontáže</t>
  </si>
  <si>
    <t>722200010RAA</t>
  </si>
  <si>
    <t>Demontáž potrubí ocelového do DN 50, s vysekáním ze zdi (odhad)</t>
  </si>
  <si>
    <t>212</t>
  </si>
  <si>
    <t>722290822R00</t>
  </si>
  <si>
    <t>Přesun vybouraných hmot - vodovody, H 6 - 12 m</t>
  </si>
  <si>
    <t>214</t>
  </si>
  <si>
    <t>725-D</t>
  </si>
  <si>
    <t>Zařizovací předměty - demontáže</t>
  </si>
  <si>
    <t>725110814R00</t>
  </si>
  <si>
    <t>Demontáž klozetů kombinovaných</t>
  </si>
  <si>
    <t>216</t>
  </si>
  <si>
    <t>725122817R00</t>
  </si>
  <si>
    <t>Demontáž pisoárů bez nádrže</t>
  </si>
  <si>
    <t>218</t>
  </si>
  <si>
    <t>725137801R00</t>
  </si>
  <si>
    <t>Demontáž splachovací nádrže</t>
  </si>
  <si>
    <t>220</t>
  </si>
  <si>
    <t>725210821R00</t>
  </si>
  <si>
    <t>Demontáž umyvadel bez výtokových armatur</t>
  </si>
  <si>
    <t>222</t>
  </si>
  <si>
    <t>725330840R00</t>
  </si>
  <si>
    <t>Demontáž výlevky ocelové nebo litinové</t>
  </si>
  <si>
    <t>224</t>
  </si>
  <si>
    <t>725810811R00</t>
  </si>
  <si>
    <t>Demontáž ventilu výtokového nástěnného</t>
  </si>
  <si>
    <t>226</t>
  </si>
  <si>
    <t>725820801R00</t>
  </si>
  <si>
    <t>Demontáž baterie nástěnné do G 3/4</t>
  </si>
  <si>
    <t>228</t>
  </si>
  <si>
    <t>725860811R00</t>
  </si>
  <si>
    <t>Demontáž uzávěrek zápachových jednoduchých</t>
  </si>
  <si>
    <t>230</t>
  </si>
  <si>
    <t>725530823R00</t>
  </si>
  <si>
    <t xml:space="preserve">Demontáž, zásobník elektrický tlakový  200 l</t>
  </si>
  <si>
    <t>232</t>
  </si>
  <si>
    <t>725590812R00</t>
  </si>
  <si>
    <t>Přesun vybour.hmot, zařizovací předměty H 12 m</t>
  </si>
  <si>
    <t>234</t>
  </si>
  <si>
    <t>1D.1.4.2 - Zařízení vzduchotechniky 1.etapa</t>
  </si>
  <si>
    <t>728 - Vzduchotechnika</t>
  </si>
  <si>
    <t>728-D - Vzduchotechnika - demontáže</t>
  </si>
  <si>
    <t>970031130R00</t>
  </si>
  <si>
    <t>Vrtání jádrové do zdiva cihelného do D 130 mm</t>
  </si>
  <si>
    <t>970031200R00</t>
  </si>
  <si>
    <t>Vrtání jádrové do zdiva cihelného do D 200 mm</t>
  </si>
  <si>
    <t>971033331R00</t>
  </si>
  <si>
    <t>Vybourání otv. zeď cihel. pl.0,09 m2, tl.15cm, MVC</t>
  </si>
  <si>
    <t>5*0,28346</t>
  </si>
  <si>
    <t>19*0,28346</t>
  </si>
  <si>
    <t>728</t>
  </si>
  <si>
    <t>42981161R</t>
  </si>
  <si>
    <t xml:space="preserve">Potrubí SPIRO  d100 mm, D+M, vč. 20% tvarovek</t>
  </si>
  <si>
    <t>2*(4,7+5,6)</t>
  </si>
  <si>
    <t>42981162R</t>
  </si>
  <si>
    <t xml:space="preserve">Potrubí SPIRO  d125 mm, D+M, vč. 20% tvarovek</t>
  </si>
  <si>
    <t>2*3,5</t>
  </si>
  <si>
    <t>42981164R</t>
  </si>
  <si>
    <t xml:space="preserve">Potrubí SPIRO  d160 mm, D+M, vč. 20% tvarovek</t>
  </si>
  <si>
    <t>2*(2,6+2*0,5)</t>
  </si>
  <si>
    <t>4298150140R</t>
  </si>
  <si>
    <t>Hadice ohebná tepel. a zvuk. izolovaná,102mmx10m, D+M</t>
  </si>
  <si>
    <t>2*((2*0,5)/10)</t>
  </si>
  <si>
    <t>4298150131R</t>
  </si>
  <si>
    <t>Hadice ohebná tepel. a zvuk. izolovaná,127mmx10m, D+M</t>
  </si>
  <si>
    <t>2*(0,5/10)</t>
  </si>
  <si>
    <t>4298150143R</t>
  </si>
  <si>
    <t>Hadice ohebná tepel. a zvuk. izolovaná,160mmx10m, D+M</t>
  </si>
  <si>
    <t>728413522R00</t>
  </si>
  <si>
    <t>Montáž talířového ventilu kruhového do d 200 mm</t>
  </si>
  <si>
    <t>KOV125</t>
  </si>
  <si>
    <t>Talířový ventil odvodní d125 mm</t>
  </si>
  <si>
    <t>KOV160</t>
  </si>
  <si>
    <t>Talířový ventil odvodní d160 mm</t>
  </si>
  <si>
    <t>283483304R</t>
  </si>
  <si>
    <t>Manžeta protihluk d160 mm kruhová, napojení potrubích ventilátorů</t>
  </si>
  <si>
    <t>728614212R00</t>
  </si>
  <si>
    <t>Mtž ventilátoru axiál. nízkotl. potrub. do d 200mm</t>
  </si>
  <si>
    <t>728611113R00</t>
  </si>
  <si>
    <t>Mtž ventilátoru radiál.nízkotl.potrub. do 0,07 m2</t>
  </si>
  <si>
    <t>ventilátor</t>
  </si>
  <si>
    <t>Radiální ventilátor do kruhového potrubí d160 mm, zpětná klapka, 275 m3/h , 70 Pa, 230 V, EC motor</t>
  </si>
  <si>
    <t>ventilátor.1</t>
  </si>
  <si>
    <t>Axiální ventilátor pro kruhové potrubí d100 mm, zpětná klapka, bez čas doběh, 230 V, 75 (90) m3/h</t>
  </si>
  <si>
    <t>728314111R00</t>
  </si>
  <si>
    <t>Montáž protidešť. žaluzie čtyřhranné do 0,15 m2</t>
  </si>
  <si>
    <t>žaluzie</t>
  </si>
  <si>
    <t>Protidešťová žaluzie nerez 200x200 mm, pevné listy, siťka proti hmyzu</t>
  </si>
  <si>
    <t>0,005</t>
  </si>
  <si>
    <t>998728102R00</t>
  </si>
  <si>
    <t>Přesun hmot pro vzduchotechniku, výšky do 12 m</t>
  </si>
  <si>
    <t>728-D</t>
  </si>
  <si>
    <t>Vzduchotechnika - demontáže</t>
  </si>
  <si>
    <t>demontáže</t>
  </si>
  <si>
    <t>Demontáž stáv. vzduchotechiky, ocel čtyřhran potrubí do 180x180 mm vč. přísluš</t>
  </si>
  <si>
    <t>1D.1.4.4 - Zařízení pro vytápění staveb 1.etapa</t>
  </si>
  <si>
    <t>733 - Rozvod potrubí</t>
  </si>
  <si>
    <t>734 - Armatury</t>
  </si>
  <si>
    <t>735 - Otopná tělesa</t>
  </si>
  <si>
    <t>783 - Nátěry</t>
  </si>
  <si>
    <t>733-D - Rozvod potrubí - demontáž</t>
  </si>
  <si>
    <t>735-D - Otopná tělesa - demontáže</t>
  </si>
  <si>
    <t>733</t>
  </si>
  <si>
    <t>Rozvod potrubí</t>
  </si>
  <si>
    <t>733111102R00</t>
  </si>
  <si>
    <t>Potrubí závitové bezešvé běžné nízkotlaké DN 10</t>
  </si>
  <si>
    <t>733113112R00</t>
  </si>
  <si>
    <t>Příplatek za zhotovení přípojky DN 10</t>
  </si>
  <si>
    <t>723190911R00</t>
  </si>
  <si>
    <t>Navaření odbočky na ocel potrubí DN 10</t>
  </si>
  <si>
    <t>998733103R00</t>
  </si>
  <si>
    <t>Přesun hmot pro rozvody potrubí, výšky do 24 m</t>
  </si>
  <si>
    <t>734</t>
  </si>
  <si>
    <t>Armatury</t>
  </si>
  <si>
    <t>734226211RT2</t>
  </si>
  <si>
    <t>Ventil term.přímý,vnitř.záv. DN 10, s termostatickou hlavicí s pojist. kroužkem</t>
  </si>
  <si>
    <t>734266221R00</t>
  </si>
  <si>
    <t xml:space="preserve">Šroubení uzavíratelné přímé, vnitř. závit  DN 10</t>
  </si>
  <si>
    <t>734291911R00</t>
  </si>
  <si>
    <t>Demontáž a zpětná montáž regulačních vent.do G 1/2, stávající termostat. ventily otopných těles</t>
  </si>
  <si>
    <t>998734103R00</t>
  </si>
  <si>
    <t>Přesun hmot pro armatury, výšky do 24 m</t>
  </si>
  <si>
    <t>735</t>
  </si>
  <si>
    <t>Otopná tělesa</t>
  </si>
  <si>
    <t>735156240R00</t>
  </si>
  <si>
    <t>Otopná tělesa panelová výkon 250 W při 75/55/20°C, boční připojení, např. 11/5040</t>
  </si>
  <si>
    <t>735156241R00</t>
  </si>
  <si>
    <t>Otopná tělesa panelová výkon 324 W při 75/55/20°C, boční připojení, např. 11/5050</t>
  </si>
  <si>
    <t>735156242R00</t>
  </si>
  <si>
    <t>Otopná tělesa panelová výkon 410 W při 75/55/20°C, boční připojení, např. 11/5060</t>
  </si>
  <si>
    <t>735156642R00</t>
  </si>
  <si>
    <t>Otopná tělesa panelová výkon 730 W při 75/55/20°C, boční připojení, např. 22/5060</t>
  </si>
  <si>
    <t>998735102R00</t>
  </si>
  <si>
    <t>Přesun hmot pro otopná tělesa, výšky do 12 m</t>
  </si>
  <si>
    <t>Nátěry</t>
  </si>
  <si>
    <t>783424140R00</t>
  </si>
  <si>
    <t xml:space="preserve">Nátěr syntetický potrubí do DN 50 mm  Z + 2x</t>
  </si>
  <si>
    <t>6+2*(7,2+0,5)</t>
  </si>
  <si>
    <t>733-D</t>
  </si>
  <si>
    <t>Rozvod potrubí - demontáž</t>
  </si>
  <si>
    <t>733110806R00</t>
  </si>
  <si>
    <t>Demontáž potrubí ocelového závitového do DN 15-32</t>
  </si>
  <si>
    <t>722130913R00</t>
  </si>
  <si>
    <t>Přeřezání ocelové trubky do DN 25</t>
  </si>
  <si>
    <t>733191914R00</t>
  </si>
  <si>
    <t>Zaslepení potrubí zkováním a zavařením do DN 20</t>
  </si>
  <si>
    <t>733890801R00</t>
  </si>
  <si>
    <t>Přemístění vybouraných hmot - potrubí, H do 6 m</t>
  </si>
  <si>
    <t>735-D</t>
  </si>
  <si>
    <t>Otopná tělesa - demontáže</t>
  </si>
  <si>
    <t>735111810R00</t>
  </si>
  <si>
    <t>Demontáž těles otopných litinových článkových</t>
  </si>
  <si>
    <t>(4+9+3+8+5+9)*0,255</t>
  </si>
  <si>
    <t>735890802R00</t>
  </si>
  <si>
    <t>Přemístění demont. hmot - otop. těles, H 6 - 12 m</t>
  </si>
  <si>
    <t>1D.1.4.3 - Zařízení silnoproudé elektrotechniky 1.etapa</t>
  </si>
  <si>
    <t>D1 - MONTÁŽE SVĚTELNÉ, ZÁS., MOTOROVÉ ROZVODY</t>
  </si>
  <si>
    <t xml:space="preserve">    D2 - SO01 - WC Č.P.598 - BUDOVA II.STUPNĚ - 1.ETAPA</t>
  </si>
  <si>
    <t>D3 - STAVEBNÍ PRÁCE SVĚTELNÉ, ZÁS., MOTOROVÉ ROZVODY</t>
  </si>
  <si>
    <t>D4 - MATERIÁLY SVĚTELNÉ, ZÁS., MOTOROVÉ ROZVODY</t>
  </si>
  <si>
    <t>D5 - MONTÁŽE ROZVADĚČ DB1/11</t>
  </si>
  <si>
    <t>D6 - MATERIÁLY ROZVADĚČ DB1/11</t>
  </si>
  <si>
    <t>D7 - MONTÁŽE ROZVADĚČ DB2/1</t>
  </si>
  <si>
    <t>D8 - MATERIÁLY ROZVADĚČ DB2/1</t>
  </si>
  <si>
    <t>D9 - MONTÁŽE ROZVADĚČ DB3/1</t>
  </si>
  <si>
    <t>D10 - MATERIÁLY ROZVADĚČ DB3/1</t>
  </si>
  <si>
    <t>D11 - PROJEKTOVÁ DOKUMENTACE SK.STAVU, VÝCH.REVIZNÍ ZPRÁVA</t>
  </si>
  <si>
    <t>D1</t>
  </si>
  <si>
    <t>MONTÁŽE SVĚTELNÉ, ZÁS., MOTOROVÉ ROZVODY</t>
  </si>
  <si>
    <t>D2</t>
  </si>
  <si>
    <t>SO01 - WC Č.P.598 - BUDOVA II.STUPNĚ - 1.ETAPA</t>
  </si>
  <si>
    <t>Pol1</t>
  </si>
  <si>
    <t>vyhledání stávající kabeláže v trase rozvodu, označení tras, zajištění ochrany při stavbě</t>
  </si>
  <si>
    <t>Pol2</t>
  </si>
  <si>
    <t>úprava v rozvaděči R, R3/11, R4/11, R4/111 tj. osazení DIN lišty, jistič 25A/3/B, svorky RS16, úprava masky, propojení vodiči CY</t>
  </si>
  <si>
    <t>Pol3</t>
  </si>
  <si>
    <t>přepojení st.LED panelů</t>
  </si>
  <si>
    <t>Pol4</t>
  </si>
  <si>
    <t>přepojení rozhl.a časové ústředny</t>
  </si>
  <si>
    <t>Pol5</t>
  </si>
  <si>
    <t>spínač bílý řaz.1 IP20 komplet PO bez krabice</t>
  </si>
  <si>
    <t>Pol6</t>
  </si>
  <si>
    <t>přepínač bílý řaz.6 IP20 komplet PO bez krabice</t>
  </si>
  <si>
    <t>Pol7</t>
  </si>
  <si>
    <t>pohybový spínač ke stropu, vč.krabice IP20 360st.(pohyb, čas, soumrak)</t>
  </si>
  <si>
    <t>Pol8</t>
  </si>
  <si>
    <t>zásuvka poloz. 10/16A/250V 2P+Z bílá IP20 komplet PO</t>
  </si>
  <si>
    <t>Pol9</t>
  </si>
  <si>
    <t>zásuvka poloz. 10/16A/250V 2P+Z bílá IP20 komplet PO s př.ochranou</t>
  </si>
  <si>
    <t>Pol10</t>
  </si>
  <si>
    <t>A-LED sv.1x14W IP44, kulaté, přis., LED 14W/1400lmn Ra80+</t>
  </si>
  <si>
    <t>Pol11</t>
  </si>
  <si>
    <t>B-LED sv.1x9W IP44, kulaté, přis., LED 9W/900lmn Ra80+</t>
  </si>
  <si>
    <t>Pol12</t>
  </si>
  <si>
    <t>C-LED panel 34W IP40, přisazený 34W/4100lmn Ra80+</t>
  </si>
  <si>
    <t>Pol13</t>
  </si>
  <si>
    <t>D-LED podlinkové sv.s vypínačem 12W/230V/4000K IP40, přisazené</t>
  </si>
  <si>
    <t>Pol14</t>
  </si>
  <si>
    <t>aut.osušovač rukou 230V/2300W</t>
  </si>
  <si>
    <t>Pol15</t>
  </si>
  <si>
    <t>kabel CYKY 3Jx1,5 PU</t>
  </si>
  <si>
    <t>Pol16</t>
  </si>
  <si>
    <t>kabel CYKY 3Ox1,5 PU</t>
  </si>
  <si>
    <t>Pol17</t>
  </si>
  <si>
    <t>kabel CYKY 5Jx1,5 PU</t>
  </si>
  <si>
    <t>Pol18</t>
  </si>
  <si>
    <t>kabel CYKY 3Jx2,5 PU</t>
  </si>
  <si>
    <t>Pol19</t>
  </si>
  <si>
    <t>kabel CYKY 4Jx10 PU</t>
  </si>
  <si>
    <t>Pol20</t>
  </si>
  <si>
    <t>vodič CY6žl/zel. PU</t>
  </si>
  <si>
    <t>Pol21</t>
  </si>
  <si>
    <t>lišta LV 22x20mm PU</t>
  </si>
  <si>
    <t>Pol22</t>
  </si>
  <si>
    <t>ukončení kabelů do 5x4</t>
  </si>
  <si>
    <t>Pol23</t>
  </si>
  <si>
    <t>ukončení kabelů do 5x10</t>
  </si>
  <si>
    <t>Pol24</t>
  </si>
  <si>
    <t>krabice přístrojová, kruhová 68mm, do duté, cih.stěny IP20</t>
  </si>
  <si>
    <t>Pol25</t>
  </si>
  <si>
    <t>krabice odbočná, kruhová, 68mm, do duté, cih.stěny IP20</t>
  </si>
  <si>
    <t>Pol26</t>
  </si>
  <si>
    <t>svorka pružinová 3x2,5mm2 s páčkou</t>
  </si>
  <si>
    <t>Pol27</t>
  </si>
  <si>
    <t>svorka pružinová 5x2,5mm2 s páčkou</t>
  </si>
  <si>
    <t>D3</t>
  </si>
  <si>
    <t>STAVEBNÍ PRÁCE SVĚTELNÉ, ZÁS., MOTOROVÉ ROZVODY</t>
  </si>
  <si>
    <t>Pol28</t>
  </si>
  <si>
    <t>vybourání otvoru do R=60mm tl.do 600mm v cih.zdi</t>
  </si>
  <si>
    <t>Pol29</t>
  </si>
  <si>
    <t>vyřezání spáry ve zdi cihla/tvár.do hl.30mm š.do 30mm</t>
  </si>
  <si>
    <t>Pol30</t>
  </si>
  <si>
    <t>zapravení maltou spáry ve zdi cihla/tvár.do hl.30mm š.do 30mm</t>
  </si>
  <si>
    <t>Pol31</t>
  </si>
  <si>
    <t>vyřezání spáry ve zdi cihla/tvár.do hl.30mm š.do 70mm</t>
  </si>
  <si>
    <t>Pol32</t>
  </si>
  <si>
    <t>zapravení maltou spáry ve zdi cihla/tvár.do hl.30mm š.do 70mm</t>
  </si>
  <si>
    <t>Pol33</t>
  </si>
  <si>
    <t>vyřezání spáry ve zdi beton do hl.30mm š.do 30mm</t>
  </si>
  <si>
    <t>Pol34</t>
  </si>
  <si>
    <t>zapravení maltou spáry ve zdi beton do hl.30mm š.do 30mm</t>
  </si>
  <si>
    <t>D4</t>
  </si>
  <si>
    <t>MATERIÁLY SVĚTELNÉ, ZÁS., MOTOROVÉ ROZVODY</t>
  </si>
  <si>
    <t>Pol35</t>
  </si>
  <si>
    <t>Pol36</t>
  </si>
  <si>
    <t>Pol37</t>
  </si>
  <si>
    <t>Pol38</t>
  </si>
  <si>
    <t>Pol39</t>
  </si>
  <si>
    <t>Pol40</t>
  </si>
  <si>
    <t>Pol41</t>
  </si>
  <si>
    <t>Pol42</t>
  </si>
  <si>
    <t>Pol43</t>
  </si>
  <si>
    <t>Pol44</t>
  </si>
  <si>
    <t>Pol45</t>
  </si>
  <si>
    <t>Pol46</t>
  </si>
  <si>
    <t>kabel CYKY 3Jx1,5</t>
  </si>
  <si>
    <t>Pol47</t>
  </si>
  <si>
    <t>kabel CYKY 3Ox1,5</t>
  </si>
  <si>
    <t>Pol48</t>
  </si>
  <si>
    <t>kabel CYKY 5Jx1,5</t>
  </si>
  <si>
    <t>Pol49</t>
  </si>
  <si>
    <t>kabel CYKY 3Jx2,5</t>
  </si>
  <si>
    <t>Pol50</t>
  </si>
  <si>
    <t>kabel CYKY 4Jx10</t>
  </si>
  <si>
    <t>Pol51</t>
  </si>
  <si>
    <t>vodič CY6žl/zel.</t>
  </si>
  <si>
    <t>Pol52</t>
  </si>
  <si>
    <t>lišta LV 22x20mm</t>
  </si>
  <si>
    <t>Pol53</t>
  </si>
  <si>
    <t>Pol54</t>
  </si>
  <si>
    <t>Pol55</t>
  </si>
  <si>
    <t>Pol56</t>
  </si>
  <si>
    <t>D5</t>
  </si>
  <si>
    <t>MONTÁŽE ROZVADĚČ DB1/11</t>
  </si>
  <si>
    <t>Pol57</t>
  </si>
  <si>
    <t>kompletní nástěnná rozvodnice P 40TE do zdi IP40/IP20 š.424xv.352xhl.103mm</t>
  </si>
  <si>
    <t>Pol58</t>
  </si>
  <si>
    <t>propojovací systém 63A/1L 10kA</t>
  </si>
  <si>
    <t>Pol59</t>
  </si>
  <si>
    <t>propojovací systém 63A/3L 10kA</t>
  </si>
  <si>
    <t>Pol60</t>
  </si>
  <si>
    <t>přepěťová ochrana B+C/3</t>
  </si>
  <si>
    <t>Pol61</t>
  </si>
  <si>
    <t>hlavní vypínač 32A/3/400V</t>
  </si>
  <si>
    <t>Pol62</t>
  </si>
  <si>
    <t>jistič B16/1 10kA</t>
  </si>
  <si>
    <t>Pol63</t>
  </si>
  <si>
    <t>jistič B10/1 10kA</t>
  </si>
  <si>
    <t>Pol64</t>
  </si>
  <si>
    <t>chránič 25-2-030</t>
  </si>
  <si>
    <t>Pol65</t>
  </si>
  <si>
    <t>chránič 25-4-030</t>
  </si>
  <si>
    <t>Pol66</t>
  </si>
  <si>
    <t>pomocná sběrnice N 15(POP)</t>
  </si>
  <si>
    <t>D6</t>
  </si>
  <si>
    <t>MATERIÁLY ROZVADĚČ DB1/11</t>
  </si>
  <si>
    <t>Pol67</t>
  </si>
  <si>
    <t>Pol68</t>
  </si>
  <si>
    <t>Pol69</t>
  </si>
  <si>
    <t>Pol70</t>
  </si>
  <si>
    <t>Pol71</t>
  </si>
  <si>
    <t>Pol72</t>
  </si>
  <si>
    <t>Pol73</t>
  </si>
  <si>
    <t>Pol74</t>
  </si>
  <si>
    <t>Pol75</t>
  </si>
  <si>
    <t>Pol76</t>
  </si>
  <si>
    <t>D7</t>
  </si>
  <si>
    <t>MONTÁŽE ROZVADĚČ DB2/1</t>
  </si>
  <si>
    <t>Pol77</t>
  </si>
  <si>
    <t>kompletní nástěnná rozvodnice P 28TE do zdi IP40/IP20 š.362xv.436xhl.104mm</t>
  </si>
  <si>
    <t>Pol78</t>
  </si>
  <si>
    <t>jistič B6/1 10kA</t>
  </si>
  <si>
    <t>D8</t>
  </si>
  <si>
    <t>MATERIÁLY ROZVADĚČ DB2/1</t>
  </si>
  <si>
    <t>Pol79</t>
  </si>
  <si>
    <t>Pol80</t>
  </si>
  <si>
    <t>D9</t>
  </si>
  <si>
    <t>MONTÁŽE ROZVADĚČ DB3/1</t>
  </si>
  <si>
    <t>D10</t>
  </si>
  <si>
    <t>MATERIÁLY ROZVADĚČ DB3/1</t>
  </si>
  <si>
    <t>236</t>
  </si>
  <si>
    <t>238</t>
  </si>
  <si>
    <t>240</t>
  </si>
  <si>
    <t>D11</t>
  </si>
  <si>
    <t>PROJEKTOVÁ DOKUMENTACE SK.STAVU, VÝCH.REVIZNÍ ZPRÁVA</t>
  </si>
  <si>
    <t>Pol81</t>
  </si>
  <si>
    <t>projektová dokumentace sk.stavu</t>
  </si>
  <si>
    <t>242</t>
  </si>
  <si>
    <t>Pol82</t>
  </si>
  <si>
    <t>výchozí revizní zpráva</t>
  </si>
  <si>
    <t>244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</si>
  <si>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</si>
  <si>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</si>
  <si>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</si>
  <si>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</si>
  <si>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</si>
  <si>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</si>
  <si>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</si>
  <si>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</si>
  <si>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</si>
  <si>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2131854642</t>
  </si>
  <si>
    <t>VRN3</t>
  </si>
  <si>
    <t>Zařízení staveniště</t>
  </si>
  <si>
    <t>030001000</t>
  </si>
  <si>
    <t>-1131857630</t>
  </si>
  <si>
    <t>032803000</t>
  </si>
  <si>
    <t xml:space="preserve">Opatření proti šíření prachu a nečistot z prostor staveniště do zbytku budovy, např. ochranými stěnami, vč. demontáží a likvidace </t>
  </si>
  <si>
    <t>-34420721</t>
  </si>
  <si>
    <t>VRN7</t>
  </si>
  <si>
    <t>Provozní vlivy</t>
  </si>
  <si>
    <t>070001000</t>
  </si>
  <si>
    <t>-445869134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</si>
</sst>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7" fillId="0" borderId="0" xfId="0" applyNumberFormat="1" applyFont="1" applyAlignment="1" applyProtection="1">
      <alignment horizontal="righ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9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53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54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55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56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55</v>
      </c>
      <c r="AI60" s="43"/>
      <c r="AJ60" s="43"/>
      <c r="AK60" s="43"/>
      <c r="AL60" s="43"/>
      <c r="AM60" s="65" t="s">
        <v>56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57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58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55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56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55</v>
      </c>
      <c r="AI75" s="43"/>
      <c r="AJ75" s="43"/>
      <c r="AK75" s="43"/>
      <c r="AL75" s="43"/>
      <c r="AM75" s="65" t="s">
        <v>56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59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202205-063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REKONSTRUKCE HYGIENICKÉHO ZAŘÍZENÍ ZŠ-ÚSTECKÁ Č.P. 500 A 598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14. 5. 2022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ČESKÁ TŘEBOVÁ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K I P spol. s r. o.</v>
      </c>
      <c r="AN89" s="72"/>
      <c r="AO89" s="72"/>
      <c r="AP89" s="72"/>
      <c r="AQ89" s="41"/>
      <c r="AR89" s="45"/>
      <c r="AS89" s="82" t="s">
        <v>60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Pavel Rinn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61</v>
      </c>
      <c r="D92" s="95"/>
      <c r="E92" s="95"/>
      <c r="F92" s="95"/>
      <c r="G92" s="95"/>
      <c r="H92" s="96"/>
      <c r="I92" s="97" t="s">
        <v>62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63</v>
      </c>
      <c r="AH92" s="95"/>
      <c r="AI92" s="95"/>
      <c r="AJ92" s="95"/>
      <c r="AK92" s="95"/>
      <c r="AL92" s="95"/>
      <c r="AM92" s="95"/>
      <c r="AN92" s="97" t="s">
        <v>64</v>
      </c>
      <c r="AO92" s="95"/>
      <c r="AP92" s="99"/>
      <c r="AQ92" s="100" t="s">
        <v>65</v>
      </c>
      <c r="AR92" s="45"/>
      <c r="AS92" s="101" t="s">
        <v>66</v>
      </c>
      <c r="AT92" s="102" t="s">
        <v>67</v>
      </c>
      <c r="AU92" s="102" t="s">
        <v>68</v>
      </c>
      <c r="AV92" s="102" t="s">
        <v>69</v>
      </c>
      <c r="AW92" s="102" t="s">
        <v>70</v>
      </c>
      <c r="AX92" s="102" t="s">
        <v>71</v>
      </c>
      <c r="AY92" s="102" t="s">
        <v>72</v>
      </c>
      <c r="AZ92" s="102" t="s">
        <v>73</v>
      </c>
      <c r="BA92" s="102" t="s">
        <v>74</v>
      </c>
      <c r="BB92" s="102" t="s">
        <v>75</v>
      </c>
      <c r="BC92" s="102" t="s">
        <v>76</v>
      </c>
      <c r="BD92" s="103" t="s">
        <v>77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78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79</v>
      </c>
      <c r="BT94" s="118" t="s">
        <v>80</v>
      </c>
      <c r="BU94" s="119" t="s">
        <v>81</v>
      </c>
      <c r="BV94" s="118" t="s">
        <v>82</v>
      </c>
      <c r="BW94" s="118" t="s">
        <v>5</v>
      </c>
      <c r="BX94" s="118" t="s">
        <v>83</v>
      </c>
      <c r="CL94" s="118" t="s">
        <v>1</v>
      </c>
    </row>
    <row r="95" s="7" customFormat="1" ht="24.75" customHeight="1">
      <c r="A95" s="7"/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ROUND(AG96+AG97+AG102,2)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86</v>
      </c>
      <c r="AR95" s="127"/>
      <c r="AS95" s="128">
        <f>ROUND(AS96+AS97+AS102,2)</f>
        <v>0</v>
      </c>
      <c r="AT95" s="129">
        <f>ROUND(SUM(AV95:AW95),2)</f>
        <v>0</v>
      </c>
      <c r="AU95" s="130">
        <f>ROUND(AU96+AU97+AU102,5)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ROUND(AZ96+AZ97+AZ102,2)</f>
        <v>0</v>
      </c>
      <c r="BA95" s="129">
        <f>ROUND(BA96+BA97+BA102,2)</f>
        <v>0</v>
      </c>
      <c r="BB95" s="129">
        <f>ROUND(BB96+BB97+BB102,2)</f>
        <v>0</v>
      </c>
      <c r="BC95" s="129">
        <f>ROUND(BC96+BC97+BC102,2)</f>
        <v>0</v>
      </c>
      <c r="BD95" s="131">
        <f>ROUND(BD96+BD97+BD102,2)</f>
        <v>0</v>
      </c>
      <c r="BE95" s="7"/>
      <c r="BS95" s="132" t="s">
        <v>79</v>
      </c>
      <c r="BT95" s="132" t="s">
        <v>87</v>
      </c>
      <c r="BU95" s="132" t="s">
        <v>81</v>
      </c>
      <c r="BV95" s="132" t="s">
        <v>82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4" customFormat="1" ht="16.5" customHeight="1">
      <c r="A96" s="133" t="s">
        <v>90</v>
      </c>
      <c r="B96" s="71"/>
      <c r="C96" s="134"/>
      <c r="D96" s="134"/>
      <c r="E96" s="135" t="s">
        <v>91</v>
      </c>
      <c r="F96" s="135"/>
      <c r="G96" s="135"/>
      <c r="H96" s="135"/>
      <c r="I96" s="135"/>
      <c r="J96" s="134"/>
      <c r="K96" s="135" t="s">
        <v>92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'1D.1.1 - Architektonicko ...'!J32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93</v>
      </c>
      <c r="AR96" s="73"/>
      <c r="AS96" s="138">
        <v>0</v>
      </c>
      <c r="AT96" s="139">
        <f>ROUND(SUM(AV96:AW96),2)</f>
        <v>0</v>
      </c>
      <c r="AU96" s="140">
        <f>'1D.1.1 - Architektonicko ...'!P141</f>
        <v>0</v>
      </c>
      <c r="AV96" s="139">
        <f>'1D.1.1 - Architektonicko ...'!J35</f>
        <v>0</v>
      </c>
      <c r="AW96" s="139">
        <f>'1D.1.1 - Architektonicko ...'!J36</f>
        <v>0</v>
      </c>
      <c r="AX96" s="139">
        <f>'1D.1.1 - Architektonicko ...'!J37</f>
        <v>0</v>
      </c>
      <c r="AY96" s="139">
        <f>'1D.1.1 - Architektonicko ...'!J38</f>
        <v>0</v>
      </c>
      <c r="AZ96" s="139">
        <f>'1D.1.1 - Architektonicko ...'!F35</f>
        <v>0</v>
      </c>
      <c r="BA96" s="139">
        <f>'1D.1.1 - Architektonicko ...'!F36</f>
        <v>0</v>
      </c>
      <c r="BB96" s="139">
        <f>'1D.1.1 - Architektonicko ...'!F37</f>
        <v>0</v>
      </c>
      <c r="BC96" s="139">
        <f>'1D.1.1 - Architektonicko ...'!F38</f>
        <v>0</v>
      </c>
      <c r="BD96" s="141">
        <f>'1D.1.1 - Architektonicko ...'!F39</f>
        <v>0</v>
      </c>
      <c r="BE96" s="4"/>
      <c r="BT96" s="142" t="s">
        <v>89</v>
      </c>
      <c r="BV96" s="142" t="s">
        <v>82</v>
      </c>
      <c r="BW96" s="142" t="s">
        <v>94</v>
      </c>
      <c r="BX96" s="142" t="s">
        <v>88</v>
      </c>
      <c r="CL96" s="142" t="s">
        <v>1</v>
      </c>
    </row>
    <row r="97" s="4" customFormat="1" ht="16.5" customHeight="1">
      <c r="A97" s="4"/>
      <c r="B97" s="71"/>
      <c r="C97" s="134"/>
      <c r="D97" s="134"/>
      <c r="E97" s="135" t="s">
        <v>95</v>
      </c>
      <c r="F97" s="135"/>
      <c r="G97" s="135"/>
      <c r="H97" s="135"/>
      <c r="I97" s="135"/>
      <c r="J97" s="134"/>
      <c r="K97" s="135" t="s">
        <v>96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43">
        <f>ROUND(SUM(AG98:AG101),2)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93</v>
      </c>
      <c r="AR97" s="73"/>
      <c r="AS97" s="138">
        <f>ROUND(SUM(AS98:AS101),2)</f>
        <v>0</v>
      </c>
      <c r="AT97" s="139">
        <f>ROUND(SUM(AV97:AW97),2)</f>
        <v>0</v>
      </c>
      <c r="AU97" s="140">
        <f>ROUND(SUM(AU98:AU101),5)</f>
        <v>0</v>
      </c>
      <c r="AV97" s="139">
        <f>ROUND(AZ97*L29,2)</f>
        <v>0</v>
      </c>
      <c r="AW97" s="139">
        <f>ROUND(BA97*L30,2)</f>
        <v>0</v>
      </c>
      <c r="AX97" s="139">
        <f>ROUND(BB97*L29,2)</f>
        <v>0</v>
      </c>
      <c r="AY97" s="139">
        <f>ROUND(BC97*L30,2)</f>
        <v>0</v>
      </c>
      <c r="AZ97" s="139">
        <f>ROUND(SUM(AZ98:AZ101),2)</f>
        <v>0</v>
      </c>
      <c r="BA97" s="139">
        <f>ROUND(SUM(BA98:BA101),2)</f>
        <v>0</v>
      </c>
      <c r="BB97" s="139">
        <f>ROUND(SUM(BB98:BB101),2)</f>
        <v>0</v>
      </c>
      <c r="BC97" s="139">
        <f>ROUND(SUM(BC98:BC101),2)</f>
        <v>0</v>
      </c>
      <c r="BD97" s="141">
        <f>ROUND(SUM(BD98:BD101),2)</f>
        <v>0</v>
      </c>
      <c r="BE97" s="4"/>
      <c r="BS97" s="142" t="s">
        <v>79</v>
      </c>
      <c r="BT97" s="142" t="s">
        <v>89</v>
      </c>
      <c r="BU97" s="142" t="s">
        <v>81</v>
      </c>
      <c r="BV97" s="142" t="s">
        <v>82</v>
      </c>
      <c r="BW97" s="142" t="s">
        <v>97</v>
      </c>
      <c r="BX97" s="142" t="s">
        <v>88</v>
      </c>
      <c r="CL97" s="142" t="s">
        <v>1</v>
      </c>
    </row>
    <row r="98" s="4" customFormat="1" ht="23.25" customHeight="1">
      <c r="A98" s="133" t="s">
        <v>90</v>
      </c>
      <c r="B98" s="71"/>
      <c r="C98" s="134"/>
      <c r="D98" s="134"/>
      <c r="E98" s="134"/>
      <c r="F98" s="135" t="s">
        <v>98</v>
      </c>
      <c r="G98" s="135"/>
      <c r="H98" s="135"/>
      <c r="I98" s="135"/>
      <c r="J98" s="135"/>
      <c r="K98" s="134"/>
      <c r="L98" s="135" t="s">
        <v>99</v>
      </c>
      <c r="M98" s="135"/>
      <c r="N98" s="135"/>
      <c r="O98" s="135"/>
      <c r="P98" s="135"/>
      <c r="Q98" s="135"/>
      <c r="R98" s="135"/>
      <c r="S98" s="135"/>
      <c r="T98" s="135"/>
      <c r="U98" s="135"/>
      <c r="V98" s="135"/>
      <c r="W98" s="135"/>
      <c r="X98" s="135"/>
      <c r="Y98" s="135"/>
      <c r="Z98" s="135"/>
      <c r="AA98" s="135"/>
      <c r="AB98" s="135"/>
      <c r="AC98" s="135"/>
      <c r="AD98" s="135"/>
      <c r="AE98" s="135"/>
      <c r="AF98" s="135"/>
      <c r="AG98" s="136">
        <f>'1D.1.4.1 - Zařízení zdrav...'!J34</f>
        <v>0</v>
      </c>
      <c r="AH98" s="134"/>
      <c r="AI98" s="134"/>
      <c r="AJ98" s="134"/>
      <c r="AK98" s="134"/>
      <c r="AL98" s="134"/>
      <c r="AM98" s="134"/>
      <c r="AN98" s="136">
        <f>SUM(AG98,AT98)</f>
        <v>0</v>
      </c>
      <c r="AO98" s="134"/>
      <c r="AP98" s="134"/>
      <c r="AQ98" s="137" t="s">
        <v>93</v>
      </c>
      <c r="AR98" s="73"/>
      <c r="AS98" s="138">
        <v>0</v>
      </c>
      <c r="AT98" s="139">
        <f>ROUND(SUM(AV98:AW98),2)</f>
        <v>0</v>
      </c>
      <c r="AU98" s="140">
        <f>'1D.1.4.1 - Zařízení zdrav...'!P134</f>
        <v>0</v>
      </c>
      <c r="AV98" s="139">
        <f>'1D.1.4.1 - Zařízení zdrav...'!J37</f>
        <v>0</v>
      </c>
      <c r="AW98" s="139">
        <f>'1D.1.4.1 - Zařízení zdrav...'!J38</f>
        <v>0</v>
      </c>
      <c r="AX98" s="139">
        <f>'1D.1.4.1 - Zařízení zdrav...'!J39</f>
        <v>0</v>
      </c>
      <c r="AY98" s="139">
        <f>'1D.1.4.1 - Zařízení zdrav...'!J40</f>
        <v>0</v>
      </c>
      <c r="AZ98" s="139">
        <f>'1D.1.4.1 - Zařízení zdrav...'!F37</f>
        <v>0</v>
      </c>
      <c r="BA98" s="139">
        <f>'1D.1.4.1 - Zařízení zdrav...'!F38</f>
        <v>0</v>
      </c>
      <c r="BB98" s="139">
        <f>'1D.1.4.1 - Zařízení zdrav...'!F39</f>
        <v>0</v>
      </c>
      <c r="BC98" s="139">
        <f>'1D.1.4.1 - Zařízení zdrav...'!F40</f>
        <v>0</v>
      </c>
      <c r="BD98" s="141">
        <f>'1D.1.4.1 - Zařízení zdrav...'!F41</f>
        <v>0</v>
      </c>
      <c r="BE98" s="4"/>
      <c r="BT98" s="142" t="s">
        <v>100</v>
      </c>
      <c r="BV98" s="142" t="s">
        <v>82</v>
      </c>
      <c r="BW98" s="142" t="s">
        <v>101</v>
      </c>
      <c r="BX98" s="142" t="s">
        <v>97</v>
      </c>
      <c r="CL98" s="142" t="s">
        <v>1</v>
      </c>
    </row>
    <row r="99" s="4" customFormat="1" ht="16.5" customHeight="1">
      <c r="A99" s="133" t="s">
        <v>90</v>
      </c>
      <c r="B99" s="71"/>
      <c r="C99" s="134"/>
      <c r="D99" s="134"/>
      <c r="E99" s="134"/>
      <c r="F99" s="135" t="s">
        <v>102</v>
      </c>
      <c r="G99" s="135"/>
      <c r="H99" s="135"/>
      <c r="I99" s="135"/>
      <c r="J99" s="135"/>
      <c r="K99" s="134"/>
      <c r="L99" s="135" t="s">
        <v>103</v>
      </c>
      <c r="M99" s="135"/>
      <c r="N99" s="135"/>
      <c r="O99" s="135"/>
      <c r="P99" s="135"/>
      <c r="Q99" s="135"/>
      <c r="R99" s="135"/>
      <c r="S99" s="135"/>
      <c r="T99" s="135"/>
      <c r="U99" s="135"/>
      <c r="V99" s="135"/>
      <c r="W99" s="135"/>
      <c r="X99" s="135"/>
      <c r="Y99" s="135"/>
      <c r="Z99" s="135"/>
      <c r="AA99" s="135"/>
      <c r="AB99" s="135"/>
      <c r="AC99" s="135"/>
      <c r="AD99" s="135"/>
      <c r="AE99" s="135"/>
      <c r="AF99" s="135"/>
      <c r="AG99" s="136">
        <f>'1D.1.4.2 - Zařízení vzduc...'!J34</f>
        <v>0</v>
      </c>
      <c r="AH99" s="134"/>
      <c r="AI99" s="134"/>
      <c r="AJ99" s="134"/>
      <c r="AK99" s="134"/>
      <c r="AL99" s="134"/>
      <c r="AM99" s="134"/>
      <c r="AN99" s="136">
        <f>SUM(AG99,AT99)</f>
        <v>0</v>
      </c>
      <c r="AO99" s="134"/>
      <c r="AP99" s="134"/>
      <c r="AQ99" s="137" t="s">
        <v>93</v>
      </c>
      <c r="AR99" s="73"/>
      <c r="AS99" s="138">
        <v>0</v>
      </c>
      <c r="AT99" s="139">
        <f>ROUND(SUM(AV99:AW99),2)</f>
        <v>0</v>
      </c>
      <c r="AU99" s="140">
        <f>'1D.1.4.2 - Zařízení vzduc...'!P128</f>
        <v>0</v>
      </c>
      <c r="AV99" s="139">
        <f>'1D.1.4.2 - Zařízení vzduc...'!J37</f>
        <v>0</v>
      </c>
      <c r="AW99" s="139">
        <f>'1D.1.4.2 - Zařízení vzduc...'!J38</f>
        <v>0</v>
      </c>
      <c r="AX99" s="139">
        <f>'1D.1.4.2 - Zařízení vzduc...'!J39</f>
        <v>0</v>
      </c>
      <c r="AY99" s="139">
        <f>'1D.1.4.2 - Zařízení vzduc...'!J40</f>
        <v>0</v>
      </c>
      <c r="AZ99" s="139">
        <f>'1D.1.4.2 - Zařízení vzduc...'!F37</f>
        <v>0</v>
      </c>
      <c r="BA99" s="139">
        <f>'1D.1.4.2 - Zařízení vzduc...'!F38</f>
        <v>0</v>
      </c>
      <c r="BB99" s="139">
        <f>'1D.1.4.2 - Zařízení vzduc...'!F39</f>
        <v>0</v>
      </c>
      <c r="BC99" s="139">
        <f>'1D.1.4.2 - Zařízení vzduc...'!F40</f>
        <v>0</v>
      </c>
      <c r="BD99" s="141">
        <f>'1D.1.4.2 - Zařízení vzduc...'!F41</f>
        <v>0</v>
      </c>
      <c r="BE99" s="4"/>
      <c r="BT99" s="142" t="s">
        <v>100</v>
      </c>
      <c r="BV99" s="142" t="s">
        <v>82</v>
      </c>
      <c r="BW99" s="142" t="s">
        <v>104</v>
      </c>
      <c r="BX99" s="142" t="s">
        <v>97</v>
      </c>
      <c r="CL99" s="142" t="s">
        <v>1</v>
      </c>
    </row>
    <row r="100" s="4" customFormat="1" ht="16.5" customHeight="1">
      <c r="A100" s="133" t="s">
        <v>90</v>
      </c>
      <c r="B100" s="71"/>
      <c r="C100" s="134"/>
      <c r="D100" s="134"/>
      <c r="E100" s="134"/>
      <c r="F100" s="135" t="s">
        <v>105</v>
      </c>
      <c r="G100" s="135"/>
      <c r="H100" s="135"/>
      <c r="I100" s="135"/>
      <c r="J100" s="135"/>
      <c r="K100" s="134"/>
      <c r="L100" s="135" t="s">
        <v>106</v>
      </c>
      <c r="M100" s="135"/>
      <c r="N100" s="135"/>
      <c r="O100" s="135"/>
      <c r="P100" s="135"/>
      <c r="Q100" s="135"/>
      <c r="R100" s="135"/>
      <c r="S100" s="135"/>
      <c r="T100" s="135"/>
      <c r="U100" s="135"/>
      <c r="V100" s="135"/>
      <c r="W100" s="135"/>
      <c r="X100" s="135"/>
      <c r="Y100" s="135"/>
      <c r="Z100" s="135"/>
      <c r="AA100" s="135"/>
      <c r="AB100" s="135"/>
      <c r="AC100" s="135"/>
      <c r="AD100" s="135"/>
      <c r="AE100" s="135"/>
      <c r="AF100" s="135"/>
      <c r="AG100" s="136">
        <f>'1D.1.4.4 - Zařízení pro v...'!J34</f>
        <v>0</v>
      </c>
      <c r="AH100" s="134"/>
      <c r="AI100" s="134"/>
      <c r="AJ100" s="134"/>
      <c r="AK100" s="134"/>
      <c r="AL100" s="134"/>
      <c r="AM100" s="134"/>
      <c r="AN100" s="136">
        <f>SUM(AG100,AT100)</f>
        <v>0</v>
      </c>
      <c r="AO100" s="134"/>
      <c r="AP100" s="134"/>
      <c r="AQ100" s="137" t="s">
        <v>93</v>
      </c>
      <c r="AR100" s="73"/>
      <c r="AS100" s="138">
        <v>0</v>
      </c>
      <c r="AT100" s="139">
        <f>ROUND(SUM(AV100:AW100),2)</f>
        <v>0</v>
      </c>
      <c r="AU100" s="140">
        <f>'1D.1.4.4 - Zařízení pro v...'!P131</f>
        <v>0</v>
      </c>
      <c r="AV100" s="139">
        <f>'1D.1.4.4 - Zařízení pro v...'!J37</f>
        <v>0</v>
      </c>
      <c r="AW100" s="139">
        <f>'1D.1.4.4 - Zařízení pro v...'!J38</f>
        <v>0</v>
      </c>
      <c r="AX100" s="139">
        <f>'1D.1.4.4 - Zařízení pro v...'!J39</f>
        <v>0</v>
      </c>
      <c r="AY100" s="139">
        <f>'1D.1.4.4 - Zařízení pro v...'!J40</f>
        <v>0</v>
      </c>
      <c r="AZ100" s="139">
        <f>'1D.1.4.4 - Zařízení pro v...'!F37</f>
        <v>0</v>
      </c>
      <c r="BA100" s="139">
        <f>'1D.1.4.4 - Zařízení pro v...'!F38</f>
        <v>0</v>
      </c>
      <c r="BB100" s="139">
        <f>'1D.1.4.4 - Zařízení pro v...'!F39</f>
        <v>0</v>
      </c>
      <c r="BC100" s="139">
        <f>'1D.1.4.4 - Zařízení pro v...'!F40</f>
        <v>0</v>
      </c>
      <c r="BD100" s="141">
        <f>'1D.1.4.4 - Zařízení pro v...'!F41</f>
        <v>0</v>
      </c>
      <c r="BE100" s="4"/>
      <c r="BT100" s="142" t="s">
        <v>100</v>
      </c>
      <c r="BV100" s="142" t="s">
        <v>82</v>
      </c>
      <c r="BW100" s="142" t="s">
        <v>107</v>
      </c>
      <c r="BX100" s="142" t="s">
        <v>97</v>
      </c>
      <c r="CL100" s="142" t="s">
        <v>1</v>
      </c>
    </row>
    <row r="101" s="4" customFormat="1" ht="23.25" customHeight="1">
      <c r="A101" s="133" t="s">
        <v>90</v>
      </c>
      <c r="B101" s="71"/>
      <c r="C101" s="134"/>
      <c r="D101" s="134"/>
      <c r="E101" s="134"/>
      <c r="F101" s="135" t="s">
        <v>108</v>
      </c>
      <c r="G101" s="135"/>
      <c r="H101" s="135"/>
      <c r="I101" s="135"/>
      <c r="J101" s="135"/>
      <c r="K101" s="134"/>
      <c r="L101" s="135" t="s">
        <v>109</v>
      </c>
      <c r="M101" s="135"/>
      <c r="N101" s="135"/>
      <c r="O101" s="135"/>
      <c r="P101" s="135"/>
      <c r="Q101" s="135"/>
      <c r="R101" s="135"/>
      <c r="S101" s="135"/>
      <c r="T101" s="135"/>
      <c r="U101" s="135"/>
      <c r="V101" s="135"/>
      <c r="W101" s="135"/>
      <c r="X101" s="135"/>
      <c r="Y101" s="135"/>
      <c r="Z101" s="135"/>
      <c r="AA101" s="135"/>
      <c r="AB101" s="135"/>
      <c r="AC101" s="135"/>
      <c r="AD101" s="135"/>
      <c r="AE101" s="135"/>
      <c r="AF101" s="135"/>
      <c r="AG101" s="136">
        <f>'1D.1.4.3 - Zařízení silno...'!J34</f>
        <v>0</v>
      </c>
      <c r="AH101" s="134"/>
      <c r="AI101" s="134"/>
      <c r="AJ101" s="134"/>
      <c r="AK101" s="134"/>
      <c r="AL101" s="134"/>
      <c r="AM101" s="134"/>
      <c r="AN101" s="136">
        <f>SUM(AG101,AT101)</f>
        <v>0</v>
      </c>
      <c r="AO101" s="134"/>
      <c r="AP101" s="134"/>
      <c r="AQ101" s="137" t="s">
        <v>93</v>
      </c>
      <c r="AR101" s="73"/>
      <c r="AS101" s="138">
        <v>0</v>
      </c>
      <c r="AT101" s="139">
        <f>ROUND(SUM(AV101:AW101),2)</f>
        <v>0</v>
      </c>
      <c r="AU101" s="140">
        <f>'1D.1.4.3 - Zařízení silno...'!P144</f>
        <v>0</v>
      </c>
      <c r="AV101" s="139">
        <f>'1D.1.4.3 - Zařízení silno...'!J37</f>
        <v>0</v>
      </c>
      <c r="AW101" s="139">
        <f>'1D.1.4.3 - Zařízení silno...'!J38</f>
        <v>0</v>
      </c>
      <c r="AX101" s="139">
        <f>'1D.1.4.3 - Zařízení silno...'!J39</f>
        <v>0</v>
      </c>
      <c r="AY101" s="139">
        <f>'1D.1.4.3 - Zařízení silno...'!J40</f>
        <v>0</v>
      </c>
      <c r="AZ101" s="139">
        <f>'1D.1.4.3 - Zařízení silno...'!F37</f>
        <v>0</v>
      </c>
      <c r="BA101" s="139">
        <f>'1D.1.4.3 - Zařízení silno...'!F38</f>
        <v>0</v>
      </c>
      <c r="BB101" s="139">
        <f>'1D.1.4.3 - Zařízení silno...'!F39</f>
        <v>0</v>
      </c>
      <c r="BC101" s="139">
        <f>'1D.1.4.3 - Zařízení silno...'!F40</f>
        <v>0</v>
      </c>
      <c r="BD101" s="141">
        <f>'1D.1.4.3 - Zařízení silno...'!F41</f>
        <v>0</v>
      </c>
      <c r="BE101" s="4"/>
      <c r="BT101" s="142" t="s">
        <v>100</v>
      </c>
      <c r="BV101" s="142" t="s">
        <v>82</v>
      </c>
      <c r="BW101" s="142" t="s">
        <v>110</v>
      </c>
      <c r="BX101" s="142" t="s">
        <v>97</v>
      </c>
      <c r="CL101" s="142" t="s">
        <v>1</v>
      </c>
    </row>
    <row r="102" s="4" customFormat="1" ht="16.5" customHeight="1">
      <c r="A102" s="133" t="s">
        <v>90</v>
      </c>
      <c r="B102" s="71"/>
      <c r="C102" s="134"/>
      <c r="D102" s="134"/>
      <c r="E102" s="135" t="s">
        <v>111</v>
      </c>
      <c r="F102" s="135"/>
      <c r="G102" s="135"/>
      <c r="H102" s="135"/>
      <c r="I102" s="135"/>
      <c r="J102" s="134"/>
      <c r="K102" s="135" t="s">
        <v>112</v>
      </c>
      <c r="L102" s="135"/>
      <c r="M102" s="135"/>
      <c r="N102" s="135"/>
      <c r="O102" s="135"/>
      <c r="P102" s="135"/>
      <c r="Q102" s="135"/>
      <c r="R102" s="135"/>
      <c r="S102" s="135"/>
      <c r="T102" s="135"/>
      <c r="U102" s="135"/>
      <c r="V102" s="135"/>
      <c r="W102" s="135"/>
      <c r="X102" s="135"/>
      <c r="Y102" s="135"/>
      <c r="Z102" s="135"/>
      <c r="AA102" s="135"/>
      <c r="AB102" s="135"/>
      <c r="AC102" s="135"/>
      <c r="AD102" s="135"/>
      <c r="AE102" s="135"/>
      <c r="AF102" s="135"/>
      <c r="AG102" s="136">
        <f>'VRN - Vedlejší rozpočtové...'!J32</f>
        <v>0</v>
      </c>
      <c r="AH102" s="134"/>
      <c r="AI102" s="134"/>
      <c r="AJ102" s="134"/>
      <c r="AK102" s="134"/>
      <c r="AL102" s="134"/>
      <c r="AM102" s="134"/>
      <c r="AN102" s="136">
        <f>SUM(AG102,AT102)</f>
        <v>0</v>
      </c>
      <c r="AO102" s="134"/>
      <c r="AP102" s="134"/>
      <c r="AQ102" s="137" t="s">
        <v>93</v>
      </c>
      <c r="AR102" s="73"/>
      <c r="AS102" s="144">
        <v>0</v>
      </c>
      <c r="AT102" s="145">
        <f>ROUND(SUM(AV102:AW102),2)</f>
        <v>0</v>
      </c>
      <c r="AU102" s="146">
        <f>'VRN - Vedlejší rozpočtové...'!P124</f>
        <v>0</v>
      </c>
      <c r="AV102" s="145">
        <f>'VRN - Vedlejší rozpočtové...'!J35</f>
        <v>0</v>
      </c>
      <c r="AW102" s="145">
        <f>'VRN - Vedlejší rozpočtové...'!J36</f>
        <v>0</v>
      </c>
      <c r="AX102" s="145">
        <f>'VRN - Vedlejší rozpočtové...'!J37</f>
        <v>0</v>
      </c>
      <c r="AY102" s="145">
        <f>'VRN - Vedlejší rozpočtové...'!J38</f>
        <v>0</v>
      </c>
      <c r="AZ102" s="145">
        <f>'VRN - Vedlejší rozpočtové...'!F35</f>
        <v>0</v>
      </c>
      <c r="BA102" s="145">
        <f>'VRN - Vedlejší rozpočtové...'!F36</f>
        <v>0</v>
      </c>
      <c r="BB102" s="145">
        <f>'VRN - Vedlejší rozpočtové...'!F37</f>
        <v>0</v>
      </c>
      <c r="BC102" s="145">
        <f>'VRN - Vedlejší rozpočtové...'!F38</f>
        <v>0</v>
      </c>
      <c r="BD102" s="147">
        <f>'VRN - Vedlejší rozpočtové...'!F39</f>
        <v>0</v>
      </c>
      <c r="BE102" s="4"/>
      <c r="BT102" s="142" t="s">
        <v>89</v>
      </c>
      <c r="BV102" s="142" t="s">
        <v>82</v>
      </c>
      <c r="BW102" s="142" t="s">
        <v>113</v>
      </c>
      <c r="BX102" s="142" t="s">
        <v>88</v>
      </c>
      <c r="CL102" s="142" t="s">
        <v>1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w/lpKFAijj4w+UG5xC06cC725GS4Jgbjr5wKf5P6s0q06faVjndz+Cj5ocO8ogglzf/fkE3N7DKM8fWKP2iUJQ==" hashValue="zPGH7I2wtqDLIL20S2MOmx30bAQtD6i1IJ4TjbUwYA93RHVE4EIcIjIV2OkkOax3KG0ri3SoCpeZ1I47ujJEKA==" algorithmName="SHA-512" password="C4A3"/>
  <mergeCells count="70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F98:J98"/>
    <mergeCell ref="L98:AF98"/>
    <mergeCell ref="AN99:AP99"/>
    <mergeCell ref="AG99:AM99"/>
    <mergeCell ref="F99:J99"/>
    <mergeCell ref="L99:AF99"/>
    <mergeCell ref="AN100:AP100"/>
    <mergeCell ref="AG100:AM100"/>
    <mergeCell ref="F100:J100"/>
    <mergeCell ref="L100:AF100"/>
    <mergeCell ref="AN101:AP101"/>
    <mergeCell ref="AG101:AM101"/>
    <mergeCell ref="F101:J101"/>
    <mergeCell ref="L101:AF101"/>
    <mergeCell ref="AN102:AP102"/>
    <mergeCell ref="AG102:AM102"/>
    <mergeCell ref="E102:I102"/>
    <mergeCell ref="K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1D.1.1 - Architektonicko ...'!C2" display="/"/>
    <hyperlink ref="A98" location="'1D.1.4.1 - Zařízení zdrav...'!C2" display="/"/>
    <hyperlink ref="A99" location="'1D.1.4.2 - Zařízení vzduc...'!C2" display="/"/>
    <hyperlink ref="A100" location="'1D.1.4.4 - Zařízení pro v...'!C2" display="/"/>
    <hyperlink ref="A101" location="'1D.1.4.3 - Zařízení silno...'!C2" display="/"/>
    <hyperlink ref="A102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89</v>
      </c>
    </row>
    <row r="4" s="1" customFormat="1" ht="24.96" customHeight="1">
      <c r="B4" s="21"/>
      <c r="D4" s="150" t="s">
        <v>114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HYGIENICKÉHO ZAŘÍZENÍ ZŠ-ÚSTECKÁ Č.P. 500 A 598</v>
      </c>
      <c r="F7" s="152"/>
      <c r="G7" s="152"/>
      <c r="H7" s="152"/>
      <c r="L7" s="21"/>
    </row>
    <row r="8" s="1" customFormat="1" ht="12" customHeight="1">
      <c r="B8" s="21"/>
      <c r="D8" s="152" t="s">
        <v>115</v>
      </c>
      <c r="L8" s="21"/>
    </row>
    <row r="9" s="2" customFormat="1" ht="16.5" customHeight="1">
      <c r="A9" s="39"/>
      <c r="B9" s="45"/>
      <c r="C9" s="39"/>
      <c r="D9" s="39"/>
      <c r="E9" s="153" t="s">
        <v>116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118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14. 5. 2022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2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30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32</v>
      </c>
      <c r="E22" s="39"/>
      <c r="F22" s="39"/>
      <c r="G22" s="39"/>
      <c r="H22" s="39"/>
      <c r="I22" s="152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2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37</v>
      </c>
      <c r="E25" s="39"/>
      <c r="F25" s="39"/>
      <c r="G25" s="39"/>
      <c r="H25" s="39"/>
      <c r="I25" s="152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38</v>
      </c>
      <c r="F26" s="39"/>
      <c r="G26" s="39"/>
      <c r="H26" s="39"/>
      <c r="I26" s="152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39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40</v>
      </c>
      <c r="E32" s="39"/>
      <c r="F32" s="39"/>
      <c r="G32" s="39"/>
      <c r="H32" s="39"/>
      <c r="I32" s="39"/>
      <c r="J32" s="162">
        <f>ROUND(J141,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42</v>
      </c>
      <c r="G34" s="39"/>
      <c r="H34" s="39"/>
      <c r="I34" s="163" t="s">
        <v>41</v>
      </c>
      <c r="J34" s="163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44</v>
      </c>
      <c r="E35" s="152" t="s">
        <v>45</v>
      </c>
      <c r="F35" s="165">
        <f>ROUND((SUM(BE141:BE1091)),  2)</f>
        <v>0</v>
      </c>
      <c r="G35" s="39"/>
      <c r="H35" s="39"/>
      <c r="I35" s="166">
        <v>0.20999999999999999</v>
      </c>
      <c r="J35" s="165">
        <f>ROUND(((SUM(BE141:BE1091))*I35),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46</v>
      </c>
      <c r="F36" s="165">
        <f>ROUND((SUM(BF141:BF1091)),  2)</f>
        <v>0</v>
      </c>
      <c r="G36" s="39"/>
      <c r="H36" s="39"/>
      <c r="I36" s="166">
        <v>0.14999999999999999</v>
      </c>
      <c r="J36" s="165">
        <f>ROUND(((SUM(BF141:BF1091))*I36),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47</v>
      </c>
      <c r="F37" s="165">
        <f>ROUND((SUM(BG141:BG1091)),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48</v>
      </c>
      <c r="F38" s="165">
        <f>ROUND((SUM(BH141:BH1091)),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49</v>
      </c>
      <c r="F39" s="165">
        <f>ROUND((SUM(BI141:BI1091)),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50</v>
      </c>
      <c r="E41" s="169"/>
      <c r="F41" s="169"/>
      <c r="G41" s="170" t="s">
        <v>51</v>
      </c>
      <c r="H41" s="171" t="s">
        <v>52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53</v>
      </c>
      <c r="E50" s="175"/>
      <c r="F50" s="175"/>
      <c r="G50" s="174" t="s">
        <v>54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55</v>
      </c>
      <c r="E61" s="177"/>
      <c r="F61" s="178" t="s">
        <v>56</v>
      </c>
      <c r="G61" s="176" t="s">
        <v>55</v>
      </c>
      <c r="H61" s="177"/>
      <c r="I61" s="177"/>
      <c r="J61" s="179" t="s">
        <v>56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57</v>
      </c>
      <c r="E65" s="180"/>
      <c r="F65" s="180"/>
      <c r="G65" s="174" t="s">
        <v>58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55</v>
      </c>
      <c r="E76" s="177"/>
      <c r="F76" s="178" t="s">
        <v>56</v>
      </c>
      <c r="G76" s="176" t="s">
        <v>55</v>
      </c>
      <c r="H76" s="177"/>
      <c r="I76" s="177"/>
      <c r="J76" s="179" t="s">
        <v>56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HYGIENICKÉHO ZAŘÍZENÍ ZŠ-ÚSTECKÁ Č.P. 500 A 598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1D.1.1 - Architektonicko stavební řešení 1.etapa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14. 5. 2022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ČESKÁ TŘEBOVÁ</v>
      </c>
      <c r="G93" s="41"/>
      <c r="H93" s="41"/>
      <c r="I93" s="33" t="s">
        <v>32</v>
      </c>
      <c r="J93" s="37" t="str">
        <f>E23</f>
        <v>K I P spol. s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Pavel Rinn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120</v>
      </c>
      <c r="D96" s="187"/>
      <c r="E96" s="187"/>
      <c r="F96" s="187"/>
      <c r="G96" s="187"/>
      <c r="H96" s="187"/>
      <c r="I96" s="187"/>
      <c r="J96" s="188" t="s">
        <v>121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122</v>
      </c>
      <c r="D98" s="41"/>
      <c r="E98" s="41"/>
      <c r="F98" s="41"/>
      <c r="G98" s="41"/>
      <c r="H98" s="41"/>
      <c r="I98" s="41"/>
      <c r="J98" s="111">
        <f>J141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123</v>
      </c>
    </row>
    <row r="99" s="9" customFormat="1" ht="24.96" customHeight="1">
      <c r="A99" s="9"/>
      <c r="B99" s="190"/>
      <c r="C99" s="191"/>
      <c r="D99" s="192" t="s">
        <v>124</v>
      </c>
      <c r="E99" s="193"/>
      <c r="F99" s="193"/>
      <c r="G99" s="193"/>
      <c r="H99" s="193"/>
      <c r="I99" s="193"/>
      <c r="J99" s="194">
        <f>J142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125</v>
      </c>
      <c r="E100" s="198"/>
      <c r="F100" s="198"/>
      <c r="G100" s="198"/>
      <c r="H100" s="198"/>
      <c r="I100" s="198"/>
      <c r="J100" s="199">
        <f>J143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126</v>
      </c>
      <c r="E101" s="198"/>
      <c r="F101" s="198"/>
      <c r="G101" s="198"/>
      <c r="H101" s="198"/>
      <c r="I101" s="198"/>
      <c r="J101" s="199">
        <f>J157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127</v>
      </c>
      <c r="E102" s="198"/>
      <c r="F102" s="198"/>
      <c r="G102" s="198"/>
      <c r="H102" s="198"/>
      <c r="I102" s="198"/>
      <c r="J102" s="199">
        <f>J190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6"/>
      <c r="C103" s="134"/>
      <c r="D103" s="197" t="s">
        <v>128</v>
      </c>
      <c r="E103" s="198"/>
      <c r="F103" s="198"/>
      <c r="G103" s="198"/>
      <c r="H103" s="198"/>
      <c r="I103" s="198"/>
      <c r="J103" s="199">
        <f>J308</f>
        <v>0</v>
      </c>
      <c r="K103" s="134"/>
      <c r="L103" s="20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6"/>
      <c r="C104" s="134"/>
      <c r="D104" s="197" t="s">
        <v>129</v>
      </c>
      <c r="E104" s="198"/>
      <c r="F104" s="198"/>
      <c r="G104" s="198"/>
      <c r="H104" s="198"/>
      <c r="I104" s="198"/>
      <c r="J104" s="199">
        <f>J430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6"/>
      <c r="C105" s="134"/>
      <c r="D105" s="197" t="s">
        <v>130</v>
      </c>
      <c r="E105" s="198"/>
      <c r="F105" s="198"/>
      <c r="G105" s="198"/>
      <c r="H105" s="198"/>
      <c r="I105" s="198"/>
      <c r="J105" s="199">
        <f>J448</f>
        <v>0</v>
      </c>
      <c r="K105" s="134"/>
      <c r="L105" s="20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90"/>
      <c r="C106" s="191"/>
      <c r="D106" s="192" t="s">
        <v>131</v>
      </c>
      <c r="E106" s="193"/>
      <c r="F106" s="193"/>
      <c r="G106" s="193"/>
      <c r="H106" s="193"/>
      <c r="I106" s="193"/>
      <c r="J106" s="194">
        <f>J450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6"/>
      <c r="C107" s="134"/>
      <c r="D107" s="197" t="s">
        <v>132</v>
      </c>
      <c r="E107" s="198"/>
      <c r="F107" s="198"/>
      <c r="G107" s="198"/>
      <c r="H107" s="198"/>
      <c r="I107" s="198"/>
      <c r="J107" s="199">
        <f>J451</f>
        <v>0</v>
      </c>
      <c r="K107" s="134"/>
      <c r="L107" s="20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6"/>
      <c r="C108" s="134"/>
      <c r="D108" s="197" t="s">
        <v>133</v>
      </c>
      <c r="E108" s="198"/>
      <c r="F108" s="198"/>
      <c r="G108" s="198"/>
      <c r="H108" s="198"/>
      <c r="I108" s="198"/>
      <c r="J108" s="199">
        <f>J470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6"/>
      <c r="C109" s="134"/>
      <c r="D109" s="197" t="s">
        <v>134</v>
      </c>
      <c r="E109" s="198"/>
      <c r="F109" s="198"/>
      <c r="G109" s="198"/>
      <c r="H109" s="198"/>
      <c r="I109" s="198"/>
      <c r="J109" s="199">
        <f>J491</f>
        <v>0</v>
      </c>
      <c r="K109" s="134"/>
      <c r="L109" s="20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6"/>
      <c r="C110" s="134"/>
      <c r="D110" s="197" t="s">
        <v>135</v>
      </c>
      <c r="E110" s="198"/>
      <c r="F110" s="198"/>
      <c r="G110" s="198"/>
      <c r="H110" s="198"/>
      <c r="I110" s="198"/>
      <c r="J110" s="199">
        <f>J538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6"/>
      <c r="C111" s="134"/>
      <c r="D111" s="197" t="s">
        <v>136</v>
      </c>
      <c r="E111" s="198"/>
      <c r="F111" s="198"/>
      <c r="G111" s="198"/>
      <c r="H111" s="198"/>
      <c r="I111" s="198"/>
      <c r="J111" s="199">
        <f>J541</f>
        <v>0</v>
      </c>
      <c r="K111" s="134"/>
      <c r="L111" s="20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6"/>
      <c r="C112" s="134"/>
      <c r="D112" s="197" t="s">
        <v>137</v>
      </c>
      <c r="E112" s="198"/>
      <c r="F112" s="198"/>
      <c r="G112" s="198"/>
      <c r="H112" s="198"/>
      <c r="I112" s="198"/>
      <c r="J112" s="199">
        <f>J546</f>
        <v>0</v>
      </c>
      <c r="K112" s="134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6"/>
      <c r="C113" s="134"/>
      <c r="D113" s="197" t="s">
        <v>138</v>
      </c>
      <c r="E113" s="198"/>
      <c r="F113" s="198"/>
      <c r="G113" s="198"/>
      <c r="H113" s="198"/>
      <c r="I113" s="198"/>
      <c r="J113" s="199">
        <f>J600</f>
        <v>0</v>
      </c>
      <c r="K113" s="134"/>
      <c r="L113" s="20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6"/>
      <c r="C114" s="134"/>
      <c r="D114" s="197" t="s">
        <v>139</v>
      </c>
      <c r="E114" s="198"/>
      <c r="F114" s="198"/>
      <c r="G114" s="198"/>
      <c r="H114" s="198"/>
      <c r="I114" s="198"/>
      <c r="J114" s="199">
        <f>J688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6"/>
      <c r="C115" s="134"/>
      <c r="D115" s="197" t="s">
        <v>140</v>
      </c>
      <c r="E115" s="198"/>
      <c r="F115" s="198"/>
      <c r="G115" s="198"/>
      <c r="H115" s="198"/>
      <c r="I115" s="198"/>
      <c r="J115" s="199">
        <f>J751</f>
        <v>0</v>
      </c>
      <c r="K115" s="134"/>
      <c r="L115" s="20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6"/>
      <c r="C116" s="134"/>
      <c r="D116" s="197" t="s">
        <v>141</v>
      </c>
      <c r="E116" s="198"/>
      <c r="F116" s="198"/>
      <c r="G116" s="198"/>
      <c r="H116" s="198"/>
      <c r="I116" s="198"/>
      <c r="J116" s="199">
        <f>J874</f>
        <v>0</v>
      </c>
      <c r="K116" s="134"/>
      <c r="L116" s="20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6"/>
      <c r="C117" s="134"/>
      <c r="D117" s="197" t="s">
        <v>142</v>
      </c>
      <c r="E117" s="198"/>
      <c r="F117" s="198"/>
      <c r="G117" s="198"/>
      <c r="H117" s="198"/>
      <c r="I117" s="198"/>
      <c r="J117" s="199">
        <f>J928</f>
        <v>0</v>
      </c>
      <c r="K117" s="134"/>
      <c r="L117" s="20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6"/>
      <c r="C118" s="134"/>
      <c r="D118" s="197" t="s">
        <v>143</v>
      </c>
      <c r="E118" s="198"/>
      <c r="F118" s="198"/>
      <c r="G118" s="198"/>
      <c r="H118" s="198"/>
      <c r="I118" s="198"/>
      <c r="J118" s="199">
        <f>J998</f>
        <v>0</v>
      </c>
      <c r="K118" s="134"/>
      <c r="L118" s="20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6"/>
      <c r="C119" s="134"/>
      <c r="D119" s="197" t="s">
        <v>144</v>
      </c>
      <c r="E119" s="198"/>
      <c r="F119" s="198"/>
      <c r="G119" s="198"/>
      <c r="H119" s="198"/>
      <c r="I119" s="198"/>
      <c r="J119" s="199">
        <f>J1028</f>
        <v>0</v>
      </c>
      <c r="K119" s="134"/>
      <c r="L119" s="20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2" customFormat="1" ht="21.84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67"/>
      <c r="C121" s="68"/>
      <c r="D121" s="68"/>
      <c r="E121" s="68"/>
      <c r="F121" s="68"/>
      <c r="G121" s="68"/>
      <c r="H121" s="68"/>
      <c r="I121" s="68"/>
      <c r="J121" s="68"/>
      <c r="K121" s="68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5" s="2" customFormat="1" ht="6.96" customHeight="1">
      <c r="A125" s="39"/>
      <c r="B125" s="69"/>
      <c r="C125" s="70"/>
      <c r="D125" s="70"/>
      <c r="E125" s="70"/>
      <c r="F125" s="70"/>
      <c r="G125" s="70"/>
      <c r="H125" s="70"/>
      <c r="I125" s="70"/>
      <c r="J125" s="70"/>
      <c r="K125" s="70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24.96" customHeight="1">
      <c r="A126" s="39"/>
      <c r="B126" s="40"/>
      <c r="C126" s="24" t="s">
        <v>145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16</v>
      </c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26.25" customHeight="1">
      <c r="A129" s="39"/>
      <c r="B129" s="40"/>
      <c r="C129" s="41"/>
      <c r="D129" s="41"/>
      <c r="E129" s="185" t="str">
        <f>E7</f>
        <v>REKONSTRUKCE HYGIENICKÉHO ZAŘÍZENÍ ZŠ-ÚSTECKÁ Č.P. 500 A 598</v>
      </c>
      <c r="F129" s="33"/>
      <c r="G129" s="33"/>
      <c r="H129" s="33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" customFormat="1" ht="12" customHeight="1">
      <c r="B130" s="22"/>
      <c r="C130" s="33" t="s">
        <v>115</v>
      </c>
      <c r="D130" s="23"/>
      <c r="E130" s="23"/>
      <c r="F130" s="23"/>
      <c r="G130" s="23"/>
      <c r="H130" s="23"/>
      <c r="I130" s="23"/>
      <c r="J130" s="23"/>
      <c r="K130" s="23"/>
      <c r="L130" s="21"/>
    </row>
    <row r="131" s="2" customFormat="1" ht="16.5" customHeight="1">
      <c r="A131" s="39"/>
      <c r="B131" s="40"/>
      <c r="C131" s="41"/>
      <c r="D131" s="41"/>
      <c r="E131" s="185" t="s">
        <v>116</v>
      </c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117</v>
      </c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6.5" customHeight="1">
      <c r="A133" s="39"/>
      <c r="B133" s="40"/>
      <c r="C133" s="41"/>
      <c r="D133" s="41"/>
      <c r="E133" s="77" t="str">
        <f>E11</f>
        <v>1D.1.1 - Architektonicko stavební řešení 1.etapa</v>
      </c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6.96" customHeight="1">
      <c r="A134" s="39"/>
      <c r="B134" s="40"/>
      <c r="C134" s="41"/>
      <c r="D134" s="41"/>
      <c r="E134" s="41"/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20</v>
      </c>
      <c r="D135" s="41"/>
      <c r="E135" s="41"/>
      <c r="F135" s="28" t="str">
        <f>F14</f>
        <v xml:space="preserve"> </v>
      </c>
      <c r="G135" s="41"/>
      <c r="H135" s="41"/>
      <c r="I135" s="33" t="s">
        <v>22</v>
      </c>
      <c r="J135" s="80" t="str">
        <f>IF(J14="","",J14)</f>
        <v>14. 5. 2022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6.96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5.15" customHeight="1">
      <c r="A137" s="39"/>
      <c r="B137" s="40"/>
      <c r="C137" s="33" t="s">
        <v>24</v>
      </c>
      <c r="D137" s="41"/>
      <c r="E137" s="41"/>
      <c r="F137" s="28" t="str">
        <f>E17</f>
        <v>MĚSTO ČESKÁ TŘEBOVÁ</v>
      </c>
      <c r="G137" s="41"/>
      <c r="H137" s="41"/>
      <c r="I137" s="33" t="s">
        <v>32</v>
      </c>
      <c r="J137" s="37" t="str">
        <f>E23</f>
        <v>K I P spol. s r. o.</v>
      </c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5.15" customHeight="1">
      <c r="A138" s="39"/>
      <c r="B138" s="40"/>
      <c r="C138" s="33" t="s">
        <v>30</v>
      </c>
      <c r="D138" s="41"/>
      <c r="E138" s="41"/>
      <c r="F138" s="28" t="str">
        <f>IF(E20="","",E20)</f>
        <v>Vyplň údaj</v>
      </c>
      <c r="G138" s="41"/>
      <c r="H138" s="41"/>
      <c r="I138" s="33" t="s">
        <v>37</v>
      </c>
      <c r="J138" s="37" t="str">
        <f>E26</f>
        <v>Pavel Rinn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0.32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11" customFormat="1" ht="29.28" customHeight="1">
      <c r="A140" s="201"/>
      <c r="B140" s="202"/>
      <c r="C140" s="203" t="s">
        <v>146</v>
      </c>
      <c r="D140" s="204" t="s">
        <v>65</v>
      </c>
      <c r="E140" s="204" t="s">
        <v>61</v>
      </c>
      <c r="F140" s="204" t="s">
        <v>62</v>
      </c>
      <c r="G140" s="204" t="s">
        <v>147</v>
      </c>
      <c r="H140" s="204" t="s">
        <v>148</v>
      </c>
      <c r="I140" s="204" t="s">
        <v>149</v>
      </c>
      <c r="J140" s="205" t="s">
        <v>121</v>
      </c>
      <c r="K140" s="206" t="s">
        <v>150</v>
      </c>
      <c r="L140" s="207"/>
      <c r="M140" s="101" t="s">
        <v>1</v>
      </c>
      <c r="N140" s="102" t="s">
        <v>44</v>
      </c>
      <c r="O140" s="102" t="s">
        <v>151</v>
      </c>
      <c r="P140" s="102" t="s">
        <v>152</v>
      </c>
      <c r="Q140" s="102" t="s">
        <v>153</v>
      </c>
      <c r="R140" s="102" t="s">
        <v>154</v>
      </c>
      <c r="S140" s="102" t="s">
        <v>155</v>
      </c>
      <c r="T140" s="103" t="s">
        <v>156</v>
      </c>
      <c r="U140" s="201"/>
      <c r="V140" s="201"/>
      <c r="W140" s="201"/>
      <c r="X140" s="201"/>
      <c r="Y140" s="201"/>
      <c r="Z140" s="201"/>
      <c r="AA140" s="201"/>
      <c r="AB140" s="201"/>
      <c r="AC140" s="201"/>
      <c r="AD140" s="201"/>
      <c r="AE140" s="201"/>
    </row>
    <row r="141" s="2" customFormat="1" ht="22.8" customHeight="1">
      <c r="A141" s="39"/>
      <c r="B141" s="40"/>
      <c r="C141" s="108" t="s">
        <v>157</v>
      </c>
      <c r="D141" s="41"/>
      <c r="E141" s="41"/>
      <c r="F141" s="41"/>
      <c r="G141" s="41"/>
      <c r="H141" s="41"/>
      <c r="I141" s="41"/>
      <c r="J141" s="208">
        <f>BK141</f>
        <v>0</v>
      </c>
      <c r="K141" s="41"/>
      <c r="L141" s="45"/>
      <c r="M141" s="104"/>
      <c r="N141" s="209"/>
      <c r="O141" s="105"/>
      <c r="P141" s="210">
        <f>P142+P450</f>
        <v>0</v>
      </c>
      <c r="Q141" s="105"/>
      <c r="R141" s="210">
        <f>R142+R450</f>
        <v>47.197172420000001</v>
      </c>
      <c r="S141" s="105"/>
      <c r="T141" s="211">
        <f>T142+T450</f>
        <v>28.961944999999996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79</v>
      </c>
      <c r="AU141" s="18" t="s">
        <v>123</v>
      </c>
      <c r="BK141" s="212">
        <f>BK142+BK450</f>
        <v>0</v>
      </c>
    </row>
    <row r="142" s="12" customFormat="1" ht="25.92" customHeight="1">
      <c r="A142" s="12"/>
      <c r="B142" s="213"/>
      <c r="C142" s="214"/>
      <c r="D142" s="215" t="s">
        <v>79</v>
      </c>
      <c r="E142" s="216" t="s">
        <v>158</v>
      </c>
      <c r="F142" s="216" t="s">
        <v>159</v>
      </c>
      <c r="G142" s="214"/>
      <c r="H142" s="214"/>
      <c r="I142" s="217"/>
      <c r="J142" s="218">
        <f>BK142</f>
        <v>0</v>
      </c>
      <c r="K142" s="214"/>
      <c r="L142" s="219"/>
      <c r="M142" s="220"/>
      <c r="N142" s="221"/>
      <c r="O142" s="221"/>
      <c r="P142" s="222">
        <f>P143+P157+P190+P308+P430+P448</f>
        <v>0</v>
      </c>
      <c r="Q142" s="221"/>
      <c r="R142" s="222">
        <f>R143+R157+R190+R308+R430+R448</f>
        <v>31.347731239999998</v>
      </c>
      <c r="S142" s="221"/>
      <c r="T142" s="223">
        <f>T143+T157+T190+T308+T430+T448</f>
        <v>18.741101999999998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87</v>
      </c>
      <c r="AT142" s="225" t="s">
        <v>79</v>
      </c>
      <c r="AU142" s="225" t="s">
        <v>80</v>
      </c>
      <c r="AY142" s="224" t="s">
        <v>160</v>
      </c>
      <c r="BK142" s="226">
        <f>BK143+BK157+BK190+BK308+BK430+BK448</f>
        <v>0</v>
      </c>
    </row>
    <row r="143" s="12" customFormat="1" ht="22.8" customHeight="1">
      <c r="A143" s="12"/>
      <c r="B143" s="213"/>
      <c r="C143" s="214"/>
      <c r="D143" s="215" t="s">
        <v>79</v>
      </c>
      <c r="E143" s="227" t="s">
        <v>89</v>
      </c>
      <c r="F143" s="227" t="s">
        <v>161</v>
      </c>
      <c r="G143" s="214"/>
      <c r="H143" s="214"/>
      <c r="I143" s="217"/>
      <c r="J143" s="228">
        <f>BK143</f>
        <v>0</v>
      </c>
      <c r="K143" s="214"/>
      <c r="L143" s="219"/>
      <c r="M143" s="220"/>
      <c r="N143" s="221"/>
      <c r="O143" s="221"/>
      <c r="P143" s="222">
        <f>SUM(P144:P156)</f>
        <v>0</v>
      </c>
      <c r="Q143" s="221"/>
      <c r="R143" s="222">
        <f>SUM(R144:R156)</f>
        <v>5.735616939999999</v>
      </c>
      <c r="S143" s="221"/>
      <c r="T143" s="223">
        <f>SUM(T144:T156)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24" t="s">
        <v>87</v>
      </c>
      <c r="AT143" s="225" t="s">
        <v>79</v>
      </c>
      <c r="AU143" s="225" t="s">
        <v>87</v>
      </c>
      <c r="AY143" s="224" t="s">
        <v>160</v>
      </c>
      <c r="BK143" s="226">
        <f>SUM(BK144:BK156)</f>
        <v>0</v>
      </c>
    </row>
    <row r="144" s="2" customFormat="1" ht="24.15" customHeight="1">
      <c r="A144" s="39"/>
      <c r="B144" s="40"/>
      <c r="C144" s="229" t="s">
        <v>87</v>
      </c>
      <c r="D144" s="229" t="s">
        <v>162</v>
      </c>
      <c r="E144" s="230" t="s">
        <v>163</v>
      </c>
      <c r="F144" s="231" t="s">
        <v>164</v>
      </c>
      <c r="G144" s="232" t="s">
        <v>165</v>
      </c>
      <c r="H144" s="233">
        <v>2.2559999999999998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45</v>
      </c>
      <c r="O144" s="92"/>
      <c r="P144" s="239">
        <f>O144*H144</f>
        <v>0</v>
      </c>
      <c r="Q144" s="239">
        <v>2.5018699999999998</v>
      </c>
      <c r="R144" s="239">
        <f>Q144*H144</f>
        <v>5.6442187199999987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166</v>
      </c>
      <c r="AT144" s="241" t="s">
        <v>162</v>
      </c>
      <c r="AU144" s="241" t="s">
        <v>89</v>
      </c>
      <c r="AY144" s="18" t="s">
        <v>160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87</v>
      </c>
      <c r="BK144" s="242">
        <f>ROUND(I144*H144,2)</f>
        <v>0</v>
      </c>
      <c r="BL144" s="18" t="s">
        <v>166</v>
      </c>
      <c r="BM144" s="241" t="s">
        <v>167</v>
      </c>
    </row>
    <row r="145" s="13" customFormat="1">
      <c r="A145" s="13"/>
      <c r="B145" s="243"/>
      <c r="C145" s="244"/>
      <c r="D145" s="245" t="s">
        <v>168</v>
      </c>
      <c r="E145" s="246" t="s">
        <v>1</v>
      </c>
      <c r="F145" s="247" t="s">
        <v>169</v>
      </c>
      <c r="G145" s="244"/>
      <c r="H145" s="246" t="s">
        <v>1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168</v>
      </c>
      <c r="AU145" s="253" t="s">
        <v>89</v>
      </c>
      <c r="AV145" s="13" t="s">
        <v>87</v>
      </c>
      <c r="AW145" s="13" t="s">
        <v>36</v>
      </c>
      <c r="AX145" s="13" t="s">
        <v>80</v>
      </c>
      <c r="AY145" s="253" t="s">
        <v>160</v>
      </c>
    </row>
    <row r="146" s="14" customFormat="1">
      <c r="A146" s="14"/>
      <c r="B146" s="254"/>
      <c r="C146" s="255"/>
      <c r="D146" s="245" t="s">
        <v>168</v>
      </c>
      <c r="E146" s="256" t="s">
        <v>1</v>
      </c>
      <c r="F146" s="257" t="s">
        <v>170</v>
      </c>
      <c r="G146" s="255"/>
      <c r="H146" s="258">
        <v>1.2070000000000001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168</v>
      </c>
      <c r="AU146" s="264" t="s">
        <v>89</v>
      </c>
      <c r="AV146" s="14" t="s">
        <v>89</v>
      </c>
      <c r="AW146" s="14" t="s">
        <v>36</v>
      </c>
      <c r="AX146" s="14" t="s">
        <v>80</v>
      </c>
      <c r="AY146" s="264" t="s">
        <v>160</v>
      </c>
    </row>
    <row r="147" s="14" customFormat="1">
      <c r="A147" s="14"/>
      <c r="B147" s="254"/>
      <c r="C147" s="255"/>
      <c r="D147" s="245" t="s">
        <v>168</v>
      </c>
      <c r="E147" s="256" t="s">
        <v>1</v>
      </c>
      <c r="F147" s="257" t="s">
        <v>171</v>
      </c>
      <c r="G147" s="255"/>
      <c r="H147" s="258">
        <v>0.57999999999999996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168</v>
      </c>
      <c r="AU147" s="264" t="s">
        <v>89</v>
      </c>
      <c r="AV147" s="14" t="s">
        <v>89</v>
      </c>
      <c r="AW147" s="14" t="s">
        <v>36</v>
      </c>
      <c r="AX147" s="14" t="s">
        <v>80</v>
      </c>
      <c r="AY147" s="264" t="s">
        <v>160</v>
      </c>
    </row>
    <row r="148" s="14" customFormat="1">
      <c r="A148" s="14"/>
      <c r="B148" s="254"/>
      <c r="C148" s="255"/>
      <c r="D148" s="245" t="s">
        <v>168</v>
      </c>
      <c r="E148" s="256" t="s">
        <v>1</v>
      </c>
      <c r="F148" s="257" t="s">
        <v>172</v>
      </c>
      <c r="G148" s="255"/>
      <c r="H148" s="258">
        <v>0.46899999999999997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4" t="s">
        <v>168</v>
      </c>
      <c r="AU148" s="264" t="s">
        <v>89</v>
      </c>
      <c r="AV148" s="14" t="s">
        <v>89</v>
      </c>
      <c r="AW148" s="14" t="s">
        <v>36</v>
      </c>
      <c r="AX148" s="14" t="s">
        <v>80</v>
      </c>
      <c r="AY148" s="264" t="s">
        <v>160</v>
      </c>
    </row>
    <row r="149" s="15" customFormat="1">
      <c r="A149" s="15"/>
      <c r="B149" s="265"/>
      <c r="C149" s="266"/>
      <c r="D149" s="245" t="s">
        <v>168</v>
      </c>
      <c r="E149" s="267" t="s">
        <v>1</v>
      </c>
      <c r="F149" s="268" t="s">
        <v>173</v>
      </c>
      <c r="G149" s="266"/>
      <c r="H149" s="269">
        <v>2.2559999999999998</v>
      </c>
      <c r="I149" s="270"/>
      <c r="J149" s="266"/>
      <c r="K149" s="266"/>
      <c r="L149" s="271"/>
      <c r="M149" s="272"/>
      <c r="N149" s="273"/>
      <c r="O149" s="273"/>
      <c r="P149" s="273"/>
      <c r="Q149" s="273"/>
      <c r="R149" s="273"/>
      <c r="S149" s="273"/>
      <c r="T149" s="274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5" t="s">
        <v>168</v>
      </c>
      <c r="AU149" s="275" t="s">
        <v>89</v>
      </c>
      <c r="AV149" s="15" t="s">
        <v>166</v>
      </c>
      <c r="AW149" s="15" t="s">
        <v>36</v>
      </c>
      <c r="AX149" s="15" t="s">
        <v>87</v>
      </c>
      <c r="AY149" s="275" t="s">
        <v>160</v>
      </c>
    </row>
    <row r="150" s="2" customFormat="1" ht="16.5" customHeight="1">
      <c r="A150" s="39"/>
      <c r="B150" s="40"/>
      <c r="C150" s="229" t="s">
        <v>89</v>
      </c>
      <c r="D150" s="229" t="s">
        <v>162</v>
      </c>
      <c r="E150" s="230" t="s">
        <v>174</v>
      </c>
      <c r="F150" s="231" t="s">
        <v>175</v>
      </c>
      <c r="G150" s="232" t="s">
        <v>176</v>
      </c>
      <c r="H150" s="233">
        <v>0.085999999999999993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45</v>
      </c>
      <c r="O150" s="92"/>
      <c r="P150" s="239">
        <f>O150*H150</f>
        <v>0</v>
      </c>
      <c r="Q150" s="239">
        <v>1.06277</v>
      </c>
      <c r="R150" s="239">
        <f>Q150*H150</f>
        <v>0.091398219999999988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166</v>
      </c>
      <c r="AT150" s="241" t="s">
        <v>162</v>
      </c>
      <c r="AU150" s="241" t="s">
        <v>89</v>
      </c>
      <c r="AY150" s="18" t="s">
        <v>160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87</v>
      </c>
      <c r="BK150" s="242">
        <f>ROUND(I150*H150,2)</f>
        <v>0</v>
      </c>
      <c r="BL150" s="18" t="s">
        <v>166</v>
      </c>
      <c r="BM150" s="241" t="s">
        <v>177</v>
      </c>
    </row>
    <row r="151" s="13" customFormat="1">
      <c r="A151" s="13"/>
      <c r="B151" s="243"/>
      <c r="C151" s="244"/>
      <c r="D151" s="245" t="s">
        <v>168</v>
      </c>
      <c r="E151" s="246" t="s">
        <v>1</v>
      </c>
      <c r="F151" s="247" t="s">
        <v>169</v>
      </c>
      <c r="G151" s="244"/>
      <c r="H151" s="246" t="s">
        <v>1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3" t="s">
        <v>168</v>
      </c>
      <c r="AU151" s="253" t="s">
        <v>89</v>
      </c>
      <c r="AV151" s="13" t="s">
        <v>87</v>
      </c>
      <c r="AW151" s="13" t="s">
        <v>36</v>
      </c>
      <c r="AX151" s="13" t="s">
        <v>80</v>
      </c>
      <c r="AY151" s="253" t="s">
        <v>160</v>
      </c>
    </row>
    <row r="152" s="13" customFormat="1">
      <c r="A152" s="13"/>
      <c r="B152" s="243"/>
      <c r="C152" s="244"/>
      <c r="D152" s="245" t="s">
        <v>168</v>
      </c>
      <c r="E152" s="246" t="s">
        <v>1</v>
      </c>
      <c r="F152" s="247" t="s">
        <v>178</v>
      </c>
      <c r="G152" s="244"/>
      <c r="H152" s="246" t="s">
        <v>1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3" t="s">
        <v>168</v>
      </c>
      <c r="AU152" s="253" t="s">
        <v>89</v>
      </c>
      <c r="AV152" s="13" t="s">
        <v>87</v>
      </c>
      <c r="AW152" s="13" t="s">
        <v>36</v>
      </c>
      <c r="AX152" s="13" t="s">
        <v>80</v>
      </c>
      <c r="AY152" s="253" t="s">
        <v>160</v>
      </c>
    </row>
    <row r="153" s="14" customFormat="1">
      <c r="A153" s="14"/>
      <c r="B153" s="254"/>
      <c r="C153" s="255"/>
      <c r="D153" s="245" t="s">
        <v>168</v>
      </c>
      <c r="E153" s="256" t="s">
        <v>1</v>
      </c>
      <c r="F153" s="257" t="s">
        <v>179</v>
      </c>
      <c r="G153" s="255"/>
      <c r="H153" s="258">
        <v>0.045999999999999999</v>
      </c>
      <c r="I153" s="259"/>
      <c r="J153" s="255"/>
      <c r="K153" s="255"/>
      <c r="L153" s="260"/>
      <c r="M153" s="261"/>
      <c r="N153" s="262"/>
      <c r="O153" s="262"/>
      <c r="P153" s="262"/>
      <c r="Q153" s="262"/>
      <c r="R153" s="262"/>
      <c r="S153" s="262"/>
      <c r="T153" s="263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4" t="s">
        <v>168</v>
      </c>
      <c r="AU153" s="264" t="s">
        <v>89</v>
      </c>
      <c r="AV153" s="14" t="s">
        <v>89</v>
      </c>
      <c r="AW153" s="14" t="s">
        <v>36</v>
      </c>
      <c r="AX153" s="14" t="s">
        <v>80</v>
      </c>
      <c r="AY153" s="264" t="s">
        <v>160</v>
      </c>
    </row>
    <row r="154" s="14" customFormat="1">
      <c r="A154" s="14"/>
      <c r="B154" s="254"/>
      <c r="C154" s="255"/>
      <c r="D154" s="245" t="s">
        <v>168</v>
      </c>
      <c r="E154" s="256" t="s">
        <v>1</v>
      </c>
      <c r="F154" s="257" t="s">
        <v>180</v>
      </c>
      <c r="G154" s="255"/>
      <c r="H154" s="258">
        <v>0.021999999999999999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4" t="s">
        <v>168</v>
      </c>
      <c r="AU154" s="264" t="s">
        <v>89</v>
      </c>
      <c r="AV154" s="14" t="s">
        <v>89</v>
      </c>
      <c r="AW154" s="14" t="s">
        <v>36</v>
      </c>
      <c r="AX154" s="14" t="s">
        <v>80</v>
      </c>
      <c r="AY154" s="264" t="s">
        <v>160</v>
      </c>
    </row>
    <row r="155" s="14" customFormat="1">
      <c r="A155" s="14"/>
      <c r="B155" s="254"/>
      <c r="C155" s="255"/>
      <c r="D155" s="245" t="s">
        <v>168</v>
      </c>
      <c r="E155" s="256" t="s">
        <v>1</v>
      </c>
      <c r="F155" s="257" t="s">
        <v>181</v>
      </c>
      <c r="G155" s="255"/>
      <c r="H155" s="258">
        <v>0.017999999999999999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4" t="s">
        <v>168</v>
      </c>
      <c r="AU155" s="264" t="s">
        <v>89</v>
      </c>
      <c r="AV155" s="14" t="s">
        <v>89</v>
      </c>
      <c r="AW155" s="14" t="s">
        <v>36</v>
      </c>
      <c r="AX155" s="14" t="s">
        <v>80</v>
      </c>
      <c r="AY155" s="264" t="s">
        <v>160</v>
      </c>
    </row>
    <row r="156" s="15" customFormat="1">
      <c r="A156" s="15"/>
      <c r="B156" s="265"/>
      <c r="C156" s="266"/>
      <c r="D156" s="245" t="s">
        <v>168</v>
      </c>
      <c r="E156" s="267" t="s">
        <v>1</v>
      </c>
      <c r="F156" s="268" t="s">
        <v>173</v>
      </c>
      <c r="G156" s="266"/>
      <c r="H156" s="269">
        <v>0.086000000000000007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5" t="s">
        <v>168</v>
      </c>
      <c r="AU156" s="275" t="s">
        <v>89</v>
      </c>
      <c r="AV156" s="15" t="s">
        <v>166</v>
      </c>
      <c r="AW156" s="15" t="s">
        <v>36</v>
      </c>
      <c r="AX156" s="15" t="s">
        <v>87</v>
      </c>
      <c r="AY156" s="275" t="s">
        <v>160</v>
      </c>
    </row>
    <row r="157" s="12" customFormat="1" ht="22.8" customHeight="1">
      <c r="A157" s="12"/>
      <c r="B157" s="213"/>
      <c r="C157" s="214"/>
      <c r="D157" s="215" t="s">
        <v>79</v>
      </c>
      <c r="E157" s="227" t="s">
        <v>100</v>
      </c>
      <c r="F157" s="227" t="s">
        <v>182</v>
      </c>
      <c r="G157" s="214"/>
      <c r="H157" s="214"/>
      <c r="I157" s="217"/>
      <c r="J157" s="228">
        <f>BK157</f>
        <v>0</v>
      </c>
      <c r="K157" s="214"/>
      <c r="L157" s="219"/>
      <c r="M157" s="220"/>
      <c r="N157" s="221"/>
      <c r="O157" s="221"/>
      <c r="P157" s="222">
        <f>SUM(P158:P189)</f>
        <v>0</v>
      </c>
      <c r="Q157" s="221"/>
      <c r="R157" s="222">
        <f>SUM(R158:R189)</f>
        <v>5.1404318399999998</v>
      </c>
      <c r="S157" s="221"/>
      <c r="T157" s="223">
        <f>SUM(T158:T189)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4" t="s">
        <v>87</v>
      </c>
      <c r="AT157" s="225" t="s">
        <v>79</v>
      </c>
      <c r="AU157" s="225" t="s">
        <v>87</v>
      </c>
      <c r="AY157" s="224" t="s">
        <v>160</v>
      </c>
      <c r="BK157" s="226">
        <f>SUM(BK158:BK189)</f>
        <v>0</v>
      </c>
    </row>
    <row r="158" s="2" customFormat="1" ht="16.5" customHeight="1">
      <c r="A158" s="39"/>
      <c r="B158" s="40"/>
      <c r="C158" s="229" t="s">
        <v>100</v>
      </c>
      <c r="D158" s="229" t="s">
        <v>162</v>
      </c>
      <c r="E158" s="230" t="s">
        <v>183</v>
      </c>
      <c r="F158" s="231" t="s">
        <v>184</v>
      </c>
      <c r="G158" s="232" t="s">
        <v>185</v>
      </c>
      <c r="H158" s="233">
        <v>0.64000000000000001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45</v>
      </c>
      <c r="O158" s="92"/>
      <c r="P158" s="239">
        <f>O158*H158</f>
        <v>0</v>
      </c>
      <c r="Q158" s="239">
        <v>1.6285000000000001</v>
      </c>
      <c r="R158" s="239">
        <f>Q158*H158</f>
        <v>1.0422400000000001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166</v>
      </c>
      <c r="AT158" s="241" t="s">
        <v>162</v>
      </c>
      <c r="AU158" s="241" t="s">
        <v>89</v>
      </c>
      <c r="AY158" s="18" t="s">
        <v>160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87</v>
      </c>
      <c r="BK158" s="242">
        <f>ROUND(I158*H158,2)</f>
        <v>0</v>
      </c>
      <c r="BL158" s="18" t="s">
        <v>166</v>
      </c>
      <c r="BM158" s="241" t="s">
        <v>186</v>
      </c>
    </row>
    <row r="159" s="13" customFormat="1">
      <c r="A159" s="13"/>
      <c r="B159" s="243"/>
      <c r="C159" s="244"/>
      <c r="D159" s="245" t="s">
        <v>168</v>
      </c>
      <c r="E159" s="246" t="s">
        <v>1</v>
      </c>
      <c r="F159" s="247" t="s">
        <v>187</v>
      </c>
      <c r="G159" s="244"/>
      <c r="H159" s="246" t="s">
        <v>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168</v>
      </c>
      <c r="AU159" s="253" t="s">
        <v>89</v>
      </c>
      <c r="AV159" s="13" t="s">
        <v>87</v>
      </c>
      <c r="AW159" s="13" t="s">
        <v>36</v>
      </c>
      <c r="AX159" s="13" t="s">
        <v>80</v>
      </c>
      <c r="AY159" s="253" t="s">
        <v>160</v>
      </c>
    </row>
    <row r="160" s="14" customFormat="1">
      <c r="A160" s="14"/>
      <c r="B160" s="254"/>
      <c r="C160" s="255"/>
      <c r="D160" s="245" t="s">
        <v>168</v>
      </c>
      <c r="E160" s="256" t="s">
        <v>1</v>
      </c>
      <c r="F160" s="257" t="s">
        <v>188</v>
      </c>
      <c r="G160" s="255"/>
      <c r="H160" s="258">
        <v>0.32000000000000001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168</v>
      </c>
      <c r="AU160" s="264" t="s">
        <v>89</v>
      </c>
      <c r="AV160" s="14" t="s">
        <v>89</v>
      </c>
      <c r="AW160" s="14" t="s">
        <v>36</v>
      </c>
      <c r="AX160" s="14" t="s">
        <v>80</v>
      </c>
      <c r="AY160" s="264" t="s">
        <v>160</v>
      </c>
    </row>
    <row r="161" s="14" customFormat="1">
      <c r="A161" s="14"/>
      <c r="B161" s="254"/>
      <c r="C161" s="255"/>
      <c r="D161" s="245" t="s">
        <v>168</v>
      </c>
      <c r="E161" s="256" t="s">
        <v>1</v>
      </c>
      <c r="F161" s="257" t="s">
        <v>189</v>
      </c>
      <c r="G161" s="255"/>
      <c r="H161" s="258">
        <v>0.32000000000000001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168</v>
      </c>
      <c r="AU161" s="264" t="s">
        <v>89</v>
      </c>
      <c r="AV161" s="14" t="s">
        <v>89</v>
      </c>
      <c r="AW161" s="14" t="s">
        <v>36</v>
      </c>
      <c r="AX161" s="14" t="s">
        <v>80</v>
      </c>
      <c r="AY161" s="264" t="s">
        <v>160</v>
      </c>
    </row>
    <row r="162" s="15" customFormat="1">
      <c r="A162" s="15"/>
      <c r="B162" s="265"/>
      <c r="C162" s="266"/>
      <c r="D162" s="245" t="s">
        <v>168</v>
      </c>
      <c r="E162" s="267" t="s">
        <v>1</v>
      </c>
      <c r="F162" s="268" t="s">
        <v>173</v>
      </c>
      <c r="G162" s="266"/>
      <c r="H162" s="269">
        <v>0.64000000000000001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5" t="s">
        <v>168</v>
      </c>
      <c r="AU162" s="275" t="s">
        <v>89</v>
      </c>
      <c r="AV162" s="15" t="s">
        <v>166</v>
      </c>
      <c r="AW162" s="15" t="s">
        <v>36</v>
      </c>
      <c r="AX162" s="15" t="s">
        <v>87</v>
      </c>
      <c r="AY162" s="275" t="s">
        <v>160</v>
      </c>
    </row>
    <row r="163" s="2" customFormat="1" ht="24.15" customHeight="1">
      <c r="A163" s="39"/>
      <c r="B163" s="40"/>
      <c r="C163" s="229" t="s">
        <v>166</v>
      </c>
      <c r="D163" s="229" t="s">
        <v>162</v>
      </c>
      <c r="E163" s="230" t="s">
        <v>190</v>
      </c>
      <c r="F163" s="231" t="s">
        <v>191</v>
      </c>
      <c r="G163" s="232" t="s">
        <v>192</v>
      </c>
      <c r="H163" s="233">
        <v>2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45</v>
      </c>
      <c r="O163" s="92"/>
      <c r="P163" s="239">
        <f>O163*H163</f>
        <v>0</v>
      </c>
      <c r="Q163" s="239">
        <v>0.054550000000000001</v>
      </c>
      <c r="R163" s="239">
        <f>Q163*H163</f>
        <v>0.1091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166</v>
      </c>
      <c r="AT163" s="241" t="s">
        <v>162</v>
      </c>
      <c r="AU163" s="241" t="s">
        <v>89</v>
      </c>
      <c r="AY163" s="18" t="s">
        <v>160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87</v>
      </c>
      <c r="BK163" s="242">
        <f>ROUND(I163*H163,2)</f>
        <v>0</v>
      </c>
      <c r="BL163" s="18" t="s">
        <v>166</v>
      </c>
      <c r="BM163" s="241" t="s">
        <v>193</v>
      </c>
    </row>
    <row r="164" s="13" customFormat="1">
      <c r="A164" s="13"/>
      <c r="B164" s="243"/>
      <c r="C164" s="244"/>
      <c r="D164" s="245" t="s">
        <v>168</v>
      </c>
      <c r="E164" s="246" t="s">
        <v>1</v>
      </c>
      <c r="F164" s="247" t="s">
        <v>194</v>
      </c>
      <c r="G164" s="244"/>
      <c r="H164" s="246" t="s">
        <v>1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168</v>
      </c>
      <c r="AU164" s="253" t="s">
        <v>89</v>
      </c>
      <c r="AV164" s="13" t="s">
        <v>87</v>
      </c>
      <c r="AW164" s="13" t="s">
        <v>36</v>
      </c>
      <c r="AX164" s="13" t="s">
        <v>80</v>
      </c>
      <c r="AY164" s="253" t="s">
        <v>160</v>
      </c>
    </row>
    <row r="165" s="13" customFormat="1">
      <c r="A165" s="13"/>
      <c r="B165" s="243"/>
      <c r="C165" s="244"/>
      <c r="D165" s="245" t="s">
        <v>168</v>
      </c>
      <c r="E165" s="246" t="s">
        <v>1</v>
      </c>
      <c r="F165" s="247" t="s">
        <v>195</v>
      </c>
      <c r="G165" s="244"/>
      <c r="H165" s="246" t="s">
        <v>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168</v>
      </c>
      <c r="AU165" s="253" t="s">
        <v>89</v>
      </c>
      <c r="AV165" s="13" t="s">
        <v>87</v>
      </c>
      <c r="AW165" s="13" t="s">
        <v>36</v>
      </c>
      <c r="AX165" s="13" t="s">
        <v>80</v>
      </c>
      <c r="AY165" s="253" t="s">
        <v>160</v>
      </c>
    </row>
    <row r="166" s="14" customFormat="1">
      <c r="A166" s="14"/>
      <c r="B166" s="254"/>
      <c r="C166" s="255"/>
      <c r="D166" s="245" t="s">
        <v>168</v>
      </c>
      <c r="E166" s="256" t="s">
        <v>1</v>
      </c>
      <c r="F166" s="257" t="s">
        <v>196</v>
      </c>
      <c r="G166" s="255"/>
      <c r="H166" s="258">
        <v>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4" t="s">
        <v>168</v>
      </c>
      <c r="AU166" s="264" t="s">
        <v>89</v>
      </c>
      <c r="AV166" s="14" t="s">
        <v>89</v>
      </c>
      <c r="AW166" s="14" t="s">
        <v>36</v>
      </c>
      <c r="AX166" s="14" t="s">
        <v>80</v>
      </c>
      <c r="AY166" s="264" t="s">
        <v>160</v>
      </c>
    </row>
    <row r="167" s="14" customFormat="1">
      <c r="A167" s="14"/>
      <c r="B167" s="254"/>
      <c r="C167" s="255"/>
      <c r="D167" s="245" t="s">
        <v>168</v>
      </c>
      <c r="E167" s="256" t="s">
        <v>1</v>
      </c>
      <c r="F167" s="257" t="s">
        <v>197</v>
      </c>
      <c r="G167" s="255"/>
      <c r="H167" s="258">
        <v>1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4" t="s">
        <v>168</v>
      </c>
      <c r="AU167" s="264" t="s">
        <v>89</v>
      </c>
      <c r="AV167" s="14" t="s">
        <v>89</v>
      </c>
      <c r="AW167" s="14" t="s">
        <v>36</v>
      </c>
      <c r="AX167" s="14" t="s">
        <v>80</v>
      </c>
      <c r="AY167" s="264" t="s">
        <v>160</v>
      </c>
    </row>
    <row r="168" s="15" customFormat="1">
      <c r="A168" s="15"/>
      <c r="B168" s="265"/>
      <c r="C168" s="266"/>
      <c r="D168" s="245" t="s">
        <v>168</v>
      </c>
      <c r="E168" s="267" t="s">
        <v>1</v>
      </c>
      <c r="F168" s="268" t="s">
        <v>173</v>
      </c>
      <c r="G168" s="266"/>
      <c r="H168" s="269">
        <v>2</v>
      </c>
      <c r="I168" s="270"/>
      <c r="J168" s="266"/>
      <c r="K168" s="266"/>
      <c r="L168" s="271"/>
      <c r="M168" s="272"/>
      <c r="N168" s="273"/>
      <c r="O168" s="273"/>
      <c r="P168" s="273"/>
      <c r="Q168" s="273"/>
      <c r="R168" s="273"/>
      <c r="S168" s="273"/>
      <c r="T168" s="274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75" t="s">
        <v>168</v>
      </c>
      <c r="AU168" s="275" t="s">
        <v>89</v>
      </c>
      <c r="AV168" s="15" t="s">
        <v>166</v>
      </c>
      <c r="AW168" s="15" t="s">
        <v>36</v>
      </c>
      <c r="AX168" s="15" t="s">
        <v>87</v>
      </c>
      <c r="AY168" s="275" t="s">
        <v>160</v>
      </c>
    </row>
    <row r="169" s="2" customFormat="1" ht="16.5" customHeight="1">
      <c r="A169" s="39"/>
      <c r="B169" s="40"/>
      <c r="C169" s="229" t="s">
        <v>198</v>
      </c>
      <c r="D169" s="229" t="s">
        <v>162</v>
      </c>
      <c r="E169" s="230" t="s">
        <v>199</v>
      </c>
      <c r="F169" s="231" t="s">
        <v>200</v>
      </c>
      <c r="G169" s="232" t="s">
        <v>201</v>
      </c>
      <c r="H169" s="233">
        <v>7.9000000000000004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45</v>
      </c>
      <c r="O169" s="92"/>
      <c r="P169" s="239">
        <f>O169*H169</f>
        <v>0</v>
      </c>
      <c r="Q169" s="239">
        <v>0.054550000000000001</v>
      </c>
      <c r="R169" s="239">
        <f>Q169*H169</f>
        <v>0.43094500000000002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166</v>
      </c>
      <c r="AT169" s="241" t="s">
        <v>162</v>
      </c>
      <c r="AU169" s="241" t="s">
        <v>89</v>
      </c>
      <c r="AY169" s="18" t="s">
        <v>160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87</v>
      </c>
      <c r="BK169" s="242">
        <f>ROUND(I169*H169,2)</f>
        <v>0</v>
      </c>
      <c r="BL169" s="18" t="s">
        <v>166</v>
      </c>
      <c r="BM169" s="241" t="s">
        <v>202</v>
      </c>
    </row>
    <row r="170" s="14" customFormat="1">
      <c r="A170" s="14"/>
      <c r="B170" s="254"/>
      <c r="C170" s="255"/>
      <c r="D170" s="245" t="s">
        <v>168</v>
      </c>
      <c r="E170" s="256" t="s">
        <v>1</v>
      </c>
      <c r="F170" s="257" t="s">
        <v>203</v>
      </c>
      <c r="G170" s="255"/>
      <c r="H170" s="258">
        <v>1.5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4" t="s">
        <v>168</v>
      </c>
      <c r="AU170" s="264" t="s">
        <v>89</v>
      </c>
      <c r="AV170" s="14" t="s">
        <v>89</v>
      </c>
      <c r="AW170" s="14" t="s">
        <v>36</v>
      </c>
      <c r="AX170" s="14" t="s">
        <v>80</v>
      </c>
      <c r="AY170" s="264" t="s">
        <v>160</v>
      </c>
    </row>
    <row r="171" s="14" customFormat="1">
      <c r="A171" s="14"/>
      <c r="B171" s="254"/>
      <c r="C171" s="255"/>
      <c r="D171" s="245" t="s">
        <v>168</v>
      </c>
      <c r="E171" s="256" t="s">
        <v>1</v>
      </c>
      <c r="F171" s="257" t="s">
        <v>204</v>
      </c>
      <c r="G171" s="255"/>
      <c r="H171" s="258">
        <v>3.2000000000000002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4" t="s">
        <v>168</v>
      </c>
      <c r="AU171" s="264" t="s">
        <v>89</v>
      </c>
      <c r="AV171" s="14" t="s">
        <v>89</v>
      </c>
      <c r="AW171" s="14" t="s">
        <v>36</v>
      </c>
      <c r="AX171" s="14" t="s">
        <v>80</v>
      </c>
      <c r="AY171" s="264" t="s">
        <v>160</v>
      </c>
    </row>
    <row r="172" s="14" customFormat="1">
      <c r="A172" s="14"/>
      <c r="B172" s="254"/>
      <c r="C172" s="255"/>
      <c r="D172" s="245" t="s">
        <v>168</v>
      </c>
      <c r="E172" s="256" t="s">
        <v>1</v>
      </c>
      <c r="F172" s="257" t="s">
        <v>205</v>
      </c>
      <c r="G172" s="255"/>
      <c r="H172" s="258">
        <v>3.2000000000000002</v>
      </c>
      <c r="I172" s="259"/>
      <c r="J172" s="255"/>
      <c r="K172" s="255"/>
      <c r="L172" s="260"/>
      <c r="M172" s="261"/>
      <c r="N172" s="262"/>
      <c r="O172" s="262"/>
      <c r="P172" s="262"/>
      <c r="Q172" s="262"/>
      <c r="R172" s="262"/>
      <c r="S172" s="262"/>
      <c r="T172" s="263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4" t="s">
        <v>168</v>
      </c>
      <c r="AU172" s="264" t="s">
        <v>89</v>
      </c>
      <c r="AV172" s="14" t="s">
        <v>89</v>
      </c>
      <c r="AW172" s="14" t="s">
        <v>36</v>
      </c>
      <c r="AX172" s="14" t="s">
        <v>80</v>
      </c>
      <c r="AY172" s="264" t="s">
        <v>160</v>
      </c>
    </row>
    <row r="173" s="15" customFormat="1">
      <c r="A173" s="15"/>
      <c r="B173" s="265"/>
      <c r="C173" s="266"/>
      <c r="D173" s="245" t="s">
        <v>168</v>
      </c>
      <c r="E173" s="267" t="s">
        <v>1</v>
      </c>
      <c r="F173" s="268" t="s">
        <v>173</v>
      </c>
      <c r="G173" s="266"/>
      <c r="H173" s="269">
        <v>7.9000000000000004</v>
      </c>
      <c r="I173" s="270"/>
      <c r="J173" s="266"/>
      <c r="K173" s="266"/>
      <c r="L173" s="271"/>
      <c r="M173" s="272"/>
      <c r="N173" s="273"/>
      <c r="O173" s="273"/>
      <c r="P173" s="273"/>
      <c r="Q173" s="273"/>
      <c r="R173" s="273"/>
      <c r="S173" s="273"/>
      <c r="T173" s="274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5" t="s">
        <v>168</v>
      </c>
      <c r="AU173" s="275" t="s">
        <v>89</v>
      </c>
      <c r="AV173" s="15" t="s">
        <v>166</v>
      </c>
      <c r="AW173" s="15" t="s">
        <v>36</v>
      </c>
      <c r="AX173" s="15" t="s">
        <v>87</v>
      </c>
      <c r="AY173" s="275" t="s">
        <v>160</v>
      </c>
    </row>
    <row r="174" s="2" customFormat="1" ht="24.15" customHeight="1">
      <c r="A174" s="39"/>
      <c r="B174" s="40"/>
      <c r="C174" s="229" t="s">
        <v>206</v>
      </c>
      <c r="D174" s="229" t="s">
        <v>162</v>
      </c>
      <c r="E174" s="230" t="s">
        <v>207</v>
      </c>
      <c r="F174" s="231" t="s">
        <v>208</v>
      </c>
      <c r="G174" s="232" t="s">
        <v>185</v>
      </c>
      <c r="H174" s="233">
        <v>8.2010000000000005</v>
      </c>
      <c r="I174" s="234"/>
      <c r="J174" s="235">
        <f>ROUND(I174*H174,2)</f>
        <v>0</v>
      </c>
      <c r="K174" s="236"/>
      <c r="L174" s="45"/>
      <c r="M174" s="237" t="s">
        <v>1</v>
      </c>
      <c r="N174" s="238" t="s">
        <v>45</v>
      </c>
      <c r="O174" s="92"/>
      <c r="P174" s="239">
        <f>O174*H174</f>
        <v>0</v>
      </c>
      <c r="Q174" s="239">
        <v>0.042340000000000003</v>
      </c>
      <c r="R174" s="239">
        <f>Q174*H174</f>
        <v>0.34723034000000003</v>
      </c>
      <c r="S174" s="239">
        <v>0</v>
      </c>
      <c r="T174" s="24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1" t="s">
        <v>166</v>
      </c>
      <c r="AT174" s="241" t="s">
        <v>162</v>
      </c>
      <c r="AU174" s="241" t="s">
        <v>89</v>
      </c>
      <c r="AY174" s="18" t="s">
        <v>160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8" t="s">
        <v>87</v>
      </c>
      <c r="BK174" s="242">
        <f>ROUND(I174*H174,2)</f>
        <v>0</v>
      </c>
      <c r="BL174" s="18" t="s">
        <v>166</v>
      </c>
      <c r="BM174" s="241" t="s">
        <v>209</v>
      </c>
    </row>
    <row r="175" s="13" customFormat="1">
      <c r="A175" s="13"/>
      <c r="B175" s="243"/>
      <c r="C175" s="244"/>
      <c r="D175" s="245" t="s">
        <v>168</v>
      </c>
      <c r="E175" s="246" t="s">
        <v>1</v>
      </c>
      <c r="F175" s="247" t="s">
        <v>169</v>
      </c>
      <c r="G175" s="244"/>
      <c r="H175" s="246" t="s">
        <v>1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3" t="s">
        <v>168</v>
      </c>
      <c r="AU175" s="253" t="s">
        <v>89</v>
      </c>
      <c r="AV175" s="13" t="s">
        <v>87</v>
      </c>
      <c r="AW175" s="13" t="s">
        <v>36</v>
      </c>
      <c r="AX175" s="13" t="s">
        <v>80</v>
      </c>
      <c r="AY175" s="253" t="s">
        <v>160</v>
      </c>
    </row>
    <row r="176" s="14" customFormat="1">
      <c r="A176" s="14"/>
      <c r="B176" s="254"/>
      <c r="C176" s="255"/>
      <c r="D176" s="245" t="s">
        <v>168</v>
      </c>
      <c r="E176" s="256" t="s">
        <v>1</v>
      </c>
      <c r="F176" s="257" t="s">
        <v>210</v>
      </c>
      <c r="G176" s="255"/>
      <c r="H176" s="258">
        <v>2.6070000000000002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4" t="s">
        <v>168</v>
      </c>
      <c r="AU176" s="264" t="s">
        <v>89</v>
      </c>
      <c r="AV176" s="14" t="s">
        <v>89</v>
      </c>
      <c r="AW176" s="14" t="s">
        <v>36</v>
      </c>
      <c r="AX176" s="14" t="s">
        <v>80</v>
      </c>
      <c r="AY176" s="264" t="s">
        <v>160</v>
      </c>
    </row>
    <row r="177" s="14" customFormat="1">
      <c r="A177" s="14"/>
      <c r="B177" s="254"/>
      <c r="C177" s="255"/>
      <c r="D177" s="245" t="s">
        <v>168</v>
      </c>
      <c r="E177" s="256" t="s">
        <v>1</v>
      </c>
      <c r="F177" s="257" t="s">
        <v>211</v>
      </c>
      <c r="G177" s="255"/>
      <c r="H177" s="258">
        <v>2.6240000000000001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4" t="s">
        <v>168</v>
      </c>
      <c r="AU177" s="264" t="s">
        <v>89</v>
      </c>
      <c r="AV177" s="14" t="s">
        <v>89</v>
      </c>
      <c r="AW177" s="14" t="s">
        <v>36</v>
      </c>
      <c r="AX177" s="14" t="s">
        <v>80</v>
      </c>
      <c r="AY177" s="264" t="s">
        <v>160</v>
      </c>
    </row>
    <row r="178" s="14" customFormat="1">
      <c r="A178" s="14"/>
      <c r="B178" s="254"/>
      <c r="C178" s="255"/>
      <c r="D178" s="245" t="s">
        <v>168</v>
      </c>
      <c r="E178" s="256" t="s">
        <v>1</v>
      </c>
      <c r="F178" s="257" t="s">
        <v>212</v>
      </c>
      <c r="G178" s="255"/>
      <c r="H178" s="258">
        <v>2.9700000000000002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4" t="s">
        <v>168</v>
      </c>
      <c r="AU178" s="264" t="s">
        <v>89</v>
      </c>
      <c r="AV178" s="14" t="s">
        <v>89</v>
      </c>
      <c r="AW178" s="14" t="s">
        <v>36</v>
      </c>
      <c r="AX178" s="14" t="s">
        <v>80</v>
      </c>
      <c r="AY178" s="264" t="s">
        <v>160</v>
      </c>
    </row>
    <row r="179" s="16" customFormat="1">
      <c r="A179" s="16"/>
      <c r="B179" s="276"/>
      <c r="C179" s="277"/>
      <c r="D179" s="245" t="s">
        <v>168</v>
      </c>
      <c r="E179" s="278" t="s">
        <v>1</v>
      </c>
      <c r="F179" s="279" t="s">
        <v>213</v>
      </c>
      <c r="G179" s="277"/>
      <c r="H179" s="280">
        <v>8.2010000000000005</v>
      </c>
      <c r="I179" s="281"/>
      <c r="J179" s="277"/>
      <c r="K179" s="277"/>
      <c r="L179" s="282"/>
      <c r="M179" s="283"/>
      <c r="N179" s="284"/>
      <c r="O179" s="284"/>
      <c r="P179" s="284"/>
      <c r="Q179" s="284"/>
      <c r="R179" s="284"/>
      <c r="S179" s="284"/>
      <c r="T179" s="285"/>
      <c r="U179" s="16"/>
      <c r="V179" s="16"/>
      <c r="W179" s="16"/>
      <c r="X179" s="16"/>
      <c r="Y179" s="16"/>
      <c r="Z179" s="16"/>
      <c r="AA179" s="16"/>
      <c r="AB179" s="16"/>
      <c r="AC179" s="16"/>
      <c r="AD179" s="16"/>
      <c r="AE179" s="16"/>
      <c r="AT179" s="286" t="s">
        <v>168</v>
      </c>
      <c r="AU179" s="286" t="s">
        <v>89</v>
      </c>
      <c r="AV179" s="16" t="s">
        <v>100</v>
      </c>
      <c r="AW179" s="16" t="s">
        <v>36</v>
      </c>
      <c r="AX179" s="16" t="s">
        <v>80</v>
      </c>
      <c r="AY179" s="286" t="s">
        <v>160</v>
      </c>
    </row>
    <row r="180" s="15" customFormat="1">
      <c r="A180" s="15"/>
      <c r="B180" s="265"/>
      <c r="C180" s="266"/>
      <c r="D180" s="245" t="s">
        <v>168</v>
      </c>
      <c r="E180" s="267" t="s">
        <v>1</v>
      </c>
      <c r="F180" s="268" t="s">
        <v>173</v>
      </c>
      <c r="G180" s="266"/>
      <c r="H180" s="269">
        <v>8.2010000000000005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5" t="s">
        <v>168</v>
      </c>
      <c r="AU180" s="275" t="s">
        <v>89</v>
      </c>
      <c r="AV180" s="15" t="s">
        <v>166</v>
      </c>
      <c r="AW180" s="15" t="s">
        <v>36</v>
      </c>
      <c r="AX180" s="15" t="s">
        <v>87</v>
      </c>
      <c r="AY180" s="275" t="s">
        <v>160</v>
      </c>
    </row>
    <row r="181" s="2" customFormat="1" ht="24.15" customHeight="1">
      <c r="A181" s="39"/>
      <c r="B181" s="40"/>
      <c r="C181" s="229" t="s">
        <v>214</v>
      </c>
      <c r="D181" s="229" t="s">
        <v>162</v>
      </c>
      <c r="E181" s="230" t="s">
        <v>215</v>
      </c>
      <c r="F181" s="231" t="s">
        <v>216</v>
      </c>
      <c r="G181" s="232" t="s">
        <v>185</v>
      </c>
      <c r="H181" s="233">
        <v>54.450000000000003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45</v>
      </c>
      <c r="O181" s="92"/>
      <c r="P181" s="239">
        <f>O181*H181</f>
        <v>0</v>
      </c>
      <c r="Q181" s="239">
        <v>0.058970000000000002</v>
      </c>
      <c r="R181" s="239">
        <f>Q181*H181</f>
        <v>3.2109165000000002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166</v>
      </c>
      <c r="AT181" s="241" t="s">
        <v>162</v>
      </c>
      <c r="AU181" s="241" t="s">
        <v>89</v>
      </c>
      <c r="AY181" s="18" t="s">
        <v>160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87</v>
      </c>
      <c r="BK181" s="242">
        <f>ROUND(I181*H181,2)</f>
        <v>0</v>
      </c>
      <c r="BL181" s="18" t="s">
        <v>166</v>
      </c>
      <c r="BM181" s="241" t="s">
        <v>217</v>
      </c>
    </row>
    <row r="182" s="13" customFormat="1">
      <c r="A182" s="13"/>
      <c r="B182" s="243"/>
      <c r="C182" s="244"/>
      <c r="D182" s="245" t="s">
        <v>168</v>
      </c>
      <c r="E182" s="246" t="s">
        <v>1</v>
      </c>
      <c r="F182" s="247" t="s">
        <v>218</v>
      </c>
      <c r="G182" s="244"/>
      <c r="H182" s="246" t="s">
        <v>1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168</v>
      </c>
      <c r="AU182" s="253" t="s">
        <v>89</v>
      </c>
      <c r="AV182" s="13" t="s">
        <v>87</v>
      </c>
      <c r="AW182" s="13" t="s">
        <v>36</v>
      </c>
      <c r="AX182" s="13" t="s">
        <v>80</v>
      </c>
      <c r="AY182" s="253" t="s">
        <v>160</v>
      </c>
    </row>
    <row r="183" s="14" customFormat="1">
      <c r="A183" s="14"/>
      <c r="B183" s="254"/>
      <c r="C183" s="255"/>
      <c r="D183" s="245" t="s">
        <v>168</v>
      </c>
      <c r="E183" s="256" t="s">
        <v>1</v>
      </c>
      <c r="F183" s="257" t="s">
        <v>219</v>
      </c>
      <c r="G183" s="255"/>
      <c r="H183" s="258">
        <v>7.5899999999999999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4" t="s">
        <v>168</v>
      </c>
      <c r="AU183" s="264" t="s">
        <v>89</v>
      </c>
      <c r="AV183" s="14" t="s">
        <v>89</v>
      </c>
      <c r="AW183" s="14" t="s">
        <v>36</v>
      </c>
      <c r="AX183" s="14" t="s">
        <v>80</v>
      </c>
      <c r="AY183" s="264" t="s">
        <v>160</v>
      </c>
    </row>
    <row r="184" s="14" customFormat="1">
      <c r="A184" s="14"/>
      <c r="B184" s="254"/>
      <c r="C184" s="255"/>
      <c r="D184" s="245" t="s">
        <v>168</v>
      </c>
      <c r="E184" s="256" t="s">
        <v>1</v>
      </c>
      <c r="F184" s="257" t="s">
        <v>220</v>
      </c>
      <c r="G184" s="255"/>
      <c r="H184" s="258">
        <v>19.635000000000002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4" t="s">
        <v>168</v>
      </c>
      <c r="AU184" s="264" t="s">
        <v>89</v>
      </c>
      <c r="AV184" s="14" t="s">
        <v>89</v>
      </c>
      <c r="AW184" s="14" t="s">
        <v>36</v>
      </c>
      <c r="AX184" s="14" t="s">
        <v>80</v>
      </c>
      <c r="AY184" s="264" t="s">
        <v>160</v>
      </c>
    </row>
    <row r="185" s="16" customFormat="1">
      <c r="A185" s="16"/>
      <c r="B185" s="276"/>
      <c r="C185" s="277"/>
      <c r="D185" s="245" t="s">
        <v>168</v>
      </c>
      <c r="E185" s="278" t="s">
        <v>1</v>
      </c>
      <c r="F185" s="279" t="s">
        <v>213</v>
      </c>
      <c r="G185" s="277"/>
      <c r="H185" s="280">
        <v>27.225000000000001</v>
      </c>
      <c r="I185" s="281"/>
      <c r="J185" s="277"/>
      <c r="K185" s="277"/>
      <c r="L185" s="282"/>
      <c r="M185" s="283"/>
      <c r="N185" s="284"/>
      <c r="O185" s="284"/>
      <c r="P185" s="284"/>
      <c r="Q185" s="284"/>
      <c r="R185" s="284"/>
      <c r="S185" s="284"/>
      <c r="T185" s="285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T185" s="286" t="s">
        <v>168</v>
      </c>
      <c r="AU185" s="286" t="s">
        <v>89</v>
      </c>
      <c r="AV185" s="16" t="s">
        <v>100</v>
      </c>
      <c r="AW185" s="16" t="s">
        <v>36</v>
      </c>
      <c r="AX185" s="16" t="s">
        <v>80</v>
      </c>
      <c r="AY185" s="286" t="s">
        <v>160</v>
      </c>
    </row>
    <row r="186" s="13" customFormat="1">
      <c r="A186" s="13"/>
      <c r="B186" s="243"/>
      <c r="C186" s="244"/>
      <c r="D186" s="245" t="s">
        <v>168</v>
      </c>
      <c r="E186" s="246" t="s">
        <v>1</v>
      </c>
      <c r="F186" s="247" t="s">
        <v>221</v>
      </c>
      <c r="G186" s="244"/>
      <c r="H186" s="246" t="s">
        <v>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168</v>
      </c>
      <c r="AU186" s="253" t="s">
        <v>89</v>
      </c>
      <c r="AV186" s="13" t="s">
        <v>87</v>
      </c>
      <c r="AW186" s="13" t="s">
        <v>36</v>
      </c>
      <c r="AX186" s="13" t="s">
        <v>80</v>
      </c>
      <c r="AY186" s="253" t="s">
        <v>160</v>
      </c>
    </row>
    <row r="187" s="14" customFormat="1">
      <c r="A187" s="14"/>
      <c r="B187" s="254"/>
      <c r="C187" s="255"/>
      <c r="D187" s="245" t="s">
        <v>168</v>
      </c>
      <c r="E187" s="256" t="s">
        <v>1</v>
      </c>
      <c r="F187" s="257" t="s">
        <v>222</v>
      </c>
      <c r="G187" s="255"/>
      <c r="H187" s="258">
        <v>7.5899999999999999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168</v>
      </c>
      <c r="AU187" s="264" t="s">
        <v>89</v>
      </c>
      <c r="AV187" s="14" t="s">
        <v>89</v>
      </c>
      <c r="AW187" s="14" t="s">
        <v>36</v>
      </c>
      <c r="AX187" s="14" t="s">
        <v>80</v>
      </c>
      <c r="AY187" s="264" t="s">
        <v>160</v>
      </c>
    </row>
    <row r="188" s="14" customFormat="1">
      <c r="A188" s="14"/>
      <c r="B188" s="254"/>
      <c r="C188" s="255"/>
      <c r="D188" s="245" t="s">
        <v>168</v>
      </c>
      <c r="E188" s="256" t="s">
        <v>1</v>
      </c>
      <c r="F188" s="257" t="s">
        <v>223</v>
      </c>
      <c r="G188" s="255"/>
      <c r="H188" s="258">
        <v>19.635000000000002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4" t="s">
        <v>168</v>
      </c>
      <c r="AU188" s="264" t="s">
        <v>89</v>
      </c>
      <c r="AV188" s="14" t="s">
        <v>89</v>
      </c>
      <c r="AW188" s="14" t="s">
        <v>36</v>
      </c>
      <c r="AX188" s="14" t="s">
        <v>80</v>
      </c>
      <c r="AY188" s="264" t="s">
        <v>160</v>
      </c>
    </row>
    <row r="189" s="15" customFormat="1">
      <c r="A189" s="15"/>
      <c r="B189" s="265"/>
      <c r="C189" s="266"/>
      <c r="D189" s="245" t="s">
        <v>168</v>
      </c>
      <c r="E189" s="267" t="s">
        <v>1</v>
      </c>
      <c r="F189" s="268" t="s">
        <v>173</v>
      </c>
      <c r="G189" s="266"/>
      <c r="H189" s="269">
        <v>54.450000000000003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5" t="s">
        <v>168</v>
      </c>
      <c r="AU189" s="275" t="s">
        <v>89</v>
      </c>
      <c r="AV189" s="15" t="s">
        <v>166</v>
      </c>
      <c r="AW189" s="15" t="s">
        <v>36</v>
      </c>
      <c r="AX189" s="15" t="s">
        <v>87</v>
      </c>
      <c r="AY189" s="275" t="s">
        <v>160</v>
      </c>
    </row>
    <row r="190" s="12" customFormat="1" ht="22.8" customHeight="1">
      <c r="A190" s="12"/>
      <c r="B190" s="213"/>
      <c r="C190" s="214"/>
      <c r="D190" s="215" t="s">
        <v>79</v>
      </c>
      <c r="E190" s="227" t="s">
        <v>206</v>
      </c>
      <c r="F190" s="227" t="s">
        <v>224</v>
      </c>
      <c r="G190" s="214"/>
      <c r="H190" s="214"/>
      <c r="I190" s="217"/>
      <c r="J190" s="228">
        <f>BK190</f>
        <v>0</v>
      </c>
      <c r="K190" s="214"/>
      <c r="L190" s="219"/>
      <c r="M190" s="220"/>
      <c r="N190" s="221"/>
      <c r="O190" s="221"/>
      <c r="P190" s="222">
        <f>SUM(P191:P307)</f>
        <v>0</v>
      </c>
      <c r="Q190" s="221"/>
      <c r="R190" s="222">
        <f>SUM(R191:R307)</f>
        <v>20.45555796</v>
      </c>
      <c r="S190" s="221"/>
      <c r="T190" s="223">
        <f>SUM(T191:T307)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4" t="s">
        <v>87</v>
      </c>
      <c r="AT190" s="225" t="s">
        <v>79</v>
      </c>
      <c r="AU190" s="225" t="s">
        <v>87</v>
      </c>
      <c r="AY190" s="224" t="s">
        <v>160</v>
      </c>
      <c r="BK190" s="226">
        <f>SUM(BK191:BK307)</f>
        <v>0</v>
      </c>
    </row>
    <row r="191" s="2" customFormat="1" ht="24.15" customHeight="1">
      <c r="A191" s="39"/>
      <c r="B191" s="40"/>
      <c r="C191" s="229" t="s">
        <v>225</v>
      </c>
      <c r="D191" s="229" t="s">
        <v>162</v>
      </c>
      <c r="E191" s="230" t="s">
        <v>226</v>
      </c>
      <c r="F191" s="231" t="s">
        <v>227</v>
      </c>
      <c r="G191" s="232" t="s">
        <v>185</v>
      </c>
      <c r="H191" s="233">
        <v>22.800000000000001</v>
      </c>
      <c r="I191" s="234"/>
      <c r="J191" s="235">
        <f>ROUND(I191*H191,2)</f>
        <v>0</v>
      </c>
      <c r="K191" s="236"/>
      <c r="L191" s="45"/>
      <c r="M191" s="237" t="s">
        <v>1</v>
      </c>
      <c r="N191" s="238" t="s">
        <v>45</v>
      </c>
      <c r="O191" s="92"/>
      <c r="P191" s="239">
        <f>O191*H191</f>
        <v>0</v>
      </c>
      <c r="Q191" s="239">
        <v>0.0057999999999999996</v>
      </c>
      <c r="R191" s="239">
        <f>Q191*H191</f>
        <v>0.13224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166</v>
      </c>
      <c r="AT191" s="241" t="s">
        <v>162</v>
      </c>
      <c r="AU191" s="241" t="s">
        <v>89</v>
      </c>
      <c r="AY191" s="18" t="s">
        <v>160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87</v>
      </c>
      <c r="BK191" s="242">
        <f>ROUND(I191*H191,2)</f>
        <v>0</v>
      </c>
      <c r="BL191" s="18" t="s">
        <v>166</v>
      </c>
      <c r="BM191" s="241" t="s">
        <v>228</v>
      </c>
    </row>
    <row r="192" s="13" customFormat="1">
      <c r="A192" s="13"/>
      <c r="B192" s="243"/>
      <c r="C192" s="244"/>
      <c r="D192" s="245" t="s">
        <v>168</v>
      </c>
      <c r="E192" s="246" t="s">
        <v>1</v>
      </c>
      <c r="F192" s="247" t="s">
        <v>169</v>
      </c>
      <c r="G192" s="244"/>
      <c r="H192" s="246" t="s">
        <v>1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3" t="s">
        <v>168</v>
      </c>
      <c r="AU192" s="253" t="s">
        <v>89</v>
      </c>
      <c r="AV192" s="13" t="s">
        <v>87</v>
      </c>
      <c r="AW192" s="13" t="s">
        <v>36</v>
      </c>
      <c r="AX192" s="13" t="s">
        <v>80</v>
      </c>
      <c r="AY192" s="253" t="s">
        <v>160</v>
      </c>
    </row>
    <row r="193" s="14" customFormat="1">
      <c r="A193" s="14"/>
      <c r="B193" s="254"/>
      <c r="C193" s="255"/>
      <c r="D193" s="245" t="s">
        <v>168</v>
      </c>
      <c r="E193" s="256" t="s">
        <v>1</v>
      </c>
      <c r="F193" s="257" t="s">
        <v>229</v>
      </c>
      <c r="G193" s="255"/>
      <c r="H193" s="258">
        <v>5.9000000000000004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168</v>
      </c>
      <c r="AU193" s="264" t="s">
        <v>89</v>
      </c>
      <c r="AV193" s="14" t="s">
        <v>89</v>
      </c>
      <c r="AW193" s="14" t="s">
        <v>36</v>
      </c>
      <c r="AX193" s="14" t="s">
        <v>80</v>
      </c>
      <c r="AY193" s="264" t="s">
        <v>160</v>
      </c>
    </row>
    <row r="194" s="14" customFormat="1">
      <c r="A194" s="14"/>
      <c r="B194" s="254"/>
      <c r="C194" s="255"/>
      <c r="D194" s="245" t="s">
        <v>168</v>
      </c>
      <c r="E194" s="256" t="s">
        <v>1</v>
      </c>
      <c r="F194" s="257" t="s">
        <v>230</v>
      </c>
      <c r="G194" s="255"/>
      <c r="H194" s="258">
        <v>4.6900000000000004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4" t="s">
        <v>168</v>
      </c>
      <c r="AU194" s="264" t="s">
        <v>89</v>
      </c>
      <c r="AV194" s="14" t="s">
        <v>89</v>
      </c>
      <c r="AW194" s="14" t="s">
        <v>36</v>
      </c>
      <c r="AX194" s="14" t="s">
        <v>80</v>
      </c>
      <c r="AY194" s="264" t="s">
        <v>160</v>
      </c>
    </row>
    <row r="195" s="14" customFormat="1">
      <c r="A195" s="14"/>
      <c r="B195" s="254"/>
      <c r="C195" s="255"/>
      <c r="D195" s="245" t="s">
        <v>168</v>
      </c>
      <c r="E195" s="256" t="s">
        <v>1</v>
      </c>
      <c r="F195" s="257" t="s">
        <v>231</v>
      </c>
      <c r="G195" s="255"/>
      <c r="H195" s="258">
        <v>12.210000000000001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4" t="s">
        <v>168</v>
      </c>
      <c r="AU195" s="264" t="s">
        <v>89</v>
      </c>
      <c r="AV195" s="14" t="s">
        <v>89</v>
      </c>
      <c r="AW195" s="14" t="s">
        <v>36</v>
      </c>
      <c r="AX195" s="14" t="s">
        <v>80</v>
      </c>
      <c r="AY195" s="264" t="s">
        <v>160</v>
      </c>
    </row>
    <row r="196" s="16" customFormat="1">
      <c r="A196" s="16"/>
      <c r="B196" s="276"/>
      <c r="C196" s="277"/>
      <c r="D196" s="245" t="s">
        <v>168</v>
      </c>
      <c r="E196" s="278" t="s">
        <v>1</v>
      </c>
      <c r="F196" s="279" t="s">
        <v>213</v>
      </c>
      <c r="G196" s="277"/>
      <c r="H196" s="280">
        <v>22.800000000000001</v>
      </c>
      <c r="I196" s="281"/>
      <c r="J196" s="277"/>
      <c r="K196" s="277"/>
      <c r="L196" s="282"/>
      <c r="M196" s="283"/>
      <c r="N196" s="284"/>
      <c r="O196" s="284"/>
      <c r="P196" s="284"/>
      <c r="Q196" s="284"/>
      <c r="R196" s="284"/>
      <c r="S196" s="284"/>
      <c r="T196" s="285"/>
      <c r="U196" s="16"/>
      <c r="V196" s="16"/>
      <c r="W196" s="16"/>
      <c r="X196" s="16"/>
      <c r="Y196" s="16"/>
      <c r="Z196" s="16"/>
      <c r="AA196" s="16"/>
      <c r="AB196" s="16"/>
      <c r="AC196" s="16"/>
      <c r="AD196" s="16"/>
      <c r="AE196" s="16"/>
      <c r="AT196" s="286" t="s">
        <v>168</v>
      </c>
      <c r="AU196" s="286" t="s">
        <v>89</v>
      </c>
      <c r="AV196" s="16" t="s">
        <v>100</v>
      </c>
      <c r="AW196" s="16" t="s">
        <v>36</v>
      </c>
      <c r="AX196" s="16" t="s">
        <v>80</v>
      </c>
      <c r="AY196" s="286" t="s">
        <v>160</v>
      </c>
    </row>
    <row r="197" s="15" customFormat="1">
      <c r="A197" s="15"/>
      <c r="B197" s="265"/>
      <c r="C197" s="266"/>
      <c r="D197" s="245" t="s">
        <v>168</v>
      </c>
      <c r="E197" s="267" t="s">
        <v>1</v>
      </c>
      <c r="F197" s="268" t="s">
        <v>173</v>
      </c>
      <c r="G197" s="266"/>
      <c r="H197" s="269">
        <v>22.800000000000001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5" t="s">
        <v>168</v>
      </c>
      <c r="AU197" s="275" t="s">
        <v>89</v>
      </c>
      <c r="AV197" s="15" t="s">
        <v>166</v>
      </c>
      <c r="AW197" s="15" t="s">
        <v>36</v>
      </c>
      <c r="AX197" s="15" t="s">
        <v>87</v>
      </c>
      <c r="AY197" s="275" t="s">
        <v>160</v>
      </c>
    </row>
    <row r="198" s="2" customFormat="1" ht="24.15" customHeight="1">
      <c r="A198" s="39"/>
      <c r="B198" s="40"/>
      <c r="C198" s="229" t="s">
        <v>232</v>
      </c>
      <c r="D198" s="229" t="s">
        <v>162</v>
      </c>
      <c r="E198" s="230" t="s">
        <v>233</v>
      </c>
      <c r="F198" s="231" t="s">
        <v>234</v>
      </c>
      <c r="G198" s="232" t="s">
        <v>185</v>
      </c>
      <c r="H198" s="233">
        <v>156.51300000000001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45</v>
      </c>
      <c r="O198" s="92"/>
      <c r="P198" s="239">
        <f>O198*H198</f>
        <v>0</v>
      </c>
      <c r="Q198" s="239">
        <v>0.0057999999999999996</v>
      </c>
      <c r="R198" s="239">
        <f>Q198*H198</f>
        <v>0.90777540000000001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166</v>
      </c>
      <c r="AT198" s="241" t="s">
        <v>162</v>
      </c>
      <c r="AU198" s="241" t="s">
        <v>89</v>
      </c>
      <c r="AY198" s="18" t="s">
        <v>160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87</v>
      </c>
      <c r="BK198" s="242">
        <f>ROUND(I198*H198,2)</f>
        <v>0</v>
      </c>
      <c r="BL198" s="18" t="s">
        <v>166</v>
      </c>
      <c r="BM198" s="241" t="s">
        <v>235</v>
      </c>
    </row>
    <row r="199" s="13" customFormat="1">
      <c r="A199" s="13"/>
      <c r="B199" s="243"/>
      <c r="C199" s="244"/>
      <c r="D199" s="245" t="s">
        <v>168</v>
      </c>
      <c r="E199" s="246" t="s">
        <v>1</v>
      </c>
      <c r="F199" s="247" t="s">
        <v>169</v>
      </c>
      <c r="G199" s="244"/>
      <c r="H199" s="246" t="s">
        <v>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168</v>
      </c>
      <c r="AU199" s="253" t="s">
        <v>89</v>
      </c>
      <c r="AV199" s="13" t="s">
        <v>87</v>
      </c>
      <c r="AW199" s="13" t="s">
        <v>36</v>
      </c>
      <c r="AX199" s="13" t="s">
        <v>80</v>
      </c>
      <c r="AY199" s="253" t="s">
        <v>160</v>
      </c>
    </row>
    <row r="200" s="14" customFormat="1">
      <c r="A200" s="14"/>
      <c r="B200" s="254"/>
      <c r="C200" s="255"/>
      <c r="D200" s="245" t="s">
        <v>168</v>
      </c>
      <c r="E200" s="256" t="s">
        <v>1</v>
      </c>
      <c r="F200" s="257" t="s">
        <v>236</v>
      </c>
      <c r="G200" s="255"/>
      <c r="H200" s="258">
        <v>21.416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4" t="s">
        <v>168</v>
      </c>
      <c r="AU200" s="264" t="s">
        <v>89</v>
      </c>
      <c r="AV200" s="14" t="s">
        <v>89</v>
      </c>
      <c r="AW200" s="14" t="s">
        <v>36</v>
      </c>
      <c r="AX200" s="14" t="s">
        <v>80</v>
      </c>
      <c r="AY200" s="264" t="s">
        <v>160</v>
      </c>
    </row>
    <row r="201" s="14" customFormat="1">
      <c r="A201" s="14"/>
      <c r="B201" s="254"/>
      <c r="C201" s="255"/>
      <c r="D201" s="245" t="s">
        <v>168</v>
      </c>
      <c r="E201" s="256" t="s">
        <v>1</v>
      </c>
      <c r="F201" s="257" t="s">
        <v>237</v>
      </c>
      <c r="G201" s="255"/>
      <c r="H201" s="258">
        <v>22.093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4" t="s">
        <v>168</v>
      </c>
      <c r="AU201" s="264" t="s">
        <v>89</v>
      </c>
      <c r="AV201" s="14" t="s">
        <v>89</v>
      </c>
      <c r="AW201" s="14" t="s">
        <v>36</v>
      </c>
      <c r="AX201" s="14" t="s">
        <v>80</v>
      </c>
      <c r="AY201" s="264" t="s">
        <v>160</v>
      </c>
    </row>
    <row r="202" s="14" customFormat="1">
      <c r="A202" s="14"/>
      <c r="B202" s="254"/>
      <c r="C202" s="255"/>
      <c r="D202" s="245" t="s">
        <v>168</v>
      </c>
      <c r="E202" s="256" t="s">
        <v>1</v>
      </c>
      <c r="F202" s="257" t="s">
        <v>238</v>
      </c>
      <c r="G202" s="255"/>
      <c r="H202" s="258">
        <v>40.334000000000003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4" t="s">
        <v>168</v>
      </c>
      <c r="AU202" s="264" t="s">
        <v>89</v>
      </c>
      <c r="AV202" s="14" t="s">
        <v>89</v>
      </c>
      <c r="AW202" s="14" t="s">
        <v>36</v>
      </c>
      <c r="AX202" s="14" t="s">
        <v>80</v>
      </c>
      <c r="AY202" s="264" t="s">
        <v>160</v>
      </c>
    </row>
    <row r="203" s="16" customFormat="1">
      <c r="A203" s="16"/>
      <c r="B203" s="276"/>
      <c r="C203" s="277"/>
      <c r="D203" s="245" t="s">
        <v>168</v>
      </c>
      <c r="E203" s="278" t="s">
        <v>1</v>
      </c>
      <c r="F203" s="279" t="s">
        <v>213</v>
      </c>
      <c r="G203" s="277"/>
      <c r="H203" s="280">
        <v>83.843000000000004</v>
      </c>
      <c r="I203" s="281"/>
      <c r="J203" s="277"/>
      <c r="K203" s="277"/>
      <c r="L203" s="282"/>
      <c r="M203" s="283"/>
      <c r="N203" s="284"/>
      <c r="O203" s="284"/>
      <c r="P203" s="284"/>
      <c r="Q203" s="284"/>
      <c r="R203" s="284"/>
      <c r="S203" s="284"/>
      <c r="T203" s="285"/>
      <c r="U203" s="16"/>
      <c r="V203" s="16"/>
      <c r="W203" s="16"/>
      <c r="X203" s="16"/>
      <c r="Y203" s="16"/>
      <c r="Z203" s="16"/>
      <c r="AA203" s="16"/>
      <c r="AB203" s="16"/>
      <c r="AC203" s="16"/>
      <c r="AD203" s="16"/>
      <c r="AE203" s="16"/>
      <c r="AT203" s="286" t="s">
        <v>168</v>
      </c>
      <c r="AU203" s="286" t="s">
        <v>89</v>
      </c>
      <c r="AV203" s="16" t="s">
        <v>100</v>
      </c>
      <c r="AW203" s="16" t="s">
        <v>36</v>
      </c>
      <c r="AX203" s="16" t="s">
        <v>80</v>
      </c>
      <c r="AY203" s="286" t="s">
        <v>160</v>
      </c>
    </row>
    <row r="204" s="13" customFormat="1">
      <c r="A204" s="13"/>
      <c r="B204" s="243"/>
      <c r="C204" s="244"/>
      <c r="D204" s="245" t="s">
        <v>168</v>
      </c>
      <c r="E204" s="246" t="s">
        <v>1</v>
      </c>
      <c r="F204" s="247" t="s">
        <v>218</v>
      </c>
      <c r="G204" s="244"/>
      <c r="H204" s="246" t="s">
        <v>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168</v>
      </c>
      <c r="AU204" s="253" t="s">
        <v>89</v>
      </c>
      <c r="AV204" s="13" t="s">
        <v>87</v>
      </c>
      <c r="AW204" s="13" t="s">
        <v>36</v>
      </c>
      <c r="AX204" s="13" t="s">
        <v>80</v>
      </c>
      <c r="AY204" s="253" t="s">
        <v>160</v>
      </c>
    </row>
    <row r="205" s="14" customFormat="1">
      <c r="A205" s="14"/>
      <c r="B205" s="254"/>
      <c r="C205" s="255"/>
      <c r="D205" s="245" t="s">
        <v>168</v>
      </c>
      <c r="E205" s="256" t="s">
        <v>1</v>
      </c>
      <c r="F205" s="257" t="s">
        <v>239</v>
      </c>
      <c r="G205" s="255"/>
      <c r="H205" s="258">
        <v>9.0999999999999996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168</v>
      </c>
      <c r="AU205" s="264" t="s">
        <v>89</v>
      </c>
      <c r="AV205" s="14" t="s">
        <v>89</v>
      </c>
      <c r="AW205" s="14" t="s">
        <v>36</v>
      </c>
      <c r="AX205" s="14" t="s">
        <v>80</v>
      </c>
      <c r="AY205" s="264" t="s">
        <v>160</v>
      </c>
    </row>
    <row r="206" s="14" customFormat="1">
      <c r="A206" s="14"/>
      <c r="B206" s="254"/>
      <c r="C206" s="255"/>
      <c r="D206" s="245" t="s">
        <v>168</v>
      </c>
      <c r="E206" s="256" t="s">
        <v>1</v>
      </c>
      <c r="F206" s="257" t="s">
        <v>240</v>
      </c>
      <c r="G206" s="255"/>
      <c r="H206" s="258">
        <v>12.09</v>
      </c>
      <c r="I206" s="259"/>
      <c r="J206" s="255"/>
      <c r="K206" s="255"/>
      <c r="L206" s="260"/>
      <c r="M206" s="261"/>
      <c r="N206" s="262"/>
      <c r="O206" s="262"/>
      <c r="P206" s="262"/>
      <c r="Q206" s="262"/>
      <c r="R206" s="262"/>
      <c r="S206" s="262"/>
      <c r="T206" s="263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4" t="s">
        <v>168</v>
      </c>
      <c r="AU206" s="264" t="s">
        <v>89</v>
      </c>
      <c r="AV206" s="14" t="s">
        <v>89</v>
      </c>
      <c r="AW206" s="14" t="s">
        <v>36</v>
      </c>
      <c r="AX206" s="14" t="s">
        <v>80</v>
      </c>
      <c r="AY206" s="264" t="s">
        <v>160</v>
      </c>
    </row>
    <row r="207" s="14" customFormat="1">
      <c r="A207" s="14"/>
      <c r="B207" s="254"/>
      <c r="C207" s="255"/>
      <c r="D207" s="245" t="s">
        <v>168</v>
      </c>
      <c r="E207" s="256" t="s">
        <v>1</v>
      </c>
      <c r="F207" s="257" t="s">
        <v>241</v>
      </c>
      <c r="G207" s="255"/>
      <c r="H207" s="258">
        <v>4.875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4" t="s">
        <v>168</v>
      </c>
      <c r="AU207" s="264" t="s">
        <v>89</v>
      </c>
      <c r="AV207" s="14" t="s">
        <v>89</v>
      </c>
      <c r="AW207" s="14" t="s">
        <v>36</v>
      </c>
      <c r="AX207" s="14" t="s">
        <v>80</v>
      </c>
      <c r="AY207" s="264" t="s">
        <v>160</v>
      </c>
    </row>
    <row r="208" s="14" customFormat="1">
      <c r="A208" s="14"/>
      <c r="B208" s="254"/>
      <c r="C208" s="255"/>
      <c r="D208" s="245" t="s">
        <v>168</v>
      </c>
      <c r="E208" s="256" t="s">
        <v>1</v>
      </c>
      <c r="F208" s="257" t="s">
        <v>242</v>
      </c>
      <c r="G208" s="255"/>
      <c r="H208" s="258">
        <v>10.27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4" t="s">
        <v>168</v>
      </c>
      <c r="AU208" s="264" t="s">
        <v>89</v>
      </c>
      <c r="AV208" s="14" t="s">
        <v>89</v>
      </c>
      <c r="AW208" s="14" t="s">
        <v>36</v>
      </c>
      <c r="AX208" s="14" t="s">
        <v>80</v>
      </c>
      <c r="AY208" s="264" t="s">
        <v>160</v>
      </c>
    </row>
    <row r="209" s="16" customFormat="1">
      <c r="A209" s="16"/>
      <c r="B209" s="276"/>
      <c r="C209" s="277"/>
      <c r="D209" s="245" t="s">
        <v>168</v>
      </c>
      <c r="E209" s="278" t="s">
        <v>1</v>
      </c>
      <c r="F209" s="279" t="s">
        <v>213</v>
      </c>
      <c r="G209" s="277"/>
      <c r="H209" s="280">
        <v>36.334999999999994</v>
      </c>
      <c r="I209" s="281"/>
      <c r="J209" s="277"/>
      <c r="K209" s="277"/>
      <c r="L209" s="282"/>
      <c r="M209" s="283"/>
      <c r="N209" s="284"/>
      <c r="O209" s="284"/>
      <c r="P209" s="284"/>
      <c r="Q209" s="284"/>
      <c r="R209" s="284"/>
      <c r="S209" s="284"/>
      <c r="T209" s="285"/>
      <c r="U209" s="16"/>
      <c r="V209" s="16"/>
      <c r="W209" s="16"/>
      <c r="X209" s="16"/>
      <c r="Y209" s="16"/>
      <c r="Z209" s="16"/>
      <c r="AA209" s="16"/>
      <c r="AB209" s="16"/>
      <c r="AC209" s="16"/>
      <c r="AD209" s="16"/>
      <c r="AE209" s="16"/>
      <c r="AT209" s="286" t="s">
        <v>168</v>
      </c>
      <c r="AU209" s="286" t="s">
        <v>89</v>
      </c>
      <c r="AV209" s="16" t="s">
        <v>100</v>
      </c>
      <c r="AW209" s="16" t="s">
        <v>36</v>
      </c>
      <c r="AX209" s="16" t="s">
        <v>80</v>
      </c>
      <c r="AY209" s="286" t="s">
        <v>160</v>
      </c>
    </row>
    <row r="210" s="13" customFormat="1">
      <c r="A210" s="13"/>
      <c r="B210" s="243"/>
      <c r="C210" s="244"/>
      <c r="D210" s="245" t="s">
        <v>168</v>
      </c>
      <c r="E210" s="246" t="s">
        <v>1</v>
      </c>
      <c r="F210" s="247" t="s">
        <v>221</v>
      </c>
      <c r="G210" s="244"/>
      <c r="H210" s="246" t="s">
        <v>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168</v>
      </c>
      <c r="AU210" s="253" t="s">
        <v>89</v>
      </c>
      <c r="AV210" s="13" t="s">
        <v>87</v>
      </c>
      <c r="AW210" s="13" t="s">
        <v>36</v>
      </c>
      <c r="AX210" s="13" t="s">
        <v>80</v>
      </c>
      <c r="AY210" s="253" t="s">
        <v>160</v>
      </c>
    </row>
    <row r="211" s="14" customFormat="1">
      <c r="A211" s="14"/>
      <c r="B211" s="254"/>
      <c r="C211" s="255"/>
      <c r="D211" s="245" t="s">
        <v>168</v>
      </c>
      <c r="E211" s="256" t="s">
        <v>1</v>
      </c>
      <c r="F211" s="257" t="s">
        <v>243</v>
      </c>
      <c r="G211" s="255"/>
      <c r="H211" s="258">
        <v>9.0999999999999996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4" t="s">
        <v>168</v>
      </c>
      <c r="AU211" s="264" t="s">
        <v>89</v>
      </c>
      <c r="AV211" s="14" t="s">
        <v>89</v>
      </c>
      <c r="AW211" s="14" t="s">
        <v>36</v>
      </c>
      <c r="AX211" s="14" t="s">
        <v>80</v>
      </c>
      <c r="AY211" s="264" t="s">
        <v>160</v>
      </c>
    </row>
    <row r="212" s="14" customFormat="1">
      <c r="A212" s="14"/>
      <c r="B212" s="254"/>
      <c r="C212" s="255"/>
      <c r="D212" s="245" t="s">
        <v>168</v>
      </c>
      <c r="E212" s="256" t="s">
        <v>1</v>
      </c>
      <c r="F212" s="257" t="s">
        <v>244</v>
      </c>
      <c r="G212" s="255"/>
      <c r="H212" s="258">
        <v>12.09</v>
      </c>
      <c r="I212" s="259"/>
      <c r="J212" s="255"/>
      <c r="K212" s="255"/>
      <c r="L212" s="260"/>
      <c r="M212" s="261"/>
      <c r="N212" s="262"/>
      <c r="O212" s="262"/>
      <c r="P212" s="262"/>
      <c r="Q212" s="262"/>
      <c r="R212" s="262"/>
      <c r="S212" s="262"/>
      <c r="T212" s="26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4" t="s">
        <v>168</v>
      </c>
      <c r="AU212" s="264" t="s">
        <v>89</v>
      </c>
      <c r="AV212" s="14" t="s">
        <v>89</v>
      </c>
      <c r="AW212" s="14" t="s">
        <v>36</v>
      </c>
      <c r="AX212" s="14" t="s">
        <v>80</v>
      </c>
      <c r="AY212" s="264" t="s">
        <v>160</v>
      </c>
    </row>
    <row r="213" s="14" customFormat="1">
      <c r="A213" s="14"/>
      <c r="B213" s="254"/>
      <c r="C213" s="255"/>
      <c r="D213" s="245" t="s">
        <v>168</v>
      </c>
      <c r="E213" s="256" t="s">
        <v>1</v>
      </c>
      <c r="F213" s="257" t="s">
        <v>245</v>
      </c>
      <c r="G213" s="255"/>
      <c r="H213" s="258">
        <v>4.875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4" t="s">
        <v>168</v>
      </c>
      <c r="AU213" s="264" t="s">
        <v>89</v>
      </c>
      <c r="AV213" s="14" t="s">
        <v>89</v>
      </c>
      <c r="AW213" s="14" t="s">
        <v>36</v>
      </c>
      <c r="AX213" s="14" t="s">
        <v>80</v>
      </c>
      <c r="AY213" s="264" t="s">
        <v>160</v>
      </c>
    </row>
    <row r="214" s="14" customFormat="1">
      <c r="A214" s="14"/>
      <c r="B214" s="254"/>
      <c r="C214" s="255"/>
      <c r="D214" s="245" t="s">
        <v>168</v>
      </c>
      <c r="E214" s="256" t="s">
        <v>1</v>
      </c>
      <c r="F214" s="257" t="s">
        <v>246</v>
      </c>
      <c r="G214" s="255"/>
      <c r="H214" s="258">
        <v>10.27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4" t="s">
        <v>168</v>
      </c>
      <c r="AU214" s="264" t="s">
        <v>89</v>
      </c>
      <c r="AV214" s="14" t="s">
        <v>89</v>
      </c>
      <c r="AW214" s="14" t="s">
        <v>36</v>
      </c>
      <c r="AX214" s="14" t="s">
        <v>80</v>
      </c>
      <c r="AY214" s="264" t="s">
        <v>160</v>
      </c>
    </row>
    <row r="215" s="16" customFormat="1">
      <c r="A215" s="16"/>
      <c r="B215" s="276"/>
      <c r="C215" s="277"/>
      <c r="D215" s="245" t="s">
        <v>168</v>
      </c>
      <c r="E215" s="278" t="s">
        <v>1</v>
      </c>
      <c r="F215" s="279" t="s">
        <v>213</v>
      </c>
      <c r="G215" s="277"/>
      <c r="H215" s="280">
        <v>36.334999999999994</v>
      </c>
      <c r="I215" s="281"/>
      <c r="J215" s="277"/>
      <c r="K215" s="277"/>
      <c r="L215" s="282"/>
      <c r="M215" s="283"/>
      <c r="N215" s="284"/>
      <c r="O215" s="284"/>
      <c r="P215" s="284"/>
      <c r="Q215" s="284"/>
      <c r="R215" s="284"/>
      <c r="S215" s="284"/>
      <c r="T215" s="285"/>
      <c r="U215" s="16"/>
      <c r="V215" s="16"/>
      <c r="W215" s="16"/>
      <c r="X215" s="16"/>
      <c r="Y215" s="16"/>
      <c r="Z215" s="16"/>
      <c r="AA215" s="16"/>
      <c r="AB215" s="16"/>
      <c r="AC215" s="16"/>
      <c r="AD215" s="16"/>
      <c r="AE215" s="16"/>
      <c r="AT215" s="286" t="s">
        <v>168</v>
      </c>
      <c r="AU215" s="286" t="s">
        <v>89</v>
      </c>
      <c r="AV215" s="16" t="s">
        <v>100</v>
      </c>
      <c r="AW215" s="16" t="s">
        <v>36</v>
      </c>
      <c r="AX215" s="16" t="s">
        <v>80</v>
      </c>
      <c r="AY215" s="286" t="s">
        <v>160</v>
      </c>
    </row>
    <row r="216" s="15" customFormat="1">
      <c r="A216" s="15"/>
      <c r="B216" s="265"/>
      <c r="C216" s="266"/>
      <c r="D216" s="245" t="s">
        <v>168</v>
      </c>
      <c r="E216" s="267" t="s">
        <v>1</v>
      </c>
      <c r="F216" s="268" t="s">
        <v>173</v>
      </c>
      <c r="G216" s="266"/>
      <c r="H216" s="269">
        <v>156.51300000000001</v>
      </c>
      <c r="I216" s="270"/>
      <c r="J216" s="266"/>
      <c r="K216" s="266"/>
      <c r="L216" s="271"/>
      <c r="M216" s="272"/>
      <c r="N216" s="273"/>
      <c r="O216" s="273"/>
      <c r="P216" s="273"/>
      <c r="Q216" s="273"/>
      <c r="R216" s="273"/>
      <c r="S216" s="273"/>
      <c r="T216" s="274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5" t="s">
        <v>168</v>
      </c>
      <c r="AU216" s="275" t="s">
        <v>89</v>
      </c>
      <c r="AV216" s="15" t="s">
        <v>166</v>
      </c>
      <c r="AW216" s="15" t="s">
        <v>36</v>
      </c>
      <c r="AX216" s="15" t="s">
        <v>87</v>
      </c>
      <c r="AY216" s="275" t="s">
        <v>160</v>
      </c>
    </row>
    <row r="217" s="2" customFormat="1" ht="24.15" customHeight="1">
      <c r="A217" s="39"/>
      <c r="B217" s="40"/>
      <c r="C217" s="229" t="s">
        <v>247</v>
      </c>
      <c r="D217" s="229" t="s">
        <v>162</v>
      </c>
      <c r="E217" s="230" t="s">
        <v>248</v>
      </c>
      <c r="F217" s="231" t="s">
        <v>249</v>
      </c>
      <c r="G217" s="232" t="s">
        <v>185</v>
      </c>
      <c r="H217" s="233">
        <v>127.63500000000001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45</v>
      </c>
      <c r="O217" s="92"/>
      <c r="P217" s="239">
        <f>O217*H217</f>
        <v>0</v>
      </c>
      <c r="Q217" s="239">
        <v>0.0073499999999999998</v>
      </c>
      <c r="R217" s="239">
        <f>Q217*H217</f>
        <v>0.93811725000000001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166</v>
      </c>
      <c r="AT217" s="241" t="s">
        <v>162</v>
      </c>
      <c r="AU217" s="241" t="s">
        <v>89</v>
      </c>
      <c r="AY217" s="18" t="s">
        <v>160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87</v>
      </c>
      <c r="BK217" s="242">
        <f>ROUND(I217*H217,2)</f>
        <v>0</v>
      </c>
      <c r="BL217" s="18" t="s">
        <v>166</v>
      </c>
      <c r="BM217" s="241" t="s">
        <v>250</v>
      </c>
    </row>
    <row r="218" s="13" customFormat="1">
      <c r="A218" s="13"/>
      <c r="B218" s="243"/>
      <c r="C218" s="244"/>
      <c r="D218" s="245" t="s">
        <v>168</v>
      </c>
      <c r="E218" s="246" t="s">
        <v>1</v>
      </c>
      <c r="F218" s="247" t="s">
        <v>251</v>
      </c>
      <c r="G218" s="244"/>
      <c r="H218" s="246" t="s">
        <v>1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168</v>
      </c>
      <c r="AU218" s="253" t="s">
        <v>89</v>
      </c>
      <c r="AV218" s="13" t="s">
        <v>87</v>
      </c>
      <c r="AW218" s="13" t="s">
        <v>36</v>
      </c>
      <c r="AX218" s="13" t="s">
        <v>80</v>
      </c>
      <c r="AY218" s="253" t="s">
        <v>160</v>
      </c>
    </row>
    <row r="219" s="14" customFormat="1">
      <c r="A219" s="14"/>
      <c r="B219" s="254"/>
      <c r="C219" s="255"/>
      <c r="D219" s="245" t="s">
        <v>168</v>
      </c>
      <c r="E219" s="256" t="s">
        <v>1</v>
      </c>
      <c r="F219" s="257" t="s">
        <v>252</v>
      </c>
      <c r="G219" s="255"/>
      <c r="H219" s="258">
        <v>7.6349999999999998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4" t="s">
        <v>168</v>
      </c>
      <c r="AU219" s="264" t="s">
        <v>89</v>
      </c>
      <c r="AV219" s="14" t="s">
        <v>89</v>
      </c>
      <c r="AW219" s="14" t="s">
        <v>36</v>
      </c>
      <c r="AX219" s="14" t="s">
        <v>80</v>
      </c>
      <c r="AY219" s="264" t="s">
        <v>160</v>
      </c>
    </row>
    <row r="220" s="16" customFormat="1">
      <c r="A220" s="16"/>
      <c r="B220" s="276"/>
      <c r="C220" s="277"/>
      <c r="D220" s="245" t="s">
        <v>168</v>
      </c>
      <c r="E220" s="278" t="s">
        <v>1</v>
      </c>
      <c r="F220" s="279" t="s">
        <v>213</v>
      </c>
      <c r="G220" s="277"/>
      <c r="H220" s="280">
        <v>7.6349999999999998</v>
      </c>
      <c r="I220" s="281"/>
      <c r="J220" s="277"/>
      <c r="K220" s="277"/>
      <c r="L220" s="282"/>
      <c r="M220" s="283"/>
      <c r="N220" s="284"/>
      <c r="O220" s="284"/>
      <c r="P220" s="284"/>
      <c r="Q220" s="284"/>
      <c r="R220" s="284"/>
      <c r="S220" s="284"/>
      <c r="T220" s="285"/>
      <c r="U220" s="16"/>
      <c r="V220" s="16"/>
      <c r="W220" s="16"/>
      <c r="X220" s="16"/>
      <c r="Y220" s="16"/>
      <c r="Z220" s="16"/>
      <c r="AA220" s="16"/>
      <c r="AB220" s="16"/>
      <c r="AC220" s="16"/>
      <c r="AD220" s="16"/>
      <c r="AE220" s="16"/>
      <c r="AT220" s="286" t="s">
        <v>168</v>
      </c>
      <c r="AU220" s="286" t="s">
        <v>89</v>
      </c>
      <c r="AV220" s="16" t="s">
        <v>100</v>
      </c>
      <c r="AW220" s="16" t="s">
        <v>36</v>
      </c>
      <c r="AX220" s="16" t="s">
        <v>80</v>
      </c>
      <c r="AY220" s="286" t="s">
        <v>160</v>
      </c>
    </row>
    <row r="221" s="13" customFormat="1">
      <c r="A221" s="13"/>
      <c r="B221" s="243"/>
      <c r="C221" s="244"/>
      <c r="D221" s="245" t="s">
        <v>168</v>
      </c>
      <c r="E221" s="246" t="s">
        <v>1</v>
      </c>
      <c r="F221" s="247" t="s">
        <v>218</v>
      </c>
      <c r="G221" s="244"/>
      <c r="H221" s="246" t="s">
        <v>1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168</v>
      </c>
      <c r="AU221" s="253" t="s">
        <v>89</v>
      </c>
      <c r="AV221" s="13" t="s">
        <v>87</v>
      </c>
      <c r="AW221" s="13" t="s">
        <v>36</v>
      </c>
      <c r="AX221" s="13" t="s">
        <v>80</v>
      </c>
      <c r="AY221" s="253" t="s">
        <v>160</v>
      </c>
    </row>
    <row r="222" s="14" customFormat="1">
      <c r="A222" s="14"/>
      <c r="B222" s="254"/>
      <c r="C222" s="255"/>
      <c r="D222" s="245" t="s">
        <v>168</v>
      </c>
      <c r="E222" s="256" t="s">
        <v>1</v>
      </c>
      <c r="F222" s="257" t="s">
        <v>253</v>
      </c>
      <c r="G222" s="255"/>
      <c r="H222" s="258">
        <v>14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4" t="s">
        <v>168</v>
      </c>
      <c r="AU222" s="264" t="s">
        <v>89</v>
      </c>
      <c r="AV222" s="14" t="s">
        <v>89</v>
      </c>
      <c r="AW222" s="14" t="s">
        <v>36</v>
      </c>
      <c r="AX222" s="14" t="s">
        <v>80</v>
      </c>
      <c r="AY222" s="264" t="s">
        <v>160</v>
      </c>
    </row>
    <row r="223" s="14" customFormat="1">
      <c r="A223" s="14"/>
      <c r="B223" s="254"/>
      <c r="C223" s="255"/>
      <c r="D223" s="245" t="s">
        <v>168</v>
      </c>
      <c r="E223" s="256" t="s">
        <v>1</v>
      </c>
      <c r="F223" s="257" t="s">
        <v>254</v>
      </c>
      <c r="G223" s="255"/>
      <c r="H223" s="258">
        <v>24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4" t="s">
        <v>168</v>
      </c>
      <c r="AU223" s="264" t="s">
        <v>89</v>
      </c>
      <c r="AV223" s="14" t="s">
        <v>89</v>
      </c>
      <c r="AW223" s="14" t="s">
        <v>36</v>
      </c>
      <c r="AX223" s="14" t="s">
        <v>80</v>
      </c>
      <c r="AY223" s="264" t="s">
        <v>160</v>
      </c>
    </row>
    <row r="224" s="14" customFormat="1">
      <c r="A224" s="14"/>
      <c r="B224" s="254"/>
      <c r="C224" s="255"/>
      <c r="D224" s="245" t="s">
        <v>168</v>
      </c>
      <c r="E224" s="256" t="s">
        <v>1</v>
      </c>
      <c r="F224" s="257" t="s">
        <v>255</v>
      </c>
      <c r="G224" s="255"/>
      <c r="H224" s="258">
        <v>8.8000000000000007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4" t="s">
        <v>168</v>
      </c>
      <c r="AU224" s="264" t="s">
        <v>89</v>
      </c>
      <c r="AV224" s="14" t="s">
        <v>89</v>
      </c>
      <c r="AW224" s="14" t="s">
        <v>36</v>
      </c>
      <c r="AX224" s="14" t="s">
        <v>80</v>
      </c>
      <c r="AY224" s="264" t="s">
        <v>160</v>
      </c>
    </row>
    <row r="225" s="14" customFormat="1">
      <c r="A225" s="14"/>
      <c r="B225" s="254"/>
      <c r="C225" s="255"/>
      <c r="D225" s="245" t="s">
        <v>168</v>
      </c>
      <c r="E225" s="256" t="s">
        <v>1</v>
      </c>
      <c r="F225" s="257" t="s">
        <v>256</v>
      </c>
      <c r="G225" s="255"/>
      <c r="H225" s="258">
        <v>13.199999999999999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4" t="s">
        <v>168</v>
      </c>
      <c r="AU225" s="264" t="s">
        <v>89</v>
      </c>
      <c r="AV225" s="14" t="s">
        <v>89</v>
      </c>
      <c r="AW225" s="14" t="s">
        <v>36</v>
      </c>
      <c r="AX225" s="14" t="s">
        <v>80</v>
      </c>
      <c r="AY225" s="264" t="s">
        <v>160</v>
      </c>
    </row>
    <row r="226" s="16" customFormat="1">
      <c r="A226" s="16"/>
      <c r="B226" s="276"/>
      <c r="C226" s="277"/>
      <c r="D226" s="245" t="s">
        <v>168</v>
      </c>
      <c r="E226" s="278" t="s">
        <v>1</v>
      </c>
      <c r="F226" s="279" t="s">
        <v>213</v>
      </c>
      <c r="G226" s="277"/>
      <c r="H226" s="280">
        <v>60</v>
      </c>
      <c r="I226" s="281"/>
      <c r="J226" s="277"/>
      <c r="K226" s="277"/>
      <c r="L226" s="282"/>
      <c r="M226" s="283"/>
      <c r="N226" s="284"/>
      <c r="O226" s="284"/>
      <c r="P226" s="284"/>
      <c r="Q226" s="284"/>
      <c r="R226" s="284"/>
      <c r="S226" s="284"/>
      <c r="T226" s="285"/>
      <c r="U226" s="16"/>
      <c r="V226" s="16"/>
      <c r="W226" s="16"/>
      <c r="X226" s="16"/>
      <c r="Y226" s="16"/>
      <c r="Z226" s="16"/>
      <c r="AA226" s="16"/>
      <c r="AB226" s="16"/>
      <c r="AC226" s="16"/>
      <c r="AD226" s="16"/>
      <c r="AE226" s="16"/>
      <c r="AT226" s="286" t="s">
        <v>168</v>
      </c>
      <c r="AU226" s="286" t="s">
        <v>89</v>
      </c>
      <c r="AV226" s="16" t="s">
        <v>100</v>
      </c>
      <c r="AW226" s="16" t="s">
        <v>36</v>
      </c>
      <c r="AX226" s="16" t="s">
        <v>80</v>
      </c>
      <c r="AY226" s="286" t="s">
        <v>160</v>
      </c>
    </row>
    <row r="227" s="13" customFormat="1">
      <c r="A227" s="13"/>
      <c r="B227" s="243"/>
      <c r="C227" s="244"/>
      <c r="D227" s="245" t="s">
        <v>168</v>
      </c>
      <c r="E227" s="246" t="s">
        <v>1</v>
      </c>
      <c r="F227" s="247" t="s">
        <v>221</v>
      </c>
      <c r="G227" s="244"/>
      <c r="H227" s="246" t="s">
        <v>1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168</v>
      </c>
      <c r="AU227" s="253" t="s">
        <v>89</v>
      </c>
      <c r="AV227" s="13" t="s">
        <v>87</v>
      </c>
      <c r="AW227" s="13" t="s">
        <v>36</v>
      </c>
      <c r="AX227" s="13" t="s">
        <v>80</v>
      </c>
      <c r="AY227" s="253" t="s">
        <v>160</v>
      </c>
    </row>
    <row r="228" s="14" customFormat="1">
      <c r="A228" s="14"/>
      <c r="B228" s="254"/>
      <c r="C228" s="255"/>
      <c r="D228" s="245" t="s">
        <v>168</v>
      </c>
      <c r="E228" s="256" t="s">
        <v>1</v>
      </c>
      <c r="F228" s="257" t="s">
        <v>257</v>
      </c>
      <c r="G228" s="255"/>
      <c r="H228" s="258">
        <v>14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4" t="s">
        <v>168</v>
      </c>
      <c r="AU228" s="264" t="s">
        <v>89</v>
      </c>
      <c r="AV228" s="14" t="s">
        <v>89</v>
      </c>
      <c r="AW228" s="14" t="s">
        <v>36</v>
      </c>
      <c r="AX228" s="14" t="s">
        <v>80</v>
      </c>
      <c r="AY228" s="264" t="s">
        <v>160</v>
      </c>
    </row>
    <row r="229" s="14" customFormat="1">
      <c r="A229" s="14"/>
      <c r="B229" s="254"/>
      <c r="C229" s="255"/>
      <c r="D229" s="245" t="s">
        <v>168</v>
      </c>
      <c r="E229" s="256" t="s">
        <v>1</v>
      </c>
      <c r="F229" s="257" t="s">
        <v>258</v>
      </c>
      <c r="G229" s="255"/>
      <c r="H229" s="258">
        <v>24</v>
      </c>
      <c r="I229" s="259"/>
      <c r="J229" s="255"/>
      <c r="K229" s="255"/>
      <c r="L229" s="260"/>
      <c r="M229" s="261"/>
      <c r="N229" s="262"/>
      <c r="O229" s="262"/>
      <c r="P229" s="262"/>
      <c r="Q229" s="262"/>
      <c r="R229" s="262"/>
      <c r="S229" s="262"/>
      <c r="T229" s="263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4" t="s">
        <v>168</v>
      </c>
      <c r="AU229" s="264" t="s">
        <v>89</v>
      </c>
      <c r="AV229" s="14" t="s">
        <v>89</v>
      </c>
      <c r="AW229" s="14" t="s">
        <v>36</v>
      </c>
      <c r="AX229" s="14" t="s">
        <v>80</v>
      </c>
      <c r="AY229" s="264" t="s">
        <v>160</v>
      </c>
    </row>
    <row r="230" s="14" customFormat="1">
      <c r="A230" s="14"/>
      <c r="B230" s="254"/>
      <c r="C230" s="255"/>
      <c r="D230" s="245" t="s">
        <v>168</v>
      </c>
      <c r="E230" s="256" t="s">
        <v>1</v>
      </c>
      <c r="F230" s="257" t="s">
        <v>259</v>
      </c>
      <c r="G230" s="255"/>
      <c r="H230" s="258">
        <v>8.8000000000000007</v>
      </c>
      <c r="I230" s="259"/>
      <c r="J230" s="255"/>
      <c r="K230" s="255"/>
      <c r="L230" s="260"/>
      <c r="M230" s="261"/>
      <c r="N230" s="262"/>
      <c r="O230" s="262"/>
      <c r="P230" s="262"/>
      <c r="Q230" s="262"/>
      <c r="R230" s="262"/>
      <c r="S230" s="262"/>
      <c r="T230" s="263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4" t="s">
        <v>168</v>
      </c>
      <c r="AU230" s="264" t="s">
        <v>89</v>
      </c>
      <c r="AV230" s="14" t="s">
        <v>89</v>
      </c>
      <c r="AW230" s="14" t="s">
        <v>36</v>
      </c>
      <c r="AX230" s="14" t="s">
        <v>80</v>
      </c>
      <c r="AY230" s="264" t="s">
        <v>160</v>
      </c>
    </row>
    <row r="231" s="14" customFormat="1">
      <c r="A231" s="14"/>
      <c r="B231" s="254"/>
      <c r="C231" s="255"/>
      <c r="D231" s="245" t="s">
        <v>168</v>
      </c>
      <c r="E231" s="256" t="s">
        <v>1</v>
      </c>
      <c r="F231" s="257" t="s">
        <v>260</v>
      </c>
      <c r="G231" s="255"/>
      <c r="H231" s="258">
        <v>13.199999999999999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4" t="s">
        <v>168</v>
      </c>
      <c r="AU231" s="264" t="s">
        <v>89</v>
      </c>
      <c r="AV231" s="14" t="s">
        <v>89</v>
      </c>
      <c r="AW231" s="14" t="s">
        <v>36</v>
      </c>
      <c r="AX231" s="14" t="s">
        <v>80</v>
      </c>
      <c r="AY231" s="264" t="s">
        <v>160</v>
      </c>
    </row>
    <row r="232" s="16" customFormat="1">
      <c r="A232" s="16"/>
      <c r="B232" s="276"/>
      <c r="C232" s="277"/>
      <c r="D232" s="245" t="s">
        <v>168</v>
      </c>
      <c r="E232" s="278" t="s">
        <v>1</v>
      </c>
      <c r="F232" s="279" t="s">
        <v>213</v>
      </c>
      <c r="G232" s="277"/>
      <c r="H232" s="280">
        <v>60</v>
      </c>
      <c r="I232" s="281"/>
      <c r="J232" s="277"/>
      <c r="K232" s="277"/>
      <c r="L232" s="282"/>
      <c r="M232" s="283"/>
      <c r="N232" s="284"/>
      <c r="O232" s="284"/>
      <c r="P232" s="284"/>
      <c r="Q232" s="284"/>
      <c r="R232" s="284"/>
      <c r="S232" s="284"/>
      <c r="T232" s="285"/>
      <c r="U232" s="16"/>
      <c r="V232" s="16"/>
      <c r="W232" s="16"/>
      <c r="X232" s="16"/>
      <c r="Y232" s="16"/>
      <c r="Z232" s="16"/>
      <c r="AA232" s="16"/>
      <c r="AB232" s="16"/>
      <c r="AC232" s="16"/>
      <c r="AD232" s="16"/>
      <c r="AE232" s="16"/>
      <c r="AT232" s="286" t="s">
        <v>168</v>
      </c>
      <c r="AU232" s="286" t="s">
        <v>89</v>
      </c>
      <c r="AV232" s="16" t="s">
        <v>100</v>
      </c>
      <c r="AW232" s="16" t="s">
        <v>36</v>
      </c>
      <c r="AX232" s="16" t="s">
        <v>80</v>
      </c>
      <c r="AY232" s="286" t="s">
        <v>160</v>
      </c>
    </row>
    <row r="233" s="15" customFormat="1">
      <c r="A233" s="15"/>
      <c r="B233" s="265"/>
      <c r="C233" s="266"/>
      <c r="D233" s="245" t="s">
        <v>168</v>
      </c>
      <c r="E233" s="267" t="s">
        <v>1</v>
      </c>
      <c r="F233" s="268" t="s">
        <v>173</v>
      </c>
      <c r="G233" s="266"/>
      <c r="H233" s="269">
        <v>127.63500000000001</v>
      </c>
      <c r="I233" s="270"/>
      <c r="J233" s="266"/>
      <c r="K233" s="266"/>
      <c r="L233" s="271"/>
      <c r="M233" s="272"/>
      <c r="N233" s="273"/>
      <c r="O233" s="273"/>
      <c r="P233" s="273"/>
      <c r="Q233" s="273"/>
      <c r="R233" s="273"/>
      <c r="S233" s="273"/>
      <c r="T233" s="274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5" t="s">
        <v>168</v>
      </c>
      <c r="AU233" s="275" t="s">
        <v>89</v>
      </c>
      <c r="AV233" s="15" t="s">
        <v>166</v>
      </c>
      <c r="AW233" s="15" t="s">
        <v>36</v>
      </c>
      <c r="AX233" s="15" t="s">
        <v>87</v>
      </c>
      <c r="AY233" s="275" t="s">
        <v>160</v>
      </c>
    </row>
    <row r="234" s="2" customFormat="1" ht="24.15" customHeight="1">
      <c r="A234" s="39"/>
      <c r="B234" s="40"/>
      <c r="C234" s="229" t="s">
        <v>261</v>
      </c>
      <c r="D234" s="229" t="s">
        <v>162</v>
      </c>
      <c r="E234" s="230" t="s">
        <v>262</v>
      </c>
      <c r="F234" s="231" t="s">
        <v>263</v>
      </c>
      <c r="G234" s="232" t="s">
        <v>185</v>
      </c>
      <c r="H234" s="233">
        <v>127.63500000000001</v>
      </c>
      <c r="I234" s="234"/>
      <c r="J234" s="235">
        <f>ROUND(I234*H234,2)</f>
        <v>0</v>
      </c>
      <c r="K234" s="236"/>
      <c r="L234" s="45"/>
      <c r="M234" s="237" t="s">
        <v>1</v>
      </c>
      <c r="N234" s="238" t="s">
        <v>45</v>
      </c>
      <c r="O234" s="92"/>
      <c r="P234" s="239">
        <f>O234*H234</f>
        <v>0</v>
      </c>
      <c r="Q234" s="239">
        <v>0.015400000000000001</v>
      </c>
      <c r="R234" s="239">
        <f>Q234*H234</f>
        <v>1.9655790000000002</v>
      </c>
      <c r="S234" s="239">
        <v>0</v>
      </c>
      <c r="T234" s="24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1" t="s">
        <v>166</v>
      </c>
      <c r="AT234" s="241" t="s">
        <v>162</v>
      </c>
      <c r="AU234" s="241" t="s">
        <v>89</v>
      </c>
      <c r="AY234" s="18" t="s">
        <v>160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8" t="s">
        <v>87</v>
      </c>
      <c r="BK234" s="242">
        <f>ROUND(I234*H234,2)</f>
        <v>0</v>
      </c>
      <c r="BL234" s="18" t="s">
        <v>166</v>
      </c>
      <c r="BM234" s="241" t="s">
        <v>264</v>
      </c>
    </row>
    <row r="235" s="13" customFormat="1">
      <c r="A235" s="13"/>
      <c r="B235" s="243"/>
      <c r="C235" s="244"/>
      <c r="D235" s="245" t="s">
        <v>168</v>
      </c>
      <c r="E235" s="246" t="s">
        <v>1</v>
      </c>
      <c r="F235" s="247" t="s">
        <v>251</v>
      </c>
      <c r="G235" s="244"/>
      <c r="H235" s="246" t="s">
        <v>1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168</v>
      </c>
      <c r="AU235" s="253" t="s">
        <v>89</v>
      </c>
      <c r="AV235" s="13" t="s">
        <v>87</v>
      </c>
      <c r="AW235" s="13" t="s">
        <v>36</v>
      </c>
      <c r="AX235" s="13" t="s">
        <v>80</v>
      </c>
      <c r="AY235" s="253" t="s">
        <v>160</v>
      </c>
    </row>
    <row r="236" s="14" customFormat="1">
      <c r="A236" s="14"/>
      <c r="B236" s="254"/>
      <c r="C236" s="255"/>
      <c r="D236" s="245" t="s">
        <v>168</v>
      </c>
      <c r="E236" s="256" t="s">
        <v>1</v>
      </c>
      <c r="F236" s="257" t="s">
        <v>252</v>
      </c>
      <c r="G236" s="255"/>
      <c r="H236" s="258">
        <v>7.6349999999999998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4" t="s">
        <v>168</v>
      </c>
      <c r="AU236" s="264" t="s">
        <v>89</v>
      </c>
      <c r="AV236" s="14" t="s">
        <v>89</v>
      </c>
      <c r="AW236" s="14" t="s">
        <v>36</v>
      </c>
      <c r="AX236" s="14" t="s">
        <v>80</v>
      </c>
      <c r="AY236" s="264" t="s">
        <v>160</v>
      </c>
    </row>
    <row r="237" s="16" customFormat="1">
      <c r="A237" s="16"/>
      <c r="B237" s="276"/>
      <c r="C237" s="277"/>
      <c r="D237" s="245" t="s">
        <v>168</v>
      </c>
      <c r="E237" s="278" t="s">
        <v>1</v>
      </c>
      <c r="F237" s="279" t="s">
        <v>213</v>
      </c>
      <c r="G237" s="277"/>
      <c r="H237" s="280">
        <v>7.6349999999999998</v>
      </c>
      <c r="I237" s="281"/>
      <c r="J237" s="277"/>
      <c r="K237" s="277"/>
      <c r="L237" s="282"/>
      <c r="M237" s="283"/>
      <c r="N237" s="284"/>
      <c r="O237" s="284"/>
      <c r="P237" s="284"/>
      <c r="Q237" s="284"/>
      <c r="R237" s="284"/>
      <c r="S237" s="284"/>
      <c r="T237" s="285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86" t="s">
        <v>168</v>
      </c>
      <c r="AU237" s="286" t="s">
        <v>89</v>
      </c>
      <c r="AV237" s="16" t="s">
        <v>100</v>
      </c>
      <c r="AW237" s="16" t="s">
        <v>36</v>
      </c>
      <c r="AX237" s="16" t="s">
        <v>80</v>
      </c>
      <c r="AY237" s="286" t="s">
        <v>160</v>
      </c>
    </row>
    <row r="238" s="13" customFormat="1">
      <c r="A238" s="13"/>
      <c r="B238" s="243"/>
      <c r="C238" s="244"/>
      <c r="D238" s="245" t="s">
        <v>168</v>
      </c>
      <c r="E238" s="246" t="s">
        <v>1</v>
      </c>
      <c r="F238" s="247" t="s">
        <v>218</v>
      </c>
      <c r="G238" s="244"/>
      <c r="H238" s="246" t="s">
        <v>1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3" t="s">
        <v>168</v>
      </c>
      <c r="AU238" s="253" t="s">
        <v>89</v>
      </c>
      <c r="AV238" s="13" t="s">
        <v>87</v>
      </c>
      <c r="AW238" s="13" t="s">
        <v>36</v>
      </c>
      <c r="AX238" s="13" t="s">
        <v>80</v>
      </c>
      <c r="AY238" s="253" t="s">
        <v>160</v>
      </c>
    </row>
    <row r="239" s="14" customFormat="1">
      <c r="A239" s="14"/>
      <c r="B239" s="254"/>
      <c r="C239" s="255"/>
      <c r="D239" s="245" t="s">
        <v>168</v>
      </c>
      <c r="E239" s="256" t="s">
        <v>1</v>
      </c>
      <c r="F239" s="257" t="s">
        <v>253</v>
      </c>
      <c r="G239" s="255"/>
      <c r="H239" s="258">
        <v>14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4" t="s">
        <v>168</v>
      </c>
      <c r="AU239" s="264" t="s">
        <v>89</v>
      </c>
      <c r="AV239" s="14" t="s">
        <v>89</v>
      </c>
      <c r="AW239" s="14" t="s">
        <v>36</v>
      </c>
      <c r="AX239" s="14" t="s">
        <v>80</v>
      </c>
      <c r="AY239" s="264" t="s">
        <v>160</v>
      </c>
    </row>
    <row r="240" s="14" customFormat="1">
      <c r="A240" s="14"/>
      <c r="B240" s="254"/>
      <c r="C240" s="255"/>
      <c r="D240" s="245" t="s">
        <v>168</v>
      </c>
      <c r="E240" s="256" t="s">
        <v>1</v>
      </c>
      <c r="F240" s="257" t="s">
        <v>254</v>
      </c>
      <c r="G240" s="255"/>
      <c r="H240" s="258">
        <v>24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4" t="s">
        <v>168</v>
      </c>
      <c r="AU240" s="264" t="s">
        <v>89</v>
      </c>
      <c r="AV240" s="14" t="s">
        <v>89</v>
      </c>
      <c r="AW240" s="14" t="s">
        <v>36</v>
      </c>
      <c r="AX240" s="14" t="s">
        <v>80</v>
      </c>
      <c r="AY240" s="264" t="s">
        <v>160</v>
      </c>
    </row>
    <row r="241" s="14" customFormat="1">
      <c r="A241" s="14"/>
      <c r="B241" s="254"/>
      <c r="C241" s="255"/>
      <c r="D241" s="245" t="s">
        <v>168</v>
      </c>
      <c r="E241" s="256" t="s">
        <v>1</v>
      </c>
      <c r="F241" s="257" t="s">
        <v>255</v>
      </c>
      <c r="G241" s="255"/>
      <c r="H241" s="258">
        <v>8.8000000000000007</v>
      </c>
      <c r="I241" s="259"/>
      <c r="J241" s="255"/>
      <c r="K241" s="255"/>
      <c r="L241" s="260"/>
      <c r="M241" s="261"/>
      <c r="N241" s="262"/>
      <c r="O241" s="262"/>
      <c r="P241" s="262"/>
      <c r="Q241" s="262"/>
      <c r="R241" s="262"/>
      <c r="S241" s="262"/>
      <c r="T241" s="263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4" t="s">
        <v>168</v>
      </c>
      <c r="AU241" s="264" t="s">
        <v>89</v>
      </c>
      <c r="AV241" s="14" t="s">
        <v>89</v>
      </c>
      <c r="AW241" s="14" t="s">
        <v>36</v>
      </c>
      <c r="AX241" s="14" t="s">
        <v>80</v>
      </c>
      <c r="AY241" s="264" t="s">
        <v>160</v>
      </c>
    </row>
    <row r="242" s="14" customFormat="1">
      <c r="A242" s="14"/>
      <c r="B242" s="254"/>
      <c r="C242" s="255"/>
      <c r="D242" s="245" t="s">
        <v>168</v>
      </c>
      <c r="E242" s="256" t="s">
        <v>1</v>
      </c>
      <c r="F242" s="257" t="s">
        <v>256</v>
      </c>
      <c r="G242" s="255"/>
      <c r="H242" s="258">
        <v>13.199999999999999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4" t="s">
        <v>168</v>
      </c>
      <c r="AU242" s="264" t="s">
        <v>89</v>
      </c>
      <c r="AV242" s="14" t="s">
        <v>89</v>
      </c>
      <c r="AW242" s="14" t="s">
        <v>36</v>
      </c>
      <c r="AX242" s="14" t="s">
        <v>80</v>
      </c>
      <c r="AY242" s="264" t="s">
        <v>160</v>
      </c>
    </row>
    <row r="243" s="16" customFormat="1">
      <c r="A243" s="16"/>
      <c r="B243" s="276"/>
      <c r="C243" s="277"/>
      <c r="D243" s="245" t="s">
        <v>168</v>
      </c>
      <c r="E243" s="278" t="s">
        <v>1</v>
      </c>
      <c r="F243" s="279" t="s">
        <v>213</v>
      </c>
      <c r="G243" s="277"/>
      <c r="H243" s="280">
        <v>60</v>
      </c>
      <c r="I243" s="281"/>
      <c r="J243" s="277"/>
      <c r="K243" s="277"/>
      <c r="L243" s="282"/>
      <c r="M243" s="283"/>
      <c r="N243" s="284"/>
      <c r="O243" s="284"/>
      <c r="P243" s="284"/>
      <c r="Q243" s="284"/>
      <c r="R243" s="284"/>
      <c r="S243" s="284"/>
      <c r="T243" s="285"/>
      <c r="U243" s="16"/>
      <c r="V243" s="16"/>
      <c r="W243" s="16"/>
      <c r="X243" s="16"/>
      <c r="Y243" s="16"/>
      <c r="Z243" s="16"/>
      <c r="AA243" s="16"/>
      <c r="AB243" s="16"/>
      <c r="AC243" s="16"/>
      <c r="AD243" s="16"/>
      <c r="AE243" s="16"/>
      <c r="AT243" s="286" t="s">
        <v>168</v>
      </c>
      <c r="AU243" s="286" t="s">
        <v>89</v>
      </c>
      <c r="AV243" s="16" t="s">
        <v>100</v>
      </c>
      <c r="AW243" s="16" t="s">
        <v>36</v>
      </c>
      <c r="AX243" s="16" t="s">
        <v>80</v>
      </c>
      <c r="AY243" s="286" t="s">
        <v>160</v>
      </c>
    </row>
    <row r="244" s="13" customFormat="1">
      <c r="A244" s="13"/>
      <c r="B244" s="243"/>
      <c r="C244" s="244"/>
      <c r="D244" s="245" t="s">
        <v>168</v>
      </c>
      <c r="E244" s="246" t="s">
        <v>1</v>
      </c>
      <c r="F244" s="247" t="s">
        <v>221</v>
      </c>
      <c r="G244" s="244"/>
      <c r="H244" s="246" t="s">
        <v>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168</v>
      </c>
      <c r="AU244" s="253" t="s">
        <v>89</v>
      </c>
      <c r="AV244" s="13" t="s">
        <v>87</v>
      </c>
      <c r="AW244" s="13" t="s">
        <v>36</v>
      </c>
      <c r="AX244" s="13" t="s">
        <v>80</v>
      </c>
      <c r="AY244" s="253" t="s">
        <v>160</v>
      </c>
    </row>
    <row r="245" s="14" customFormat="1">
      <c r="A245" s="14"/>
      <c r="B245" s="254"/>
      <c r="C245" s="255"/>
      <c r="D245" s="245" t="s">
        <v>168</v>
      </c>
      <c r="E245" s="256" t="s">
        <v>1</v>
      </c>
      <c r="F245" s="257" t="s">
        <v>257</v>
      </c>
      <c r="G245" s="255"/>
      <c r="H245" s="258">
        <v>14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4" t="s">
        <v>168</v>
      </c>
      <c r="AU245" s="264" t="s">
        <v>89</v>
      </c>
      <c r="AV245" s="14" t="s">
        <v>89</v>
      </c>
      <c r="AW245" s="14" t="s">
        <v>36</v>
      </c>
      <c r="AX245" s="14" t="s">
        <v>80</v>
      </c>
      <c r="AY245" s="264" t="s">
        <v>160</v>
      </c>
    </row>
    <row r="246" s="14" customFormat="1">
      <c r="A246" s="14"/>
      <c r="B246" s="254"/>
      <c r="C246" s="255"/>
      <c r="D246" s="245" t="s">
        <v>168</v>
      </c>
      <c r="E246" s="256" t="s">
        <v>1</v>
      </c>
      <c r="F246" s="257" t="s">
        <v>258</v>
      </c>
      <c r="G246" s="255"/>
      <c r="H246" s="258">
        <v>24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4" t="s">
        <v>168</v>
      </c>
      <c r="AU246" s="264" t="s">
        <v>89</v>
      </c>
      <c r="AV246" s="14" t="s">
        <v>89</v>
      </c>
      <c r="AW246" s="14" t="s">
        <v>36</v>
      </c>
      <c r="AX246" s="14" t="s">
        <v>80</v>
      </c>
      <c r="AY246" s="264" t="s">
        <v>160</v>
      </c>
    </row>
    <row r="247" s="14" customFormat="1">
      <c r="A247" s="14"/>
      <c r="B247" s="254"/>
      <c r="C247" s="255"/>
      <c r="D247" s="245" t="s">
        <v>168</v>
      </c>
      <c r="E247" s="256" t="s">
        <v>1</v>
      </c>
      <c r="F247" s="257" t="s">
        <v>259</v>
      </c>
      <c r="G247" s="255"/>
      <c r="H247" s="258">
        <v>8.8000000000000007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4" t="s">
        <v>168</v>
      </c>
      <c r="AU247" s="264" t="s">
        <v>89</v>
      </c>
      <c r="AV247" s="14" t="s">
        <v>89</v>
      </c>
      <c r="AW247" s="14" t="s">
        <v>36</v>
      </c>
      <c r="AX247" s="14" t="s">
        <v>80</v>
      </c>
      <c r="AY247" s="264" t="s">
        <v>160</v>
      </c>
    </row>
    <row r="248" s="14" customFormat="1">
      <c r="A248" s="14"/>
      <c r="B248" s="254"/>
      <c r="C248" s="255"/>
      <c r="D248" s="245" t="s">
        <v>168</v>
      </c>
      <c r="E248" s="256" t="s">
        <v>1</v>
      </c>
      <c r="F248" s="257" t="s">
        <v>260</v>
      </c>
      <c r="G248" s="255"/>
      <c r="H248" s="258">
        <v>13.199999999999999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4" t="s">
        <v>168</v>
      </c>
      <c r="AU248" s="264" t="s">
        <v>89</v>
      </c>
      <c r="AV248" s="14" t="s">
        <v>89</v>
      </c>
      <c r="AW248" s="14" t="s">
        <v>36</v>
      </c>
      <c r="AX248" s="14" t="s">
        <v>80</v>
      </c>
      <c r="AY248" s="264" t="s">
        <v>160</v>
      </c>
    </row>
    <row r="249" s="16" customFormat="1">
      <c r="A249" s="16"/>
      <c r="B249" s="276"/>
      <c r="C249" s="277"/>
      <c r="D249" s="245" t="s">
        <v>168</v>
      </c>
      <c r="E249" s="278" t="s">
        <v>1</v>
      </c>
      <c r="F249" s="279" t="s">
        <v>213</v>
      </c>
      <c r="G249" s="277"/>
      <c r="H249" s="280">
        <v>60</v>
      </c>
      <c r="I249" s="281"/>
      <c r="J249" s="277"/>
      <c r="K249" s="277"/>
      <c r="L249" s="282"/>
      <c r="M249" s="283"/>
      <c r="N249" s="284"/>
      <c r="O249" s="284"/>
      <c r="P249" s="284"/>
      <c r="Q249" s="284"/>
      <c r="R249" s="284"/>
      <c r="S249" s="284"/>
      <c r="T249" s="285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86" t="s">
        <v>168</v>
      </c>
      <c r="AU249" s="286" t="s">
        <v>89</v>
      </c>
      <c r="AV249" s="16" t="s">
        <v>100</v>
      </c>
      <c r="AW249" s="16" t="s">
        <v>36</v>
      </c>
      <c r="AX249" s="16" t="s">
        <v>80</v>
      </c>
      <c r="AY249" s="286" t="s">
        <v>160</v>
      </c>
    </row>
    <row r="250" s="15" customFormat="1">
      <c r="A250" s="15"/>
      <c r="B250" s="265"/>
      <c r="C250" s="266"/>
      <c r="D250" s="245" t="s">
        <v>168</v>
      </c>
      <c r="E250" s="267" t="s">
        <v>1</v>
      </c>
      <c r="F250" s="268" t="s">
        <v>173</v>
      </c>
      <c r="G250" s="266"/>
      <c r="H250" s="269">
        <v>127.63500000000001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5" t="s">
        <v>168</v>
      </c>
      <c r="AU250" s="275" t="s">
        <v>89</v>
      </c>
      <c r="AV250" s="15" t="s">
        <v>166</v>
      </c>
      <c r="AW250" s="15" t="s">
        <v>36</v>
      </c>
      <c r="AX250" s="15" t="s">
        <v>87</v>
      </c>
      <c r="AY250" s="275" t="s">
        <v>160</v>
      </c>
    </row>
    <row r="251" s="2" customFormat="1" ht="24.15" customHeight="1">
      <c r="A251" s="39"/>
      <c r="B251" s="40"/>
      <c r="C251" s="229" t="s">
        <v>265</v>
      </c>
      <c r="D251" s="229" t="s">
        <v>162</v>
      </c>
      <c r="E251" s="230" t="s">
        <v>266</v>
      </c>
      <c r="F251" s="231" t="s">
        <v>267</v>
      </c>
      <c r="G251" s="232" t="s">
        <v>185</v>
      </c>
      <c r="H251" s="233">
        <v>28.881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45</v>
      </c>
      <c r="O251" s="92"/>
      <c r="P251" s="239">
        <f>O251*H251</f>
        <v>0</v>
      </c>
      <c r="Q251" s="239">
        <v>0.018380000000000001</v>
      </c>
      <c r="R251" s="239">
        <f>Q251*H251</f>
        <v>0.53083278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166</v>
      </c>
      <c r="AT251" s="241" t="s">
        <v>162</v>
      </c>
      <c r="AU251" s="241" t="s">
        <v>89</v>
      </c>
      <c r="AY251" s="18" t="s">
        <v>160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87</v>
      </c>
      <c r="BK251" s="242">
        <f>ROUND(I251*H251,2)</f>
        <v>0</v>
      </c>
      <c r="BL251" s="18" t="s">
        <v>166</v>
      </c>
      <c r="BM251" s="241" t="s">
        <v>268</v>
      </c>
    </row>
    <row r="252" s="13" customFormat="1">
      <c r="A252" s="13"/>
      <c r="B252" s="243"/>
      <c r="C252" s="244"/>
      <c r="D252" s="245" t="s">
        <v>168</v>
      </c>
      <c r="E252" s="246" t="s">
        <v>1</v>
      </c>
      <c r="F252" s="247" t="s">
        <v>269</v>
      </c>
      <c r="G252" s="244"/>
      <c r="H252" s="246" t="s">
        <v>1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3" t="s">
        <v>168</v>
      </c>
      <c r="AU252" s="253" t="s">
        <v>89</v>
      </c>
      <c r="AV252" s="13" t="s">
        <v>87</v>
      </c>
      <c r="AW252" s="13" t="s">
        <v>36</v>
      </c>
      <c r="AX252" s="13" t="s">
        <v>80</v>
      </c>
      <c r="AY252" s="253" t="s">
        <v>160</v>
      </c>
    </row>
    <row r="253" s="13" customFormat="1">
      <c r="A253" s="13"/>
      <c r="B253" s="243"/>
      <c r="C253" s="244"/>
      <c r="D253" s="245" t="s">
        <v>168</v>
      </c>
      <c r="E253" s="246" t="s">
        <v>1</v>
      </c>
      <c r="F253" s="247" t="s">
        <v>270</v>
      </c>
      <c r="G253" s="244"/>
      <c r="H253" s="246" t="s">
        <v>1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3" t="s">
        <v>168</v>
      </c>
      <c r="AU253" s="253" t="s">
        <v>89</v>
      </c>
      <c r="AV253" s="13" t="s">
        <v>87</v>
      </c>
      <c r="AW253" s="13" t="s">
        <v>36</v>
      </c>
      <c r="AX253" s="13" t="s">
        <v>80</v>
      </c>
      <c r="AY253" s="253" t="s">
        <v>160</v>
      </c>
    </row>
    <row r="254" s="14" customFormat="1">
      <c r="A254" s="14"/>
      <c r="B254" s="254"/>
      <c r="C254" s="255"/>
      <c r="D254" s="245" t="s">
        <v>168</v>
      </c>
      <c r="E254" s="256" t="s">
        <v>1</v>
      </c>
      <c r="F254" s="257" t="s">
        <v>271</v>
      </c>
      <c r="G254" s="255"/>
      <c r="H254" s="258">
        <v>1.26</v>
      </c>
      <c r="I254" s="259"/>
      <c r="J254" s="255"/>
      <c r="K254" s="255"/>
      <c r="L254" s="260"/>
      <c r="M254" s="261"/>
      <c r="N254" s="262"/>
      <c r="O254" s="262"/>
      <c r="P254" s="262"/>
      <c r="Q254" s="262"/>
      <c r="R254" s="262"/>
      <c r="S254" s="262"/>
      <c r="T254" s="263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4" t="s">
        <v>168</v>
      </c>
      <c r="AU254" s="264" t="s">
        <v>89</v>
      </c>
      <c r="AV254" s="14" t="s">
        <v>89</v>
      </c>
      <c r="AW254" s="14" t="s">
        <v>36</v>
      </c>
      <c r="AX254" s="14" t="s">
        <v>80</v>
      </c>
      <c r="AY254" s="264" t="s">
        <v>160</v>
      </c>
    </row>
    <row r="255" s="14" customFormat="1">
      <c r="A255" s="14"/>
      <c r="B255" s="254"/>
      <c r="C255" s="255"/>
      <c r="D255" s="245" t="s">
        <v>168</v>
      </c>
      <c r="E255" s="256" t="s">
        <v>1</v>
      </c>
      <c r="F255" s="257" t="s">
        <v>272</v>
      </c>
      <c r="G255" s="255"/>
      <c r="H255" s="258">
        <v>2.871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4" t="s">
        <v>168</v>
      </c>
      <c r="AU255" s="264" t="s">
        <v>89</v>
      </c>
      <c r="AV255" s="14" t="s">
        <v>89</v>
      </c>
      <c r="AW255" s="14" t="s">
        <v>36</v>
      </c>
      <c r="AX255" s="14" t="s">
        <v>80</v>
      </c>
      <c r="AY255" s="264" t="s">
        <v>160</v>
      </c>
    </row>
    <row r="256" s="14" customFormat="1">
      <c r="A256" s="14"/>
      <c r="B256" s="254"/>
      <c r="C256" s="255"/>
      <c r="D256" s="245" t="s">
        <v>168</v>
      </c>
      <c r="E256" s="256" t="s">
        <v>1</v>
      </c>
      <c r="F256" s="257" t="s">
        <v>273</v>
      </c>
      <c r="G256" s="255"/>
      <c r="H256" s="258">
        <v>3.2999999999999998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4" t="s">
        <v>168</v>
      </c>
      <c r="AU256" s="264" t="s">
        <v>89</v>
      </c>
      <c r="AV256" s="14" t="s">
        <v>89</v>
      </c>
      <c r="AW256" s="14" t="s">
        <v>36</v>
      </c>
      <c r="AX256" s="14" t="s">
        <v>80</v>
      </c>
      <c r="AY256" s="264" t="s">
        <v>160</v>
      </c>
    </row>
    <row r="257" s="16" customFormat="1">
      <c r="A257" s="16"/>
      <c r="B257" s="276"/>
      <c r="C257" s="277"/>
      <c r="D257" s="245" t="s">
        <v>168</v>
      </c>
      <c r="E257" s="278" t="s">
        <v>1</v>
      </c>
      <c r="F257" s="279" t="s">
        <v>213</v>
      </c>
      <c r="G257" s="277"/>
      <c r="H257" s="280">
        <v>7.431</v>
      </c>
      <c r="I257" s="281"/>
      <c r="J257" s="277"/>
      <c r="K257" s="277"/>
      <c r="L257" s="282"/>
      <c r="M257" s="283"/>
      <c r="N257" s="284"/>
      <c r="O257" s="284"/>
      <c r="P257" s="284"/>
      <c r="Q257" s="284"/>
      <c r="R257" s="284"/>
      <c r="S257" s="284"/>
      <c r="T257" s="285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86" t="s">
        <v>168</v>
      </c>
      <c r="AU257" s="286" t="s">
        <v>89</v>
      </c>
      <c r="AV257" s="16" t="s">
        <v>100</v>
      </c>
      <c r="AW257" s="16" t="s">
        <v>36</v>
      </c>
      <c r="AX257" s="16" t="s">
        <v>80</v>
      </c>
      <c r="AY257" s="286" t="s">
        <v>160</v>
      </c>
    </row>
    <row r="258" s="13" customFormat="1">
      <c r="A258" s="13"/>
      <c r="B258" s="243"/>
      <c r="C258" s="244"/>
      <c r="D258" s="245" t="s">
        <v>168</v>
      </c>
      <c r="E258" s="246" t="s">
        <v>1</v>
      </c>
      <c r="F258" s="247" t="s">
        <v>218</v>
      </c>
      <c r="G258" s="244"/>
      <c r="H258" s="246" t="s">
        <v>1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3" t="s">
        <v>168</v>
      </c>
      <c r="AU258" s="253" t="s">
        <v>89</v>
      </c>
      <c r="AV258" s="13" t="s">
        <v>87</v>
      </c>
      <c r="AW258" s="13" t="s">
        <v>36</v>
      </c>
      <c r="AX258" s="13" t="s">
        <v>80</v>
      </c>
      <c r="AY258" s="253" t="s">
        <v>160</v>
      </c>
    </row>
    <row r="259" s="14" customFormat="1">
      <c r="A259" s="14"/>
      <c r="B259" s="254"/>
      <c r="C259" s="255"/>
      <c r="D259" s="245" t="s">
        <v>168</v>
      </c>
      <c r="E259" s="256" t="s">
        <v>1</v>
      </c>
      <c r="F259" s="257" t="s">
        <v>274</v>
      </c>
      <c r="G259" s="255"/>
      <c r="H259" s="258">
        <v>3.25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4" t="s">
        <v>168</v>
      </c>
      <c r="AU259" s="264" t="s">
        <v>89</v>
      </c>
      <c r="AV259" s="14" t="s">
        <v>89</v>
      </c>
      <c r="AW259" s="14" t="s">
        <v>36</v>
      </c>
      <c r="AX259" s="14" t="s">
        <v>80</v>
      </c>
      <c r="AY259" s="264" t="s">
        <v>160</v>
      </c>
    </row>
    <row r="260" s="14" customFormat="1">
      <c r="A260" s="14"/>
      <c r="B260" s="254"/>
      <c r="C260" s="255"/>
      <c r="D260" s="245" t="s">
        <v>168</v>
      </c>
      <c r="E260" s="256" t="s">
        <v>1</v>
      </c>
      <c r="F260" s="257" t="s">
        <v>275</v>
      </c>
      <c r="G260" s="255"/>
      <c r="H260" s="258">
        <v>4.6799999999999997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4" t="s">
        <v>168</v>
      </c>
      <c r="AU260" s="264" t="s">
        <v>89</v>
      </c>
      <c r="AV260" s="14" t="s">
        <v>89</v>
      </c>
      <c r="AW260" s="14" t="s">
        <v>36</v>
      </c>
      <c r="AX260" s="14" t="s">
        <v>80</v>
      </c>
      <c r="AY260" s="264" t="s">
        <v>160</v>
      </c>
    </row>
    <row r="261" s="14" customFormat="1">
      <c r="A261" s="14"/>
      <c r="B261" s="254"/>
      <c r="C261" s="255"/>
      <c r="D261" s="245" t="s">
        <v>168</v>
      </c>
      <c r="E261" s="256" t="s">
        <v>1</v>
      </c>
      <c r="F261" s="257" t="s">
        <v>276</v>
      </c>
      <c r="G261" s="255"/>
      <c r="H261" s="258">
        <v>1.7549999999999999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4" t="s">
        <v>168</v>
      </c>
      <c r="AU261" s="264" t="s">
        <v>89</v>
      </c>
      <c r="AV261" s="14" t="s">
        <v>89</v>
      </c>
      <c r="AW261" s="14" t="s">
        <v>36</v>
      </c>
      <c r="AX261" s="14" t="s">
        <v>80</v>
      </c>
      <c r="AY261" s="264" t="s">
        <v>160</v>
      </c>
    </row>
    <row r="262" s="14" customFormat="1">
      <c r="A262" s="14"/>
      <c r="B262" s="254"/>
      <c r="C262" s="255"/>
      <c r="D262" s="245" t="s">
        <v>168</v>
      </c>
      <c r="E262" s="256" t="s">
        <v>1</v>
      </c>
      <c r="F262" s="257" t="s">
        <v>277</v>
      </c>
      <c r="G262" s="255"/>
      <c r="H262" s="258">
        <v>1.04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64" t="s">
        <v>168</v>
      </c>
      <c r="AU262" s="264" t="s">
        <v>89</v>
      </c>
      <c r="AV262" s="14" t="s">
        <v>89</v>
      </c>
      <c r="AW262" s="14" t="s">
        <v>36</v>
      </c>
      <c r="AX262" s="14" t="s">
        <v>80</v>
      </c>
      <c r="AY262" s="264" t="s">
        <v>160</v>
      </c>
    </row>
    <row r="263" s="16" customFormat="1">
      <c r="A263" s="16"/>
      <c r="B263" s="276"/>
      <c r="C263" s="277"/>
      <c r="D263" s="245" t="s">
        <v>168</v>
      </c>
      <c r="E263" s="278" t="s">
        <v>1</v>
      </c>
      <c r="F263" s="279" t="s">
        <v>213</v>
      </c>
      <c r="G263" s="277"/>
      <c r="H263" s="280">
        <v>10.724999999999998</v>
      </c>
      <c r="I263" s="281"/>
      <c r="J263" s="277"/>
      <c r="K263" s="277"/>
      <c r="L263" s="282"/>
      <c r="M263" s="283"/>
      <c r="N263" s="284"/>
      <c r="O263" s="284"/>
      <c r="P263" s="284"/>
      <c r="Q263" s="284"/>
      <c r="R263" s="284"/>
      <c r="S263" s="284"/>
      <c r="T263" s="285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86" t="s">
        <v>168</v>
      </c>
      <c r="AU263" s="286" t="s">
        <v>89</v>
      </c>
      <c r="AV263" s="16" t="s">
        <v>100</v>
      </c>
      <c r="AW263" s="16" t="s">
        <v>36</v>
      </c>
      <c r="AX263" s="16" t="s">
        <v>80</v>
      </c>
      <c r="AY263" s="286" t="s">
        <v>160</v>
      </c>
    </row>
    <row r="264" s="13" customFormat="1">
      <c r="A264" s="13"/>
      <c r="B264" s="243"/>
      <c r="C264" s="244"/>
      <c r="D264" s="245" t="s">
        <v>168</v>
      </c>
      <c r="E264" s="246" t="s">
        <v>1</v>
      </c>
      <c r="F264" s="247" t="s">
        <v>221</v>
      </c>
      <c r="G264" s="244"/>
      <c r="H264" s="246" t="s">
        <v>1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3" t="s">
        <v>168</v>
      </c>
      <c r="AU264" s="253" t="s">
        <v>89</v>
      </c>
      <c r="AV264" s="13" t="s">
        <v>87</v>
      </c>
      <c r="AW264" s="13" t="s">
        <v>36</v>
      </c>
      <c r="AX264" s="13" t="s">
        <v>80</v>
      </c>
      <c r="AY264" s="253" t="s">
        <v>160</v>
      </c>
    </row>
    <row r="265" s="14" customFormat="1">
      <c r="A265" s="14"/>
      <c r="B265" s="254"/>
      <c r="C265" s="255"/>
      <c r="D265" s="245" t="s">
        <v>168</v>
      </c>
      <c r="E265" s="256" t="s">
        <v>1</v>
      </c>
      <c r="F265" s="257" t="s">
        <v>278</v>
      </c>
      <c r="G265" s="255"/>
      <c r="H265" s="258">
        <v>3.25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4" t="s">
        <v>168</v>
      </c>
      <c r="AU265" s="264" t="s">
        <v>89</v>
      </c>
      <c r="AV265" s="14" t="s">
        <v>89</v>
      </c>
      <c r="AW265" s="14" t="s">
        <v>36</v>
      </c>
      <c r="AX265" s="14" t="s">
        <v>80</v>
      </c>
      <c r="AY265" s="264" t="s">
        <v>160</v>
      </c>
    </row>
    <row r="266" s="14" customFormat="1">
      <c r="A266" s="14"/>
      <c r="B266" s="254"/>
      <c r="C266" s="255"/>
      <c r="D266" s="245" t="s">
        <v>168</v>
      </c>
      <c r="E266" s="256" t="s">
        <v>1</v>
      </c>
      <c r="F266" s="257" t="s">
        <v>279</v>
      </c>
      <c r="G266" s="255"/>
      <c r="H266" s="258">
        <v>4.6799999999999997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4" t="s">
        <v>168</v>
      </c>
      <c r="AU266" s="264" t="s">
        <v>89</v>
      </c>
      <c r="AV266" s="14" t="s">
        <v>89</v>
      </c>
      <c r="AW266" s="14" t="s">
        <v>36</v>
      </c>
      <c r="AX266" s="14" t="s">
        <v>80</v>
      </c>
      <c r="AY266" s="264" t="s">
        <v>160</v>
      </c>
    </row>
    <row r="267" s="14" customFormat="1">
      <c r="A267" s="14"/>
      <c r="B267" s="254"/>
      <c r="C267" s="255"/>
      <c r="D267" s="245" t="s">
        <v>168</v>
      </c>
      <c r="E267" s="256" t="s">
        <v>1</v>
      </c>
      <c r="F267" s="257" t="s">
        <v>280</v>
      </c>
      <c r="G267" s="255"/>
      <c r="H267" s="258">
        <v>1.7549999999999999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4" t="s">
        <v>168</v>
      </c>
      <c r="AU267" s="264" t="s">
        <v>89</v>
      </c>
      <c r="AV267" s="14" t="s">
        <v>89</v>
      </c>
      <c r="AW267" s="14" t="s">
        <v>36</v>
      </c>
      <c r="AX267" s="14" t="s">
        <v>80</v>
      </c>
      <c r="AY267" s="264" t="s">
        <v>160</v>
      </c>
    </row>
    <row r="268" s="14" customFormat="1">
      <c r="A268" s="14"/>
      <c r="B268" s="254"/>
      <c r="C268" s="255"/>
      <c r="D268" s="245" t="s">
        <v>168</v>
      </c>
      <c r="E268" s="256" t="s">
        <v>1</v>
      </c>
      <c r="F268" s="257" t="s">
        <v>281</v>
      </c>
      <c r="G268" s="255"/>
      <c r="H268" s="258">
        <v>1.04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4" t="s">
        <v>168</v>
      </c>
      <c r="AU268" s="264" t="s">
        <v>89</v>
      </c>
      <c r="AV268" s="14" t="s">
        <v>89</v>
      </c>
      <c r="AW268" s="14" t="s">
        <v>36</v>
      </c>
      <c r="AX268" s="14" t="s">
        <v>80</v>
      </c>
      <c r="AY268" s="264" t="s">
        <v>160</v>
      </c>
    </row>
    <row r="269" s="16" customFormat="1">
      <c r="A269" s="16"/>
      <c r="B269" s="276"/>
      <c r="C269" s="277"/>
      <c r="D269" s="245" t="s">
        <v>168</v>
      </c>
      <c r="E269" s="278" t="s">
        <v>1</v>
      </c>
      <c r="F269" s="279" t="s">
        <v>213</v>
      </c>
      <c r="G269" s="277"/>
      <c r="H269" s="280">
        <v>10.724999999999998</v>
      </c>
      <c r="I269" s="281"/>
      <c r="J269" s="277"/>
      <c r="K269" s="277"/>
      <c r="L269" s="282"/>
      <c r="M269" s="283"/>
      <c r="N269" s="284"/>
      <c r="O269" s="284"/>
      <c r="P269" s="284"/>
      <c r="Q269" s="284"/>
      <c r="R269" s="284"/>
      <c r="S269" s="284"/>
      <c r="T269" s="285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86" t="s">
        <v>168</v>
      </c>
      <c r="AU269" s="286" t="s">
        <v>89</v>
      </c>
      <c r="AV269" s="16" t="s">
        <v>100</v>
      </c>
      <c r="AW269" s="16" t="s">
        <v>36</v>
      </c>
      <c r="AX269" s="16" t="s">
        <v>80</v>
      </c>
      <c r="AY269" s="286" t="s">
        <v>160</v>
      </c>
    </row>
    <row r="270" s="15" customFormat="1">
      <c r="A270" s="15"/>
      <c r="B270" s="265"/>
      <c r="C270" s="266"/>
      <c r="D270" s="245" t="s">
        <v>168</v>
      </c>
      <c r="E270" s="267" t="s">
        <v>1</v>
      </c>
      <c r="F270" s="268" t="s">
        <v>173</v>
      </c>
      <c r="G270" s="266"/>
      <c r="H270" s="269">
        <v>28.880999999999997</v>
      </c>
      <c r="I270" s="270"/>
      <c r="J270" s="266"/>
      <c r="K270" s="266"/>
      <c r="L270" s="271"/>
      <c r="M270" s="272"/>
      <c r="N270" s="273"/>
      <c r="O270" s="273"/>
      <c r="P270" s="273"/>
      <c r="Q270" s="273"/>
      <c r="R270" s="273"/>
      <c r="S270" s="273"/>
      <c r="T270" s="274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5" t="s">
        <v>168</v>
      </c>
      <c r="AU270" s="275" t="s">
        <v>89</v>
      </c>
      <c r="AV270" s="15" t="s">
        <v>166</v>
      </c>
      <c r="AW270" s="15" t="s">
        <v>36</v>
      </c>
      <c r="AX270" s="15" t="s">
        <v>87</v>
      </c>
      <c r="AY270" s="275" t="s">
        <v>160</v>
      </c>
    </row>
    <row r="271" s="2" customFormat="1" ht="33" customHeight="1">
      <c r="A271" s="39"/>
      <c r="B271" s="40"/>
      <c r="C271" s="229" t="s">
        <v>282</v>
      </c>
      <c r="D271" s="229" t="s">
        <v>162</v>
      </c>
      <c r="E271" s="230" t="s">
        <v>283</v>
      </c>
      <c r="F271" s="231" t="s">
        <v>284</v>
      </c>
      <c r="G271" s="232" t="s">
        <v>165</v>
      </c>
      <c r="H271" s="233">
        <v>1.8049999999999999</v>
      </c>
      <c r="I271" s="234"/>
      <c r="J271" s="235">
        <f>ROUND(I271*H271,2)</f>
        <v>0</v>
      </c>
      <c r="K271" s="236"/>
      <c r="L271" s="45"/>
      <c r="M271" s="237" t="s">
        <v>1</v>
      </c>
      <c r="N271" s="238" t="s">
        <v>45</v>
      </c>
      <c r="O271" s="92"/>
      <c r="P271" s="239">
        <f>O271*H271</f>
        <v>0</v>
      </c>
      <c r="Q271" s="239">
        <v>2.3010199999999998</v>
      </c>
      <c r="R271" s="239">
        <f>Q271*H271</f>
        <v>4.1533410999999996</v>
      </c>
      <c r="S271" s="239">
        <v>0</v>
      </c>
      <c r="T271" s="24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1" t="s">
        <v>166</v>
      </c>
      <c r="AT271" s="241" t="s">
        <v>162</v>
      </c>
      <c r="AU271" s="241" t="s">
        <v>89</v>
      </c>
      <c r="AY271" s="18" t="s">
        <v>160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8" t="s">
        <v>87</v>
      </c>
      <c r="BK271" s="242">
        <f>ROUND(I271*H271,2)</f>
        <v>0</v>
      </c>
      <c r="BL271" s="18" t="s">
        <v>166</v>
      </c>
      <c r="BM271" s="241" t="s">
        <v>285</v>
      </c>
    </row>
    <row r="272" s="13" customFormat="1">
      <c r="A272" s="13"/>
      <c r="B272" s="243"/>
      <c r="C272" s="244"/>
      <c r="D272" s="245" t="s">
        <v>168</v>
      </c>
      <c r="E272" s="246" t="s">
        <v>1</v>
      </c>
      <c r="F272" s="247" t="s">
        <v>169</v>
      </c>
      <c r="G272" s="244"/>
      <c r="H272" s="246" t="s">
        <v>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168</v>
      </c>
      <c r="AU272" s="253" t="s">
        <v>89</v>
      </c>
      <c r="AV272" s="13" t="s">
        <v>87</v>
      </c>
      <c r="AW272" s="13" t="s">
        <v>36</v>
      </c>
      <c r="AX272" s="13" t="s">
        <v>80</v>
      </c>
      <c r="AY272" s="253" t="s">
        <v>160</v>
      </c>
    </row>
    <row r="273" s="14" customFormat="1">
      <c r="A273" s="14"/>
      <c r="B273" s="254"/>
      <c r="C273" s="255"/>
      <c r="D273" s="245" t="s">
        <v>168</v>
      </c>
      <c r="E273" s="256" t="s">
        <v>1</v>
      </c>
      <c r="F273" s="257" t="s">
        <v>286</v>
      </c>
      <c r="G273" s="255"/>
      <c r="H273" s="258">
        <v>0.96599999999999997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4" t="s">
        <v>168</v>
      </c>
      <c r="AU273" s="264" t="s">
        <v>89</v>
      </c>
      <c r="AV273" s="14" t="s">
        <v>89</v>
      </c>
      <c r="AW273" s="14" t="s">
        <v>36</v>
      </c>
      <c r="AX273" s="14" t="s">
        <v>80</v>
      </c>
      <c r="AY273" s="264" t="s">
        <v>160</v>
      </c>
    </row>
    <row r="274" s="14" customFormat="1">
      <c r="A274" s="14"/>
      <c r="B274" s="254"/>
      <c r="C274" s="255"/>
      <c r="D274" s="245" t="s">
        <v>168</v>
      </c>
      <c r="E274" s="256" t="s">
        <v>1</v>
      </c>
      <c r="F274" s="257" t="s">
        <v>287</v>
      </c>
      <c r="G274" s="255"/>
      <c r="H274" s="258">
        <v>0.46400000000000002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4" t="s">
        <v>168</v>
      </c>
      <c r="AU274" s="264" t="s">
        <v>89</v>
      </c>
      <c r="AV274" s="14" t="s">
        <v>89</v>
      </c>
      <c r="AW274" s="14" t="s">
        <v>36</v>
      </c>
      <c r="AX274" s="14" t="s">
        <v>80</v>
      </c>
      <c r="AY274" s="264" t="s">
        <v>160</v>
      </c>
    </row>
    <row r="275" s="14" customFormat="1">
      <c r="A275" s="14"/>
      <c r="B275" s="254"/>
      <c r="C275" s="255"/>
      <c r="D275" s="245" t="s">
        <v>168</v>
      </c>
      <c r="E275" s="256" t="s">
        <v>1</v>
      </c>
      <c r="F275" s="257" t="s">
        <v>288</v>
      </c>
      <c r="G275" s="255"/>
      <c r="H275" s="258">
        <v>0.375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4" t="s">
        <v>168</v>
      </c>
      <c r="AU275" s="264" t="s">
        <v>89</v>
      </c>
      <c r="AV275" s="14" t="s">
        <v>89</v>
      </c>
      <c r="AW275" s="14" t="s">
        <v>36</v>
      </c>
      <c r="AX275" s="14" t="s">
        <v>80</v>
      </c>
      <c r="AY275" s="264" t="s">
        <v>160</v>
      </c>
    </row>
    <row r="276" s="15" customFormat="1">
      <c r="A276" s="15"/>
      <c r="B276" s="265"/>
      <c r="C276" s="266"/>
      <c r="D276" s="245" t="s">
        <v>168</v>
      </c>
      <c r="E276" s="267" t="s">
        <v>1</v>
      </c>
      <c r="F276" s="268" t="s">
        <v>173</v>
      </c>
      <c r="G276" s="266"/>
      <c r="H276" s="269">
        <v>1.8049999999999999</v>
      </c>
      <c r="I276" s="270"/>
      <c r="J276" s="266"/>
      <c r="K276" s="266"/>
      <c r="L276" s="271"/>
      <c r="M276" s="272"/>
      <c r="N276" s="273"/>
      <c r="O276" s="273"/>
      <c r="P276" s="273"/>
      <c r="Q276" s="273"/>
      <c r="R276" s="273"/>
      <c r="S276" s="273"/>
      <c r="T276" s="274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75" t="s">
        <v>168</v>
      </c>
      <c r="AU276" s="275" t="s">
        <v>89</v>
      </c>
      <c r="AV276" s="15" t="s">
        <v>166</v>
      </c>
      <c r="AW276" s="15" t="s">
        <v>36</v>
      </c>
      <c r="AX276" s="15" t="s">
        <v>87</v>
      </c>
      <c r="AY276" s="275" t="s">
        <v>160</v>
      </c>
    </row>
    <row r="277" s="2" customFormat="1" ht="24.15" customHeight="1">
      <c r="A277" s="39"/>
      <c r="B277" s="40"/>
      <c r="C277" s="229" t="s">
        <v>289</v>
      </c>
      <c r="D277" s="229" t="s">
        <v>162</v>
      </c>
      <c r="E277" s="230" t="s">
        <v>290</v>
      </c>
      <c r="F277" s="231" t="s">
        <v>291</v>
      </c>
      <c r="G277" s="232" t="s">
        <v>165</v>
      </c>
      <c r="H277" s="233">
        <v>1.8049999999999999</v>
      </c>
      <c r="I277" s="234"/>
      <c r="J277" s="235">
        <f>ROUND(I277*H277,2)</f>
        <v>0</v>
      </c>
      <c r="K277" s="236"/>
      <c r="L277" s="45"/>
      <c r="M277" s="237" t="s">
        <v>1</v>
      </c>
      <c r="N277" s="238" t="s">
        <v>45</v>
      </c>
      <c r="O277" s="92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1" t="s">
        <v>166</v>
      </c>
      <c r="AT277" s="241" t="s">
        <v>162</v>
      </c>
      <c r="AU277" s="241" t="s">
        <v>89</v>
      </c>
      <c r="AY277" s="18" t="s">
        <v>160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8" t="s">
        <v>87</v>
      </c>
      <c r="BK277" s="242">
        <f>ROUND(I277*H277,2)</f>
        <v>0</v>
      </c>
      <c r="BL277" s="18" t="s">
        <v>166</v>
      </c>
      <c r="BM277" s="241" t="s">
        <v>292</v>
      </c>
    </row>
    <row r="278" s="2" customFormat="1" ht="33" customHeight="1">
      <c r="A278" s="39"/>
      <c r="B278" s="40"/>
      <c r="C278" s="229" t="s">
        <v>8</v>
      </c>
      <c r="D278" s="229" t="s">
        <v>162</v>
      </c>
      <c r="E278" s="230" t="s">
        <v>293</v>
      </c>
      <c r="F278" s="231" t="s">
        <v>294</v>
      </c>
      <c r="G278" s="232" t="s">
        <v>165</v>
      </c>
      <c r="H278" s="233">
        <v>1.8049999999999999</v>
      </c>
      <c r="I278" s="234"/>
      <c r="J278" s="235">
        <f>ROUND(I278*H278,2)</f>
        <v>0</v>
      </c>
      <c r="K278" s="236"/>
      <c r="L278" s="45"/>
      <c r="M278" s="237" t="s">
        <v>1</v>
      </c>
      <c r="N278" s="238" t="s">
        <v>45</v>
      </c>
      <c r="O278" s="92"/>
      <c r="P278" s="239">
        <f>O278*H278</f>
        <v>0</v>
      </c>
      <c r="Q278" s="239">
        <v>0</v>
      </c>
      <c r="R278" s="239">
        <f>Q278*H278</f>
        <v>0</v>
      </c>
      <c r="S278" s="239">
        <v>0</v>
      </c>
      <c r="T278" s="24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1" t="s">
        <v>166</v>
      </c>
      <c r="AT278" s="241" t="s">
        <v>162</v>
      </c>
      <c r="AU278" s="241" t="s">
        <v>89</v>
      </c>
      <c r="AY278" s="18" t="s">
        <v>160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8" t="s">
        <v>87</v>
      </c>
      <c r="BK278" s="242">
        <f>ROUND(I278*H278,2)</f>
        <v>0</v>
      </c>
      <c r="BL278" s="18" t="s">
        <v>166</v>
      </c>
      <c r="BM278" s="241" t="s">
        <v>295</v>
      </c>
    </row>
    <row r="279" s="2" customFormat="1" ht="16.5" customHeight="1">
      <c r="A279" s="39"/>
      <c r="B279" s="40"/>
      <c r="C279" s="229" t="s">
        <v>296</v>
      </c>
      <c r="D279" s="229" t="s">
        <v>162</v>
      </c>
      <c r="E279" s="230" t="s">
        <v>297</v>
      </c>
      <c r="F279" s="231" t="s">
        <v>298</v>
      </c>
      <c r="G279" s="232" t="s">
        <v>176</v>
      </c>
      <c r="H279" s="233">
        <v>0.058999999999999997</v>
      </c>
      <c r="I279" s="234"/>
      <c r="J279" s="235">
        <f>ROUND(I279*H279,2)</f>
        <v>0</v>
      </c>
      <c r="K279" s="236"/>
      <c r="L279" s="45"/>
      <c r="M279" s="237" t="s">
        <v>1</v>
      </c>
      <c r="N279" s="238" t="s">
        <v>45</v>
      </c>
      <c r="O279" s="92"/>
      <c r="P279" s="239">
        <f>O279*H279</f>
        <v>0</v>
      </c>
      <c r="Q279" s="239">
        <v>1.06277</v>
      </c>
      <c r="R279" s="239">
        <f>Q279*H279</f>
        <v>0.062703429999999991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166</v>
      </c>
      <c r="AT279" s="241" t="s">
        <v>162</v>
      </c>
      <c r="AU279" s="241" t="s">
        <v>89</v>
      </c>
      <c r="AY279" s="18" t="s">
        <v>160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8" t="s">
        <v>87</v>
      </c>
      <c r="BK279" s="242">
        <f>ROUND(I279*H279,2)</f>
        <v>0</v>
      </c>
      <c r="BL279" s="18" t="s">
        <v>166</v>
      </c>
      <c r="BM279" s="241" t="s">
        <v>299</v>
      </c>
    </row>
    <row r="280" s="13" customFormat="1">
      <c r="A280" s="13"/>
      <c r="B280" s="243"/>
      <c r="C280" s="244"/>
      <c r="D280" s="245" t="s">
        <v>168</v>
      </c>
      <c r="E280" s="246" t="s">
        <v>1</v>
      </c>
      <c r="F280" s="247" t="s">
        <v>169</v>
      </c>
      <c r="G280" s="244"/>
      <c r="H280" s="246" t="s">
        <v>1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3" t="s">
        <v>168</v>
      </c>
      <c r="AU280" s="253" t="s">
        <v>89</v>
      </c>
      <c r="AV280" s="13" t="s">
        <v>87</v>
      </c>
      <c r="AW280" s="13" t="s">
        <v>36</v>
      </c>
      <c r="AX280" s="13" t="s">
        <v>80</v>
      </c>
      <c r="AY280" s="253" t="s">
        <v>160</v>
      </c>
    </row>
    <row r="281" s="13" customFormat="1">
      <c r="A281" s="13"/>
      <c r="B281" s="243"/>
      <c r="C281" s="244"/>
      <c r="D281" s="245" t="s">
        <v>168</v>
      </c>
      <c r="E281" s="246" t="s">
        <v>1</v>
      </c>
      <c r="F281" s="247" t="s">
        <v>178</v>
      </c>
      <c r="G281" s="244"/>
      <c r="H281" s="246" t="s">
        <v>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3" t="s">
        <v>168</v>
      </c>
      <c r="AU281" s="253" t="s">
        <v>89</v>
      </c>
      <c r="AV281" s="13" t="s">
        <v>87</v>
      </c>
      <c r="AW281" s="13" t="s">
        <v>36</v>
      </c>
      <c r="AX281" s="13" t="s">
        <v>80</v>
      </c>
      <c r="AY281" s="253" t="s">
        <v>160</v>
      </c>
    </row>
    <row r="282" s="14" customFormat="1">
      <c r="A282" s="14"/>
      <c r="B282" s="254"/>
      <c r="C282" s="255"/>
      <c r="D282" s="245" t="s">
        <v>168</v>
      </c>
      <c r="E282" s="256" t="s">
        <v>1</v>
      </c>
      <c r="F282" s="257" t="s">
        <v>300</v>
      </c>
      <c r="G282" s="255"/>
      <c r="H282" s="258">
        <v>0.032000000000000001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4" t="s">
        <v>168</v>
      </c>
      <c r="AU282" s="264" t="s">
        <v>89</v>
      </c>
      <c r="AV282" s="14" t="s">
        <v>89</v>
      </c>
      <c r="AW282" s="14" t="s">
        <v>36</v>
      </c>
      <c r="AX282" s="14" t="s">
        <v>80</v>
      </c>
      <c r="AY282" s="264" t="s">
        <v>160</v>
      </c>
    </row>
    <row r="283" s="14" customFormat="1">
      <c r="A283" s="14"/>
      <c r="B283" s="254"/>
      <c r="C283" s="255"/>
      <c r="D283" s="245" t="s">
        <v>168</v>
      </c>
      <c r="E283" s="256" t="s">
        <v>1</v>
      </c>
      <c r="F283" s="257" t="s">
        <v>301</v>
      </c>
      <c r="G283" s="255"/>
      <c r="H283" s="258">
        <v>0.014999999999999999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64" t="s">
        <v>168</v>
      </c>
      <c r="AU283" s="264" t="s">
        <v>89</v>
      </c>
      <c r="AV283" s="14" t="s">
        <v>89</v>
      </c>
      <c r="AW283" s="14" t="s">
        <v>36</v>
      </c>
      <c r="AX283" s="14" t="s">
        <v>80</v>
      </c>
      <c r="AY283" s="264" t="s">
        <v>160</v>
      </c>
    </row>
    <row r="284" s="14" customFormat="1">
      <c r="A284" s="14"/>
      <c r="B284" s="254"/>
      <c r="C284" s="255"/>
      <c r="D284" s="245" t="s">
        <v>168</v>
      </c>
      <c r="E284" s="256" t="s">
        <v>1</v>
      </c>
      <c r="F284" s="257" t="s">
        <v>302</v>
      </c>
      <c r="G284" s="255"/>
      <c r="H284" s="258">
        <v>0.012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4" t="s">
        <v>168</v>
      </c>
      <c r="AU284" s="264" t="s">
        <v>89</v>
      </c>
      <c r="AV284" s="14" t="s">
        <v>89</v>
      </c>
      <c r="AW284" s="14" t="s">
        <v>36</v>
      </c>
      <c r="AX284" s="14" t="s">
        <v>80</v>
      </c>
      <c r="AY284" s="264" t="s">
        <v>160</v>
      </c>
    </row>
    <row r="285" s="15" customFormat="1">
      <c r="A285" s="15"/>
      <c r="B285" s="265"/>
      <c r="C285" s="266"/>
      <c r="D285" s="245" t="s">
        <v>168</v>
      </c>
      <c r="E285" s="267" t="s">
        <v>1</v>
      </c>
      <c r="F285" s="268" t="s">
        <v>173</v>
      </c>
      <c r="G285" s="266"/>
      <c r="H285" s="269">
        <v>0.058999999999999997</v>
      </c>
      <c r="I285" s="270"/>
      <c r="J285" s="266"/>
      <c r="K285" s="266"/>
      <c r="L285" s="271"/>
      <c r="M285" s="272"/>
      <c r="N285" s="273"/>
      <c r="O285" s="273"/>
      <c r="P285" s="273"/>
      <c r="Q285" s="273"/>
      <c r="R285" s="273"/>
      <c r="S285" s="273"/>
      <c r="T285" s="274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75" t="s">
        <v>168</v>
      </c>
      <c r="AU285" s="275" t="s">
        <v>89</v>
      </c>
      <c r="AV285" s="15" t="s">
        <v>166</v>
      </c>
      <c r="AW285" s="15" t="s">
        <v>36</v>
      </c>
      <c r="AX285" s="15" t="s">
        <v>87</v>
      </c>
      <c r="AY285" s="275" t="s">
        <v>160</v>
      </c>
    </row>
    <row r="286" s="2" customFormat="1" ht="24.15" customHeight="1">
      <c r="A286" s="39"/>
      <c r="B286" s="40"/>
      <c r="C286" s="229" t="s">
        <v>303</v>
      </c>
      <c r="D286" s="229" t="s">
        <v>162</v>
      </c>
      <c r="E286" s="230" t="s">
        <v>304</v>
      </c>
      <c r="F286" s="231" t="s">
        <v>305</v>
      </c>
      <c r="G286" s="232" t="s">
        <v>185</v>
      </c>
      <c r="H286" s="233">
        <v>178.863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45</v>
      </c>
      <c r="O286" s="92"/>
      <c r="P286" s="239">
        <f>O286*H286</f>
        <v>0</v>
      </c>
      <c r="Q286" s="239">
        <v>0.063</v>
      </c>
      <c r="R286" s="239">
        <f>Q286*H286</f>
        <v>11.268369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166</v>
      </c>
      <c r="AT286" s="241" t="s">
        <v>162</v>
      </c>
      <c r="AU286" s="241" t="s">
        <v>89</v>
      </c>
      <c r="AY286" s="18" t="s">
        <v>160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87</v>
      </c>
      <c r="BK286" s="242">
        <f>ROUND(I286*H286,2)</f>
        <v>0</v>
      </c>
      <c r="BL286" s="18" t="s">
        <v>166</v>
      </c>
      <c r="BM286" s="241" t="s">
        <v>306</v>
      </c>
    </row>
    <row r="287" s="13" customFormat="1">
      <c r="A287" s="13"/>
      <c r="B287" s="243"/>
      <c r="C287" s="244"/>
      <c r="D287" s="245" t="s">
        <v>168</v>
      </c>
      <c r="E287" s="246" t="s">
        <v>1</v>
      </c>
      <c r="F287" s="247" t="s">
        <v>169</v>
      </c>
      <c r="G287" s="244"/>
      <c r="H287" s="246" t="s">
        <v>1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168</v>
      </c>
      <c r="AU287" s="253" t="s">
        <v>89</v>
      </c>
      <c r="AV287" s="13" t="s">
        <v>87</v>
      </c>
      <c r="AW287" s="13" t="s">
        <v>36</v>
      </c>
      <c r="AX287" s="13" t="s">
        <v>80</v>
      </c>
      <c r="AY287" s="253" t="s">
        <v>160</v>
      </c>
    </row>
    <row r="288" s="13" customFormat="1">
      <c r="A288" s="13"/>
      <c r="B288" s="243"/>
      <c r="C288" s="244"/>
      <c r="D288" s="245" t="s">
        <v>168</v>
      </c>
      <c r="E288" s="246" t="s">
        <v>1</v>
      </c>
      <c r="F288" s="247" t="s">
        <v>307</v>
      </c>
      <c r="G288" s="244"/>
      <c r="H288" s="246" t="s">
        <v>1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3" t="s">
        <v>168</v>
      </c>
      <c r="AU288" s="253" t="s">
        <v>89</v>
      </c>
      <c r="AV288" s="13" t="s">
        <v>87</v>
      </c>
      <c r="AW288" s="13" t="s">
        <v>36</v>
      </c>
      <c r="AX288" s="13" t="s">
        <v>80</v>
      </c>
      <c r="AY288" s="253" t="s">
        <v>160</v>
      </c>
    </row>
    <row r="289" s="14" customFormat="1">
      <c r="A289" s="14"/>
      <c r="B289" s="254"/>
      <c r="C289" s="255"/>
      <c r="D289" s="245" t="s">
        <v>168</v>
      </c>
      <c r="E289" s="256" t="s">
        <v>1</v>
      </c>
      <c r="F289" s="257" t="s">
        <v>308</v>
      </c>
      <c r="G289" s="255"/>
      <c r="H289" s="258">
        <v>12.073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4" t="s">
        <v>168</v>
      </c>
      <c r="AU289" s="264" t="s">
        <v>89</v>
      </c>
      <c r="AV289" s="14" t="s">
        <v>89</v>
      </c>
      <c r="AW289" s="14" t="s">
        <v>36</v>
      </c>
      <c r="AX289" s="14" t="s">
        <v>80</v>
      </c>
      <c r="AY289" s="264" t="s">
        <v>160</v>
      </c>
    </row>
    <row r="290" s="14" customFormat="1">
      <c r="A290" s="14"/>
      <c r="B290" s="254"/>
      <c r="C290" s="255"/>
      <c r="D290" s="245" t="s">
        <v>168</v>
      </c>
      <c r="E290" s="256" t="s">
        <v>1</v>
      </c>
      <c r="F290" s="257" t="s">
        <v>309</v>
      </c>
      <c r="G290" s="255"/>
      <c r="H290" s="258">
        <v>5.7999999999999998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4" t="s">
        <v>168</v>
      </c>
      <c r="AU290" s="264" t="s">
        <v>89</v>
      </c>
      <c r="AV290" s="14" t="s">
        <v>89</v>
      </c>
      <c r="AW290" s="14" t="s">
        <v>36</v>
      </c>
      <c r="AX290" s="14" t="s">
        <v>80</v>
      </c>
      <c r="AY290" s="264" t="s">
        <v>160</v>
      </c>
    </row>
    <row r="291" s="14" customFormat="1">
      <c r="A291" s="14"/>
      <c r="B291" s="254"/>
      <c r="C291" s="255"/>
      <c r="D291" s="245" t="s">
        <v>168</v>
      </c>
      <c r="E291" s="256" t="s">
        <v>1</v>
      </c>
      <c r="F291" s="257" t="s">
        <v>310</v>
      </c>
      <c r="G291" s="255"/>
      <c r="H291" s="258">
        <v>4.6900000000000004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4" t="s">
        <v>168</v>
      </c>
      <c r="AU291" s="264" t="s">
        <v>89</v>
      </c>
      <c r="AV291" s="14" t="s">
        <v>89</v>
      </c>
      <c r="AW291" s="14" t="s">
        <v>36</v>
      </c>
      <c r="AX291" s="14" t="s">
        <v>80</v>
      </c>
      <c r="AY291" s="264" t="s">
        <v>160</v>
      </c>
    </row>
    <row r="292" s="14" customFormat="1">
      <c r="A292" s="14"/>
      <c r="B292" s="254"/>
      <c r="C292" s="255"/>
      <c r="D292" s="245" t="s">
        <v>168</v>
      </c>
      <c r="E292" s="256" t="s">
        <v>1</v>
      </c>
      <c r="F292" s="257" t="s">
        <v>311</v>
      </c>
      <c r="G292" s="255"/>
      <c r="H292" s="258">
        <v>156.30000000000001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4" t="s">
        <v>168</v>
      </c>
      <c r="AU292" s="264" t="s">
        <v>89</v>
      </c>
      <c r="AV292" s="14" t="s">
        <v>89</v>
      </c>
      <c r="AW292" s="14" t="s">
        <v>36</v>
      </c>
      <c r="AX292" s="14" t="s">
        <v>80</v>
      </c>
      <c r="AY292" s="264" t="s">
        <v>160</v>
      </c>
    </row>
    <row r="293" s="15" customFormat="1">
      <c r="A293" s="15"/>
      <c r="B293" s="265"/>
      <c r="C293" s="266"/>
      <c r="D293" s="245" t="s">
        <v>168</v>
      </c>
      <c r="E293" s="267" t="s">
        <v>1</v>
      </c>
      <c r="F293" s="268" t="s">
        <v>173</v>
      </c>
      <c r="G293" s="266"/>
      <c r="H293" s="269">
        <v>178.863</v>
      </c>
      <c r="I293" s="270"/>
      <c r="J293" s="266"/>
      <c r="K293" s="266"/>
      <c r="L293" s="271"/>
      <c r="M293" s="272"/>
      <c r="N293" s="273"/>
      <c r="O293" s="273"/>
      <c r="P293" s="273"/>
      <c r="Q293" s="273"/>
      <c r="R293" s="273"/>
      <c r="S293" s="273"/>
      <c r="T293" s="274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5" t="s">
        <v>168</v>
      </c>
      <c r="AU293" s="275" t="s">
        <v>89</v>
      </c>
      <c r="AV293" s="15" t="s">
        <v>166</v>
      </c>
      <c r="AW293" s="15" t="s">
        <v>36</v>
      </c>
      <c r="AX293" s="15" t="s">
        <v>87</v>
      </c>
      <c r="AY293" s="275" t="s">
        <v>160</v>
      </c>
    </row>
    <row r="294" s="2" customFormat="1" ht="21.75" customHeight="1">
      <c r="A294" s="39"/>
      <c r="B294" s="40"/>
      <c r="C294" s="229" t="s">
        <v>312</v>
      </c>
      <c r="D294" s="229" t="s">
        <v>162</v>
      </c>
      <c r="E294" s="230" t="s">
        <v>313</v>
      </c>
      <c r="F294" s="231" t="s">
        <v>314</v>
      </c>
      <c r="G294" s="232" t="s">
        <v>192</v>
      </c>
      <c r="H294" s="233">
        <v>8</v>
      </c>
      <c r="I294" s="234"/>
      <c r="J294" s="235">
        <f>ROUND(I294*H294,2)</f>
        <v>0</v>
      </c>
      <c r="K294" s="236"/>
      <c r="L294" s="45"/>
      <c r="M294" s="237" t="s">
        <v>1</v>
      </c>
      <c r="N294" s="238" t="s">
        <v>45</v>
      </c>
      <c r="O294" s="92"/>
      <c r="P294" s="239">
        <f>O294*H294</f>
        <v>0</v>
      </c>
      <c r="Q294" s="239">
        <v>0.04684</v>
      </c>
      <c r="R294" s="239">
        <f>Q294*H294</f>
        <v>0.37472</v>
      </c>
      <c r="S294" s="239">
        <v>0</v>
      </c>
      <c r="T294" s="24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1" t="s">
        <v>166</v>
      </c>
      <c r="AT294" s="241" t="s">
        <v>162</v>
      </c>
      <c r="AU294" s="241" t="s">
        <v>89</v>
      </c>
      <c r="AY294" s="18" t="s">
        <v>160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8" t="s">
        <v>87</v>
      </c>
      <c r="BK294" s="242">
        <f>ROUND(I294*H294,2)</f>
        <v>0</v>
      </c>
      <c r="BL294" s="18" t="s">
        <v>166</v>
      </c>
      <c r="BM294" s="241" t="s">
        <v>315</v>
      </c>
    </row>
    <row r="295" s="14" customFormat="1">
      <c r="A295" s="14"/>
      <c r="B295" s="254"/>
      <c r="C295" s="255"/>
      <c r="D295" s="245" t="s">
        <v>168</v>
      </c>
      <c r="E295" s="256" t="s">
        <v>1</v>
      </c>
      <c r="F295" s="257" t="s">
        <v>316</v>
      </c>
      <c r="G295" s="255"/>
      <c r="H295" s="258">
        <v>4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4" t="s">
        <v>168</v>
      </c>
      <c r="AU295" s="264" t="s">
        <v>89</v>
      </c>
      <c r="AV295" s="14" t="s">
        <v>89</v>
      </c>
      <c r="AW295" s="14" t="s">
        <v>36</v>
      </c>
      <c r="AX295" s="14" t="s">
        <v>80</v>
      </c>
      <c r="AY295" s="264" t="s">
        <v>160</v>
      </c>
    </row>
    <row r="296" s="14" customFormat="1">
      <c r="A296" s="14"/>
      <c r="B296" s="254"/>
      <c r="C296" s="255"/>
      <c r="D296" s="245" t="s">
        <v>168</v>
      </c>
      <c r="E296" s="256" t="s">
        <v>1</v>
      </c>
      <c r="F296" s="257" t="s">
        <v>317</v>
      </c>
      <c r="G296" s="255"/>
      <c r="H296" s="258">
        <v>2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4" t="s">
        <v>168</v>
      </c>
      <c r="AU296" s="264" t="s">
        <v>89</v>
      </c>
      <c r="AV296" s="14" t="s">
        <v>89</v>
      </c>
      <c r="AW296" s="14" t="s">
        <v>36</v>
      </c>
      <c r="AX296" s="14" t="s">
        <v>80</v>
      </c>
      <c r="AY296" s="264" t="s">
        <v>160</v>
      </c>
    </row>
    <row r="297" s="14" customFormat="1">
      <c r="A297" s="14"/>
      <c r="B297" s="254"/>
      <c r="C297" s="255"/>
      <c r="D297" s="245" t="s">
        <v>168</v>
      </c>
      <c r="E297" s="256" t="s">
        <v>1</v>
      </c>
      <c r="F297" s="257" t="s">
        <v>318</v>
      </c>
      <c r="G297" s="255"/>
      <c r="H297" s="258">
        <v>2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4" t="s">
        <v>168</v>
      </c>
      <c r="AU297" s="264" t="s">
        <v>89</v>
      </c>
      <c r="AV297" s="14" t="s">
        <v>89</v>
      </c>
      <c r="AW297" s="14" t="s">
        <v>36</v>
      </c>
      <c r="AX297" s="14" t="s">
        <v>80</v>
      </c>
      <c r="AY297" s="264" t="s">
        <v>160</v>
      </c>
    </row>
    <row r="298" s="15" customFormat="1">
      <c r="A298" s="15"/>
      <c r="B298" s="265"/>
      <c r="C298" s="266"/>
      <c r="D298" s="245" t="s">
        <v>168</v>
      </c>
      <c r="E298" s="267" t="s">
        <v>1</v>
      </c>
      <c r="F298" s="268" t="s">
        <v>173</v>
      </c>
      <c r="G298" s="266"/>
      <c r="H298" s="269">
        <v>8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5" t="s">
        <v>168</v>
      </c>
      <c r="AU298" s="275" t="s">
        <v>89</v>
      </c>
      <c r="AV298" s="15" t="s">
        <v>166</v>
      </c>
      <c r="AW298" s="15" t="s">
        <v>36</v>
      </c>
      <c r="AX298" s="15" t="s">
        <v>87</v>
      </c>
      <c r="AY298" s="275" t="s">
        <v>160</v>
      </c>
    </row>
    <row r="299" s="2" customFormat="1" ht="33" customHeight="1">
      <c r="A299" s="39"/>
      <c r="B299" s="40"/>
      <c r="C299" s="287" t="s">
        <v>319</v>
      </c>
      <c r="D299" s="287" t="s">
        <v>320</v>
      </c>
      <c r="E299" s="288" t="s">
        <v>321</v>
      </c>
      <c r="F299" s="289" t="s">
        <v>322</v>
      </c>
      <c r="G299" s="290" t="s">
        <v>192</v>
      </c>
      <c r="H299" s="291">
        <v>2</v>
      </c>
      <c r="I299" s="292"/>
      <c r="J299" s="293">
        <f>ROUND(I299*H299,2)</f>
        <v>0</v>
      </c>
      <c r="K299" s="294"/>
      <c r="L299" s="295"/>
      <c r="M299" s="296" t="s">
        <v>1</v>
      </c>
      <c r="N299" s="297" t="s">
        <v>45</v>
      </c>
      <c r="O299" s="92"/>
      <c r="P299" s="239">
        <f>O299*H299</f>
        <v>0</v>
      </c>
      <c r="Q299" s="239">
        <v>0.01201</v>
      </c>
      <c r="R299" s="239">
        <f>Q299*H299</f>
        <v>0.02402</v>
      </c>
      <c r="S299" s="239">
        <v>0</v>
      </c>
      <c r="T299" s="24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1" t="s">
        <v>225</v>
      </c>
      <c r="AT299" s="241" t="s">
        <v>320</v>
      </c>
      <c r="AU299" s="241" t="s">
        <v>89</v>
      </c>
      <c r="AY299" s="18" t="s">
        <v>160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8" t="s">
        <v>87</v>
      </c>
      <c r="BK299" s="242">
        <f>ROUND(I299*H299,2)</f>
        <v>0</v>
      </c>
      <c r="BL299" s="18" t="s">
        <v>166</v>
      </c>
      <c r="BM299" s="241" t="s">
        <v>323</v>
      </c>
    </row>
    <row r="300" s="14" customFormat="1">
      <c r="A300" s="14"/>
      <c r="B300" s="254"/>
      <c r="C300" s="255"/>
      <c r="D300" s="245" t="s">
        <v>168</v>
      </c>
      <c r="E300" s="256" t="s">
        <v>1</v>
      </c>
      <c r="F300" s="257" t="s">
        <v>318</v>
      </c>
      <c r="G300" s="255"/>
      <c r="H300" s="258">
        <v>2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4" t="s">
        <v>168</v>
      </c>
      <c r="AU300" s="264" t="s">
        <v>89</v>
      </c>
      <c r="AV300" s="14" t="s">
        <v>89</v>
      </c>
      <c r="AW300" s="14" t="s">
        <v>36</v>
      </c>
      <c r="AX300" s="14" t="s">
        <v>80</v>
      </c>
      <c r="AY300" s="264" t="s">
        <v>160</v>
      </c>
    </row>
    <row r="301" s="15" customFormat="1">
      <c r="A301" s="15"/>
      <c r="B301" s="265"/>
      <c r="C301" s="266"/>
      <c r="D301" s="245" t="s">
        <v>168</v>
      </c>
      <c r="E301" s="267" t="s">
        <v>1</v>
      </c>
      <c r="F301" s="268" t="s">
        <v>173</v>
      </c>
      <c r="G301" s="266"/>
      <c r="H301" s="269">
        <v>2</v>
      </c>
      <c r="I301" s="270"/>
      <c r="J301" s="266"/>
      <c r="K301" s="266"/>
      <c r="L301" s="271"/>
      <c r="M301" s="272"/>
      <c r="N301" s="273"/>
      <c r="O301" s="273"/>
      <c r="P301" s="273"/>
      <c r="Q301" s="273"/>
      <c r="R301" s="273"/>
      <c r="S301" s="273"/>
      <c r="T301" s="27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5" t="s">
        <v>168</v>
      </c>
      <c r="AU301" s="275" t="s">
        <v>89</v>
      </c>
      <c r="AV301" s="15" t="s">
        <v>166</v>
      </c>
      <c r="AW301" s="15" t="s">
        <v>36</v>
      </c>
      <c r="AX301" s="15" t="s">
        <v>87</v>
      </c>
      <c r="AY301" s="275" t="s">
        <v>160</v>
      </c>
    </row>
    <row r="302" s="2" customFormat="1" ht="33" customHeight="1">
      <c r="A302" s="39"/>
      <c r="B302" s="40"/>
      <c r="C302" s="287" t="s">
        <v>324</v>
      </c>
      <c r="D302" s="287" t="s">
        <v>320</v>
      </c>
      <c r="E302" s="288" t="s">
        <v>325</v>
      </c>
      <c r="F302" s="289" t="s">
        <v>326</v>
      </c>
      <c r="G302" s="290" t="s">
        <v>192</v>
      </c>
      <c r="H302" s="291">
        <v>2</v>
      </c>
      <c r="I302" s="292"/>
      <c r="J302" s="293">
        <f>ROUND(I302*H302,2)</f>
        <v>0</v>
      </c>
      <c r="K302" s="294"/>
      <c r="L302" s="295"/>
      <c r="M302" s="296" t="s">
        <v>1</v>
      </c>
      <c r="N302" s="297" t="s">
        <v>45</v>
      </c>
      <c r="O302" s="92"/>
      <c r="P302" s="239">
        <f>O302*H302</f>
        <v>0</v>
      </c>
      <c r="Q302" s="239">
        <v>0.012250000000000001</v>
      </c>
      <c r="R302" s="239">
        <f>Q302*H302</f>
        <v>0.024500000000000001</v>
      </c>
      <c r="S302" s="239">
        <v>0</v>
      </c>
      <c r="T302" s="24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1" t="s">
        <v>225</v>
      </c>
      <c r="AT302" s="241" t="s">
        <v>320</v>
      </c>
      <c r="AU302" s="241" t="s">
        <v>89</v>
      </c>
      <c r="AY302" s="18" t="s">
        <v>160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8" t="s">
        <v>87</v>
      </c>
      <c r="BK302" s="242">
        <f>ROUND(I302*H302,2)</f>
        <v>0</v>
      </c>
      <c r="BL302" s="18" t="s">
        <v>166</v>
      </c>
      <c r="BM302" s="241" t="s">
        <v>327</v>
      </c>
    </row>
    <row r="303" s="14" customFormat="1">
      <c r="A303" s="14"/>
      <c r="B303" s="254"/>
      <c r="C303" s="255"/>
      <c r="D303" s="245" t="s">
        <v>168</v>
      </c>
      <c r="E303" s="256" t="s">
        <v>1</v>
      </c>
      <c r="F303" s="257" t="s">
        <v>317</v>
      </c>
      <c r="G303" s="255"/>
      <c r="H303" s="258">
        <v>2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4" t="s">
        <v>168</v>
      </c>
      <c r="AU303" s="264" t="s">
        <v>89</v>
      </c>
      <c r="AV303" s="14" t="s">
        <v>89</v>
      </c>
      <c r="AW303" s="14" t="s">
        <v>36</v>
      </c>
      <c r="AX303" s="14" t="s">
        <v>80</v>
      </c>
      <c r="AY303" s="264" t="s">
        <v>160</v>
      </c>
    </row>
    <row r="304" s="15" customFormat="1">
      <c r="A304" s="15"/>
      <c r="B304" s="265"/>
      <c r="C304" s="266"/>
      <c r="D304" s="245" t="s">
        <v>168</v>
      </c>
      <c r="E304" s="267" t="s">
        <v>1</v>
      </c>
      <c r="F304" s="268" t="s">
        <v>173</v>
      </c>
      <c r="G304" s="266"/>
      <c r="H304" s="269">
        <v>2</v>
      </c>
      <c r="I304" s="270"/>
      <c r="J304" s="266"/>
      <c r="K304" s="266"/>
      <c r="L304" s="271"/>
      <c r="M304" s="272"/>
      <c r="N304" s="273"/>
      <c r="O304" s="273"/>
      <c r="P304" s="273"/>
      <c r="Q304" s="273"/>
      <c r="R304" s="273"/>
      <c r="S304" s="273"/>
      <c r="T304" s="27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5" t="s">
        <v>168</v>
      </c>
      <c r="AU304" s="275" t="s">
        <v>89</v>
      </c>
      <c r="AV304" s="15" t="s">
        <v>166</v>
      </c>
      <c r="AW304" s="15" t="s">
        <v>36</v>
      </c>
      <c r="AX304" s="15" t="s">
        <v>87</v>
      </c>
      <c r="AY304" s="275" t="s">
        <v>160</v>
      </c>
    </row>
    <row r="305" s="2" customFormat="1" ht="33" customHeight="1">
      <c r="A305" s="39"/>
      <c r="B305" s="40"/>
      <c r="C305" s="287" t="s">
        <v>7</v>
      </c>
      <c r="D305" s="287" t="s">
        <v>320</v>
      </c>
      <c r="E305" s="288" t="s">
        <v>328</v>
      </c>
      <c r="F305" s="289" t="s">
        <v>329</v>
      </c>
      <c r="G305" s="290" t="s">
        <v>192</v>
      </c>
      <c r="H305" s="291">
        <v>4</v>
      </c>
      <c r="I305" s="292"/>
      <c r="J305" s="293">
        <f>ROUND(I305*H305,2)</f>
        <v>0</v>
      </c>
      <c r="K305" s="294"/>
      <c r="L305" s="295"/>
      <c r="M305" s="296" t="s">
        <v>1</v>
      </c>
      <c r="N305" s="297" t="s">
        <v>45</v>
      </c>
      <c r="O305" s="92"/>
      <c r="P305" s="239">
        <f>O305*H305</f>
        <v>0</v>
      </c>
      <c r="Q305" s="239">
        <v>0.018339999999999999</v>
      </c>
      <c r="R305" s="239">
        <f>Q305*H305</f>
        <v>0.073359999999999995</v>
      </c>
      <c r="S305" s="239">
        <v>0</v>
      </c>
      <c r="T305" s="24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1" t="s">
        <v>225</v>
      </c>
      <c r="AT305" s="241" t="s">
        <v>320</v>
      </c>
      <c r="AU305" s="241" t="s">
        <v>89</v>
      </c>
      <c r="AY305" s="18" t="s">
        <v>160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8" t="s">
        <v>87</v>
      </c>
      <c r="BK305" s="242">
        <f>ROUND(I305*H305,2)</f>
        <v>0</v>
      </c>
      <c r="BL305" s="18" t="s">
        <v>166</v>
      </c>
      <c r="BM305" s="241" t="s">
        <v>330</v>
      </c>
    </row>
    <row r="306" s="14" customFormat="1">
      <c r="A306" s="14"/>
      <c r="B306" s="254"/>
      <c r="C306" s="255"/>
      <c r="D306" s="245" t="s">
        <v>168</v>
      </c>
      <c r="E306" s="256" t="s">
        <v>1</v>
      </c>
      <c r="F306" s="257" t="s">
        <v>316</v>
      </c>
      <c r="G306" s="255"/>
      <c r="H306" s="258">
        <v>4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4" t="s">
        <v>168</v>
      </c>
      <c r="AU306" s="264" t="s">
        <v>89</v>
      </c>
      <c r="AV306" s="14" t="s">
        <v>89</v>
      </c>
      <c r="AW306" s="14" t="s">
        <v>36</v>
      </c>
      <c r="AX306" s="14" t="s">
        <v>80</v>
      </c>
      <c r="AY306" s="264" t="s">
        <v>160</v>
      </c>
    </row>
    <row r="307" s="15" customFormat="1">
      <c r="A307" s="15"/>
      <c r="B307" s="265"/>
      <c r="C307" s="266"/>
      <c r="D307" s="245" t="s">
        <v>168</v>
      </c>
      <c r="E307" s="267" t="s">
        <v>1</v>
      </c>
      <c r="F307" s="268" t="s">
        <v>173</v>
      </c>
      <c r="G307" s="266"/>
      <c r="H307" s="269">
        <v>4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5" t="s">
        <v>168</v>
      </c>
      <c r="AU307" s="275" t="s">
        <v>89</v>
      </c>
      <c r="AV307" s="15" t="s">
        <v>166</v>
      </c>
      <c r="AW307" s="15" t="s">
        <v>36</v>
      </c>
      <c r="AX307" s="15" t="s">
        <v>87</v>
      </c>
      <c r="AY307" s="275" t="s">
        <v>160</v>
      </c>
    </row>
    <row r="308" s="12" customFormat="1" ht="22.8" customHeight="1">
      <c r="A308" s="12"/>
      <c r="B308" s="213"/>
      <c r="C308" s="214"/>
      <c r="D308" s="215" t="s">
        <v>79</v>
      </c>
      <c r="E308" s="227" t="s">
        <v>232</v>
      </c>
      <c r="F308" s="227" t="s">
        <v>331</v>
      </c>
      <c r="G308" s="214"/>
      <c r="H308" s="214"/>
      <c r="I308" s="217"/>
      <c r="J308" s="228">
        <f>BK308</f>
        <v>0</v>
      </c>
      <c r="K308" s="214"/>
      <c r="L308" s="219"/>
      <c r="M308" s="220"/>
      <c r="N308" s="221"/>
      <c r="O308" s="221"/>
      <c r="P308" s="222">
        <f>SUM(P309:P429)</f>
        <v>0</v>
      </c>
      <c r="Q308" s="221"/>
      <c r="R308" s="222">
        <f>SUM(R309:R429)</f>
        <v>0.0161245</v>
      </c>
      <c r="S308" s="221"/>
      <c r="T308" s="223">
        <f>SUM(T309:T429)</f>
        <v>18.741101999999998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24" t="s">
        <v>87</v>
      </c>
      <c r="AT308" s="225" t="s">
        <v>79</v>
      </c>
      <c r="AU308" s="225" t="s">
        <v>87</v>
      </c>
      <c r="AY308" s="224" t="s">
        <v>160</v>
      </c>
      <c r="BK308" s="226">
        <f>SUM(BK309:BK429)</f>
        <v>0</v>
      </c>
    </row>
    <row r="309" s="2" customFormat="1" ht="33" customHeight="1">
      <c r="A309" s="39"/>
      <c r="B309" s="40"/>
      <c r="C309" s="229" t="s">
        <v>332</v>
      </c>
      <c r="D309" s="229" t="s">
        <v>162</v>
      </c>
      <c r="E309" s="230" t="s">
        <v>333</v>
      </c>
      <c r="F309" s="231" t="s">
        <v>334</v>
      </c>
      <c r="G309" s="232" t="s">
        <v>185</v>
      </c>
      <c r="H309" s="233">
        <v>46.399999999999999</v>
      </c>
      <c r="I309" s="234"/>
      <c r="J309" s="235">
        <f>ROUND(I309*H309,2)</f>
        <v>0</v>
      </c>
      <c r="K309" s="236"/>
      <c r="L309" s="45"/>
      <c r="M309" s="237" t="s">
        <v>1</v>
      </c>
      <c r="N309" s="238" t="s">
        <v>45</v>
      </c>
      <c r="O309" s="92"/>
      <c r="P309" s="239">
        <f>O309*H309</f>
        <v>0</v>
      </c>
      <c r="Q309" s="239">
        <v>0</v>
      </c>
      <c r="R309" s="239">
        <f>Q309*H309</f>
        <v>0</v>
      </c>
      <c r="S309" s="239">
        <v>0</v>
      </c>
      <c r="T309" s="240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41" t="s">
        <v>166</v>
      </c>
      <c r="AT309" s="241" t="s">
        <v>162</v>
      </c>
      <c r="AU309" s="241" t="s">
        <v>89</v>
      </c>
      <c r="AY309" s="18" t="s">
        <v>160</v>
      </c>
      <c r="BE309" s="242">
        <f>IF(N309="základní",J309,0)</f>
        <v>0</v>
      </c>
      <c r="BF309" s="242">
        <f>IF(N309="snížená",J309,0)</f>
        <v>0</v>
      </c>
      <c r="BG309" s="242">
        <f>IF(N309="zákl. přenesená",J309,0)</f>
        <v>0</v>
      </c>
      <c r="BH309" s="242">
        <f>IF(N309="sníž. přenesená",J309,0)</f>
        <v>0</v>
      </c>
      <c r="BI309" s="242">
        <f>IF(N309="nulová",J309,0)</f>
        <v>0</v>
      </c>
      <c r="BJ309" s="18" t="s">
        <v>87</v>
      </c>
      <c r="BK309" s="242">
        <f>ROUND(I309*H309,2)</f>
        <v>0</v>
      </c>
      <c r="BL309" s="18" t="s">
        <v>166</v>
      </c>
      <c r="BM309" s="241" t="s">
        <v>335</v>
      </c>
    </row>
    <row r="310" s="14" customFormat="1">
      <c r="A310" s="14"/>
      <c r="B310" s="254"/>
      <c r="C310" s="255"/>
      <c r="D310" s="245" t="s">
        <v>168</v>
      </c>
      <c r="E310" s="256" t="s">
        <v>1</v>
      </c>
      <c r="F310" s="257" t="s">
        <v>336</v>
      </c>
      <c r="G310" s="255"/>
      <c r="H310" s="258">
        <v>46.399999999999999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4" t="s">
        <v>168</v>
      </c>
      <c r="AU310" s="264" t="s">
        <v>89</v>
      </c>
      <c r="AV310" s="14" t="s">
        <v>89</v>
      </c>
      <c r="AW310" s="14" t="s">
        <v>36</v>
      </c>
      <c r="AX310" s="14" t="s">
        <v>87</v>
      </c>
      <c r="AY310" s="264" t="s">
        <v>160</v>
      </c>
    </row>
    <row r="311" s="2" customFormat="1" ht="33" customHeight="1">
      <c r="A311" s="39"/>
      <c r="B311" s="40"/>
      <c r="C311" s="229" t="s">
        <v>337</v>
      </c>
      <c r="D311" s="229" t="s">
        <v>162</v>
      </c>
      <c r="E311" s="230" t="s">
        <v>338</v>
      </c>
      <c r="F311" s="231" t="s">
        <v>339</v>
      </c>
      <c r="G311" s="232" t="s">
        <v>185</v>
      </c>
      <c r="H311" s="233">
        <v>2784</v>
      </c>
      <c r="I311" s="234"/>
      <c r="J311" s="235">
        <f>ROUND(I311*H311,2)</f>
        <v>0</v>
      </c>
      <c r="K311" s="236"/>
      <c r="L311" s="45"/>
      <c r="M311" s="237" t="s">
        <v>1</v>
      </c>
      <c r="N311" s="238" t="s">
        <v>45</v>
      </c>
      <c r="O311" s="92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1" t="s">
        <v>166</v>
      </c>
      <c r="AT311" s="241" t="s">
        <v>162</v>
      </c>
      <c r="AU311" s="241" t="s">
        <v>89</v>
      </c>
      <c r="AY311" s="18" t="s">
        <v>160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8" t="s">
        <v>87</v>
      </c>
      <c r="BK311" s="242">
        <f>ROUND(I311*H311,2)</f>
        <v>0</v>
      </c>
      <c r="BL311" s="18" t="s">
        <v>166</v>
      </c>
      <c r="BM311" s="241" t="s">
        <v>340</v>
      </c>
    </row>
    <row r="312" s="14" customFormat="1">
      <c r="A312" s="14"/>
      <c r="B312" s="254"/>
      <c r="C312" s="255"/>
      <c r="D312" s="245" t="s">
        <v>168</v>
      </c>
      <c r="E312" s="256" t="s">
        <v>1</v>
      </c>
      <c r="F312" s="257" t="s">
        <v>341</v>
      </c>
      <c r="G312" s="255"/>
      <c r="H312" s="258">
        <v>2784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4" t="s">
        <v>168</v>
      </c>
      <c r="AU312" s="264" t="s">
        <v>89</v>
      </c>
      <c r="AV312" s="14" t="s">
        <v>89</v>
      </c>
      <c r="AW312" s="14" t="s">
        <v>36</v>
      </c>
      <c r="AX312" s="14" t="s">
        <v>87</v>
      </c>
      <c r="AY312" s="264" t="s">
        <v>160</v>
      </c>
    </row>
    <row r="313" s="2" customFormat="1" ht="33" customHeight="1">
      <c r="A313" s="39"/>
      <c r="B313" s="40"/>
      <c r="C313" s="229" t="s">
        <v>342</v>
      </c>
      <c r="D313" s="229" t="s">
        <v>162</v>
      </c>
      <c r="E313" s="230" t="s">
        <v>343</v>
      </c>
      <c r="F313" s="231" t="s">
        <v>344</v>
      </c>
      <c r="G313" s="232" t="s">
        <v>185</v>
      </c>
      <c r="H313" s="233">
        <v>46.399999999999999</v>
      </c>
      <c r="I313" s="234"/>
      <c r="J313" s="235">
        <f>ROUND(I313*H313,2)</f>
        <v>0</v>
      </c>
      <c r="K313" s="236"/>
      <c r="L313" s="45"/>
      <c r="M313" s="237" t="s">
        <v>1</v>
      </c>
      <c r="N313" s="238" t="s">
        <v>45</v>
      </c>
      <c r="O313" s="92"/>
      <c r="P313" s="239">
        <f>O313*H313</f>
        <v>0</v>
      </c>
      <c r="Q313" s="239">
        <v>0</v>
      </c>
      <c r="R313" s="239">
        <f>Q313*H313</f>
        <v>0</v>
      </c>
      <c r="S313" s="239">
        <v>0</v>
      </c>
      <c r="T313" s="24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41" t="s">
        <v>166</v>
      </c>
      <c r="AT313" s="241" t="s">
        <v>162</v>
      </c>
      <c r="AU313" s="241" t="s">
        <v>89</v>
      </c>
      <c r="AY313" s="18" t="s">
        <v>160</v>
      </c>
      <c r="BE313" s="242">
        <f>IF(N313="základní",J313,0)</f>
        <v>0</v>
      </c>
      <c r="BF313" s="242">
        <f>IF(N313="snížená",J313,0)</f>
        <v>0</v>
      </c>
      <c r="BG313" s="242">
        <f>IF(N313="zákl. přenesená",J313,0)</f>
        <v>0</v>
      </c>
      <c r="BH313" s="242">
        <f>IF(N313="sníž. přenesená",J313,0)</f>
        <v>0</v>
      </c>
      <c r="BI313" s="242">
        <f>IF(N313="nulová",J313,0)</f>
        <v>0</v>
      </c>
      <c r="BJ313" s="18" t="s">
        <v>87</v>
      </c>
      <c r="BK313" s="242">
        <f>ROUND(I313*H313,2)</f>
        <v>0</v>
      </c>
      <c r="BL313" s="18" t="s">
        <v>166</v>
      </c>
      <c r="BM313" s="241" t="s">
        <v>345</v>
      </c>
    </row>
    <row r="314" s="2" customFormat="1" ht="16.5" customHeight="1">
      <c r="A314" s="39"/>
      <c r="B314" s="40"/>
      <c r="C314" s="229" t="s">
        <v>346</v>
      </c>
      <c r="D314" s="229" t="s">
        <v>162</v>
      </c>
      <c r="E314" s="230" t="s">
        <v>347</v>
      </c>
      <c r="F314" s="231" t="s">
        <v>348</v>
      </c>
      <c r="G314" s="232" t="s">
        <v>185</v>
      </c>
      <c r="H314" s="233">
        <v>69.599999999999994</v>
      </c>
      <c r="I314" s="234"/>
      <c r="J314" s="235">
        <f>ROUND(I314*H314,2)</f>
        <v>0</v>
      </c>
      <c r="K314" s="236"/>
      <c r="L314" s="45"/>
      <c r="M314" s="237" t="s">
        <v>1</v>
      </c>
      <c r="N314" s="238" t="s">
        <v>45</v>
      </c>
      <c r="O314" s="92"/>
      <c r="P314" s="239">
        <f>O314*H314</f>
        <v>0</v>
      </c>
      <c r="Q314" s="239">
        <v>0</v>
      </c>
      <c r="R314" s="239">
        <f>Q314*H314</f>
        <v>0</v>
      </c>
      <c r="S314" s="239">
        <v>0</v>
      </c>
      <c r="T314" s="24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1" t="s">
        <v>166</v>
      </c>
      <c r="AT314" s="241" t="s">
        <v>162</v>
      </c>
      <c r="AU314" s="241" t="s">
        <v>89</v>
      </c>
      <c r="AY314" s="18" t="s">
        <v>160</v>
      </c>
      <c r="BE314" s="242">
        <f>IF(N314="základní",J314,0)</f>
        <v>0</v>
      </c>
      <c r="BF314" s="242">
        <f>IF(N314="snížená",J314,0)</f>
        <v>0</v>
      </c>
      <c r="BG314" s="242">
        <f>IF(N314="zákl. přenesená",J314,0)</f>
        <v>0</v>
      </c>
      <c r="BH314" s="242">
        <f>IF(N314="sníž. přenesená",J314,0)</f>
        <v>0</v>
      </c>
      <c r="BI314" s="242">
        <f>IF(N314="nulová",J314,0)</f>
        <v>0</v>
      </c>
      <c r="BJ314" s="18" t="s">
        <v>87</v>
      </c>
      <c r="BK314" s="242">
        <f>ROUND(I314*H314,2)</f>
        <v>0</v>
      </c>
      <c r="BL314" s="18" t="s">
        <v>166</v>
      </c>
      <c r="BM314" s="241" t="s">
        <v>349</v>
      </c>
    </row>
    <row r="315" s="14" customFormat="1">
      <c r="A315" s="14"/>
      <c r="B315" s="254"/>
      <c r="C315" s="255"/>
      <c r="D315" s="245" t="s">
        <v>168</v>
      </c>
      <c r="E315" s="256" t="s">
        <v>1</v>
      </c>
      <c r="F315" s="257" t="s">
        <v>350</v>
      </c>
      <c r="G315" s="255"/>
      <c r="H315" s="258">
        <v>69.599999999999994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4" t="s">
        <v>168</v>
      </c>
      <c r="AU315" s="264" t="s">
        <v>89</v>
      </c>
      <c r="AV315" s="14" t="s">
        <v>89</v>
      </c>
      <c r="AW315" s="14" t="s">
        <v>36</v>
      </c>
      <c r="AX315" s="14" t="s">
        <v>87</v>
      </c>
      <c r="AY315" s="264" t="s">
        <v>160</v>
      </c>
    </row>
    <row r="316" s="2" customFormat="1" ht="21.75" customHeight="1">
      <c r="A316" s="39"/>
      <c r="B316" s="40"/>
      <c r="C316" s="229" t="s">
        <v>351</v>
      </c>
      <c r="D316" s="229" t="s">
        <v>162</v>
      </c>
      <c r="E316" s="230" t="s">
        <v>352</v>
      </c>
      <c r="F316" s="231" t="s">
        <v>353</v>
      </c>
      <c r="G316" s="232" t="s">
        <v>185</v>
      </c>
      <c r="H316" s="233">
        <v>4176</v>
      </c>
      <c r="I316" s="234"/>
      <c r="J316" s="235">
        <f>ROUND(I316*H316,2)</f>
        <v>0</v>
      </c>
      <c r="K316" s="236"/>
      <c r="L316" s="45"/>
      <c r="M316" s="237" t="s">
        <v>1</v>
      </c>
      <c r="N316" s="238" t="s">
        <v>45</v>
      </c>
      <c r="O316" s="92"/>
      <c r="P316" s="239">
        <f>O316*H316</f>
        <v>0</v>
      </c>
      <c r="Q316" s="239">
        <v>0</v>
      </c>
      <c r="R316" s="239">
        <f>Q316*H316</f>
        <v>0</v>
      </c>
      <c r="S316" s="239">
        <v>0</v>
      </c>
      <c r="T316" s="240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41" t="s">
        <v>166</v>
      </c>
      <c r="AT316" s="241" t="s">
        <v>162</v>
      </c>
      <c r="AU316" s="241" t="s">
        <v>89</v>
      </c>
      <c r="AY316" s="18" t="s">
        <v>160</v>
      </c>
      <c r="BE316" s="242">
        <f>IF(N316="základní",J316,0)</f>
        <v>0</v>
      </c>
      <c r="BF316" s="242">
        <f>IF(N316="snížená",J316,0)</f>
        <v>0</v>
      </c>
      <c r="BG316" s="242">
        <f>IF(N316="zákl. přenesená",J316,0)</f>
        <v>0</v>
      </c>
      <c r="BH316" s="242">
        <f>IF(N316="sníž. přenesená",J316,0)</f>
        <v>0</v>
      </c>
      <c r="BI316" s="242">
        <f>IF(N316="nulová",J316,0)</f>
        <v>0</v>
      </c>
      <c r="BJ316" s="18" t="s">
        <v>87</v>
      </c>
      <c r="BK316" s="242">
        <f>ROUND(I316*H316,2)</f>
        <v>0</v>
      </c>
      <c r="BL316" s="18" t="s">
        <v>166</v>
      </c>
      <c r="BM316" s="241" t="s">
        <v>354</v>
      </c>
    </row>
    <row r="317" s="14" customFormat="1">
      <c r="A317" s="14"/>
      <c r="B317" s="254"/>
      <c r="C317" s="255"/>
      <c r="D317" s="245" t="s">
        <v>168</v>
      </c>
      <c r="E317" s="256" t="s">
        <v>1</v>
      </c>
      <c r="F317" s="257" t="s">
        <v>355</v>
      </c>
      <c r="G317" s="255"/>
      <c r="H317" s="258">
        <v>4176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4" t="s">
        <v>168</v>
      </c>
      <c r="AU317" s="264" t="s">
        <v>89</v>
      </c>
      <c r="AV317" s="14" t="s">
        <v>89</v>
      </c>
      <c r="AW317" s="14" t="s">
        <v>36</v>
      </c>
      <c r="AX317" s="14" t="s">
        <v>87</v>
      </c>
      <c r="AY317" s="264" t="s">
        <v>160</v>
      </c>
    </row>
    <row r="318" s="2" customFormat="1" ht="21.75" customHeight="1">
      <c r="A318" s="39"/>
      <c r="B318" s="40"/>
      <c r="C318" s="229" t="s">
        <v>356</v>
      </c>
      <c r="D318" s="229" t="s">
        <v>162</v>
      </c>
      <c r="E318" s="230" t="s">
        <v>357</v>
      </c>
      <c r="F318" s="231" t="s">
        <v>358</v>
      </c>
      <c r="G318" s="232" t="s">
        <v>185</v>
      </c>
      <c r="H318" s="233">
        <v>69.599999999999994</v>
      </c>
      <c r="I318" s="234"/>
      <c r="J318" s="235">
        <f>ROUND(I318*H318,2)</f>
        <v>0</v>
      </c>
      <c r="K318" s="236"/>
      <c r="L318" s="45"/>
      <c r="M318" s="237" t="s">
        <v>1</v>
      </c>
      <c r="N318" s="238" t="s">
        <v>45</v>
      </c>
      <c r="O318" s="92"/>
      <c r="P318" s="239">
        <f>O318*H318</f>
        <v>0</v>
      </c>
      <c r="Q318" s="239">
        <v>0</v>
      </c>
      <c r="R318" s="239">
        <f>Q318*H318</f>
        <v>0</v>
      </c>
      <c r="S318" s="239">
        <v>0</v>
      </c>
      <c r="T318" s="240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41" t="s">
        <v>166</v>
      </c>
      <c r="AT318" s="241" t="s">
        <v>162</v>
      </c>
      <c r="AU318" s="241" t="s">
        <v>89</v>
      </c>
      <c r="AY318" s="18" t="s">
        <v>160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8" t="s">
        <v>87</v>
      </c>
      <c r="BK318" s="242">
        <f>ROUND(I318*H318,2)</f>
        <v>0</v>
      </c>
      <c r="BL318" s="18" t="s">
        <v>166</v>
      </c>
      <c r="BM318" s="241" t="s">
        <v>359</v>
      </c>
    </row>
    <row r="319" s="14" customFormat="1">
      <c r="A319" s="14"/>
      <c r="B319" s="254"/>
      <c r="C319" s="255"/>
      <c r="D319" s="245" t="s">
        <v>168</v>
      </c>
      <c r="E319" s="256" t="s">
        <v>1</v>
      </c>
      <c r="F319" s="257" t="s">
        <v>350</v>
      </c>
      <c r="G319" s="255"/>
      <c r="H319" s="258">
        <v>69.599999999999994</v>
      </c>
      <c r="I319" s="259"/>
      <c r="J319" s="255"/>
      <c r="K319" s="255"/>
      <c r="L319" s="260"/>
      <c r="M319" s="261"/>
      <c r="N319" s="262"/>
      <c r="O319" s="262"/>
      <c r="P319" s="262"/>
      <c r="Q319" s="262"/>
      <c r="R319" s="262"/>
      <c r="S319" s="262"/>
      <c r="T319" s="263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64" t="s">
        <v>168</v>
      </c>
      <c r="AU319" s="264" t="s">
        <v>89</v>
      </c>
      <c r="AV319" s="14" t="s">
        <v>89</v>
      </c>
      <c r="AW319" s="14" t="s">
        <v>36</v>
      </c>
      <c r="AX319" s="14" t="s">
        <v>87</v>
      </c>
      <c r="AY319" s="264" t="s">
        <v>160</v>
      </c>
    </row>
    <row r="320" s="2" customFormat="1" ht="16.5" customHeight="1">
      <c r="A320" s="39"/>
      <c r="B320" s="40"/>
      <c r="C320" s="229" t="s">
        <v>360</v>
      </c>
      <c r="D320" s="229" t="s">
        <v>162</v>
      </c>
      <c r="E320" s="230" t="s">
        <v>361</v>
      </c>
      <c r="F320" s="231" t="s">
        <v>362</v>
      </c>
      <c r="G320" s="232" t="s">
        <v>192</v>
      </c>
      <c r="H320" s="233">
        <v>1</v>
      </c>
      <c r="I320" s="234"/>
      <c r="J320" s="235">
        <f>ROUND(I320*H320,2)</f>
        <v>0</v>
      </c>
      <c r="K320" s="236"/>
      <c r="L320" s="45"/>
      <c r="M320" s="237" t="s">
        <v>1</v>
      </c>
      <c r="N320" s="238" t="s">
        <v>45</v>
      </c>
      <c r="O320" s="92"/>
      <c r="P320" s="239">
        <f>O320*H320</f>
        <v>0</v>
      </c>
      <c r="Q320" s="239">
        <v>0</v>
      </c>
      <c r="R320" s="239">
        <f>Q320*H320</f>
        <v>0</v>
      </c>
      <c r="S320" s="239">
        <v>0</v>
      </c>
      <c r="T320" s="24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1" t="s">
        <v>166</v>
      </c>
      <c r="AT320" s="241" t="s">
        <v>162</v>
      </c>
      <c r="AU320" s="241" t="s">
        <v>89</v>
      </c>
      <c r="AY320" s="18" t="s">
        <v>160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8" t="s">
        <v>87</v>
      </c>
      <c r="BK320" s="242">
        <f>ROUND(I320*H320,2)</f>
        <v>0</v>
      </c>
      <c r="BL320" s="18" t="s">
        <v>166</v>
      </c>
      <c r="BM320" s="241" t="s">
        <v>363</v>
      </c>
    </row>
    <row r="321" s="13" customFormat="1">
      <c r="A321" s="13"/>
      <c r="B321" s="243"/>
      <c r="C321" s="244"/>
      <c r="D321" s="245" t="s">
        <v>168</v>
      </c>
      <c r="E321" s="246" t="s">
        <v>1</v>
      </c>
      <c r="F321" s="247" t="s">
        <v>364</v>
      </c>
      <c r="G321" s="244"/>
      <c r="H321" s="246" t="s">
        <v>1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3" t="s">
        <v>168</v>
      </c>
      <c r="AU321" s="253" t="s">
        <v>89</v>
      </c>
      <c r="AV321" s="13" t="s">
        <v>87</v>
      </c>
      <c r="AW321" s="13" t="s">
        <v>36</v>
      </c>
      <c r="AX321" s="13" t="s">
        <v>80</v>
      </c>
      <c r="AY321" s="253" t="s">
        <v>160</v>
      </c>
    </row>
    <row r="322" s="13" customFormat="1">
      <c r="A322" s="13"/>
      <c r="B322" s="243"/>
      <c r="C322" s="244"/>
      <c r="D322" s="245" t="s">
        <v>168</v>
      </c>
      <c r="E322" s="246" t="s">
        <v>1</v>
      </c>
      <c r="F322" s="247" t="s">
        <v>365</v>
      </c>
      <c r="G322" s="244"/>
      <c r="H322" s="246" t="s">
        <v>1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3" t="s">
        <v>168</v>
      </c>
      <c r="AU322" s="253" t="s">
        <v>89</v>
      </c>
      <c r="AV322" s="13" t="s">
        <v>87</v>
      </c>
      <c r="AW322" s="13" t="s">
        <v>36</v>
      </c>
      <c r="AX322" s="13" t="s">
        <v>80</v>
      </c>
      <c r="AY322" s="253" t="s">
        <v>160</v>
      </c>
    </row>
    <row r="323" s="14" customFormat="1">
      <c r="A323" s="14"/>
      <c r="B323" s="254"/>
      <c r="C323" s="255"/>
      <c r="D323" s="245" t="s">
        <v>168</v>
      </c>
      <c r="E323" s="256" t="s">
        <v>1</v>
      </c>
      <c r="F323" s="257" t="s">
        <v>87</v>
      </c>
      <c r="G323" s="255"/>
      <c r="H323" s="258">
        <v>1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4" t="s">
        <v>168</v>
      </c>
      <c r="AU323" s="264" t="s">
        <v>89</v>
      </c>
      <c r="AV323" s="14" t="s">
        <v>89</v>
      </c>
      <c r="AW323" s="14" t="s">
        <v>36</v>
      </c>
      <c r="AX323" s="14" t="s">
        <v>80</v>
      </c>
      <c r="AY323" s="264" t="s">
        <v>160</v>
      </c>
    </row>
    <row r="324" s="15" customFormat="1">
      <c r="A324" s="15"/>
      <c r="B324" s="265"/>
      <c r="C324" s="266"/>
      <c r="D324" s="245" t="s">
        <v>168</v>
      </c>
      <c r="E324" s="267" t="s">
        <v>1</v>
      </c>
      <c r="F324" s="268" t="s">
        <v>173</v>
      </c>
      <c r="G324" s="266"/>
      <c r="H324" s="269">
        <v>1</v>
      </c>
      <c r="I324" s="270"/>
      <c r="J324" s="266"/>
      <c r="K324" s="266"/>
      <c r="L324" s="271"/>
      <c r="M324" s="272"/>
      <c r="N324" s="273"/>
      <c r="O324" s="273"/>
      <c r="P324" s="273"/>
      <c r="Q324" s="273"/>
      <c r="R324" s="273"/>
      <c r="S324" s="273"/>
      <c r="T324" s="274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75" t="s">
        <v>168</v>
      </c>
      <c r="AU324" s="275" t="s">
        <v>89</v>
      </c>
      <c r="AV324" s="15" t="s">
        <v>166</v>
      </c>
      <c r="AW324" s="15" t="s">
        <v>36</v>
      </c>
      <c r="AX324" s="15" t="s">
        <v>87</v>
      </c>
      <c r="AY324" s="275" t="s">
        <v>160</v>
      </c>
    </row>
    <row r="325" s="2" customFormat="1" ht="16.5" customHeight="1">
      <c r="A325" s="39"/>
      <c r="B325" s="40"/>
      <c r="C325" s="229" t="s">
        <v>366</v>
      </c>
      <c r="D325" s="229" t="s">
        <v>162</v>
      </c>
      <c r="E325" s="230" t="s">
        <v>367</v>
      </c>
      <c r="F325" s="231" t="s">
        <v>368</v>
      </c>
      <c r="G325" s="232" t="s">
        <v>192</v>
      </c>
      <c r="H325" s="233">
        <v>2</v>
      </c>
      <c r="I325" s="234"/>
      <c r="J325" s="235">
        <f>ROUND(I325*H325,2)</f>
        <v>0</v>
      </c>
      <c r="K325" s="236"/>
      <c r="L325" s="45"/>
      <c r="M325" s="237" t="s">
        <v>1</v>
      </c>
      <c r="N325" s="238" t="s">
        <v>45</v>
      </c>
      <c r="O325" s="92"/>
      <c r="P325" s="239">
        <f>O325*H325</f>
        <v>0</v>
      </c>
      <c r="Q325" s="239">
        <v>0</v>
      </c>
      <c r="R325" s="239">
        <f>Q325*H325</f>
        <v>0</v>
      </c>
      <c r="S325" s="239">
        <v>0</v>
      </c>
      <c r="T325" s="24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1" t="s">
        <v>166</v>
      </c>
      <c r="AT325" s="241" t="s">
        <v>162</v>
      </c>
      <c r="AU325" s="241" t="s">
        <v>89</v>
      </c>
      <c r="AY325" s="18" t="s">
        <v>160</v>
      </c>
      <c r="BE325" s="242">
        <f>IF(N325="základní",J325,0)</f>
        <v>0</v>
      </c>
      <c r="BF325" s="242">
        <f>IF(N325="snížená",J325,0)</f>
        <v>0</v>
      </c>
      <c r="BG325" s="242">
        <f>IF(N325="zákl. přenesená",J325,0)</f>
        <v>0</v>
      </c>
      <c r="BH325" s="242">
        <f>IF(N325="sníž. přenesená",J325,0)</f>
        <v>0</v>
      </c>
      <c r="BI325" s="242">
        <f>IF(N325="nulová",J325,0)</f>
        <v>0</v>
      </c>
      <c r="BJ325" s="18" t="s">
        <v>87</v>
      </c>
      <c r="BK325" s="242">
        <f>ROUND(I325*H325,2)</f>
        <v>0</v>
      </c>
      <c r="BL325" s="18" t="s">
        <v>166</v>
      </c>
      <c r="BM325" s="241" t="s">
        <v>369</v>
      </c>
    </row>
    <row r="326" s="14" customFormat="1">
      <c r="A326" s="14"/>
      <c r="B326" s="254"/>
      <c r="C326" s="255"/>
      <c r="D326" s="245" t="s">
        <v>168</v>
      </c>
      <c r="E326" s="256" t="s">
        <v>1</v>
      </c>
      <c r="F326" s="257" t="s">
        <v>370</v>
      </c>
      <c r="G326" s="255"/>
      <c r="H326" s="258">
        <v>1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4" t="s">
        <v>168</v>
      </c>
      <c r="AU326" s="264" t="s">
        <v>89</v>
      </c>
      <c r="AV326" s="14" t="s">
        <v>89</v>
      </c>
      <c r="AW326" s="14" t="s">
        <v>36</v>
      </c>
      <c r="AX326" s="14" t="s">
        <v>80</v>
      </c>
      <c r="AY326" s="264" t="s">
        <v>160</v>
      </c>
    </row>
    <row r="327" s="14" customFormat="1">
      <c r="A327" s="14"/>
      <c r="B327" s="254"/>
      <c r="C327" s="255"/>
      <c r="D327" s="245" t="s">
        <v>168</v>
      </c>
      <c r="E327" s="256" t="s">
        <v>1</v>
      </c>
      <c r="F327" s="257" t="s">
        <v>371</v>
      </c>
      <c r="G327" s="255"/>
      <c r="H327" s="258">
        <v>1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4" t="s">
        <v>168</v>
      </c>
      <c r="AU327" s="264" t="s">
        <v>89</v>
      </c>
      <c r="AV327" s="14" t="s">
        <v>89</v>
      </c>
      <c r="AW327" s="14" t="s">
        <v>36</v>
      </c>
      <c r="AX327" s="14" t="s">
        <v>80</v>
      </c>
      <c r="AY327" s="264" t="s">
        <v>160</v>
      </c>
    </row>
    <row r="328" s="15" customFormat="1">
      <c r="A328" s="15"/>
      <c r="B328" s="265"/>
      <c r="C328" s="266"/>
      <c r="D328" s="245" t="s">
        <v>168</v>
      </c>
      <c r="E328" s="267" t="s">
        <v>1</v>
      </c>
      <c r="F328" s="268" t="s">
        <v>173</v>
      </c>
      <c r="G328" s="266"/>
      <c r="H328" s="269">
        <v>2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5" t="s">
        <v>168</v>
      </c>
      <c r="AU328" s="275" t="s">
        <v>89</v>
      </c>
      <c r="AV328" s="15" t="s">
        <v>166</v>
      </c>
      <c r="AW328" s="15" t="s">
        <v>36</v>
      </c>
      <c r="AX328" s="15" t="s">
        <v>87</v>
      </c>
      <c r="AY328" s="275" t="s">
        <v>160</v>
      </c>
    </row>
    <row r="329" s="2" customFormat="1" ht="24.15" customHeight="1">
      <c r="A329" s="39"/>
      <c r="B329" s="40"/>
      <c r="C329" s="229" t="s">
        <v>372</v>
      </c>
      <c r="D329" s="229" t="s">
        <v>162</v>
      </c>
      <c r="E329" s="230" t="s">
        <v>373</v>
      </c>
      <c r="F329" s="231" t="s">
        <v>374</v>
      </c>
      <c r="G329" s="232" t="s">
        <v>185</v>
      </c>
      <c r="H329" s="233">
        <v>257.32999999999998</v>
      </c>
      <c r="I329" s="234"/>
      <c r="J329" s="235">
        <f>ROUND(I329*H329,2)</f>
        <v>0</v>
      </c>
      <c r="K329" s="236"/>
      <c r="L329" s="45"/>
      <c r="M329" s="237" t="s">
        <v>1</v>
      </c>
      <c r="N329" s="238" t="s">
        <v>45</v>
      </c>
      <c r="O329" s="92"/>
      <c r="P329" s="239">
        <f>O329*H329</f>
        <v>0</v>
      </c>
      <c r="Q329" s="239">
        <v>5.0000000000000002E-05</v>
      </c>
      <c r="R329" s="239">
        <f>Q329*H329</f>
        <v>0.0128665</v>
      </c>
      <c r="S329" s="239">
        <v>0</v>
      </c>
      <c r="T329" s="24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1" t="s">
        <v>166</v>
      </c>
      <c r="AT329" s="241" t="s">
        <v>162</v>
      </c>
      <c r="AU329" s="241" t="s">
        <v>89</v>
      </c>
      <c r="AY329" s="18" t="s">
        <v>160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8" t="s">
        <v>87</v>
      </c>
      <c r="BK329" s="242">
        <f>ROUND(I329*H329,2)</f>
        <v>0</v>
      </c>
      <c r="BL329" s="18" t="s">
        <v>166</v>
      </c>
      <c r="BM329" s="241" t="s">
        <v>375</v>
      </c>
    </row>
    <row r="330" s="13" customFormat="1">
      <c r="A330" s="13"/>
      <c r="B330" s="243"/>
      <c r="C330" s="244"/>
      <c r="D330" s="245" t="s">
        <v>168</v>
      </c>
      <c r="E330" s="246" t="s">
        <v>1</v>
      </c>
      <c r="F330" s="247" t="s">
        <v>376</v>
      </c>
      <c r="G330" s="244"/>
      <c r="H330" s="246" t="s">
        <v>1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168</v>
      </c>
      <c r="AU330" s="253" t="s">
        <v>89</v>
      </c>
      <c r="AV330" s="13" t="s">
        <v>87</v>
      </c>
      <c r="AW330" s="13" t="s">
        <v>36</v>
      </c>
      <c r="AX330" s="13" t="s">
        <v>80</v>
      </c>
      <c r="AY330" s="253" t="s">
        <v>160</v>
      </c>
    </row>
    <row r="331" s="13" customFormat="1">
      <c r="A331" s="13"/>
      <c r="B331" s="243"/>
      <c r="C331" s="244"/>
      <c r="D331" s="245" t="s">
        <v>168</v>
      </c>
      <c r="E331" s="246" t="s">
        <v>1</v>
      </c>
      <c r="F331" s="247" t="s">
        <v>169</v>
      </c>
      <c r="G331" s="244"/>
      <c r="H331" s="246" t="s">
        <v>1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3" t="s">
        <v>168</v>
      </c>
      <c r="AU331" s="253" t="s">
        <v>89</v>
      </c>
      <c r="AV331" s="13" t="s">
        <v>87</v>
      </c>
      <c r="AW331" s="13" t="s">
        <v>36</v>
      </c>
      <c r="AX331" s="13" t="s">
        <v>80</v>
      </c>
      <c r="AY331" s="253" t="s">
        <v>160</v>
      </c>
    </row>
    <row r="332" s="14" customFormat="1">
      <c r="A332" s="14"/>
      <c r="B332" s="254"/>
      <c r="C332" s="255"/>
      <c r="D332" s="245" t="s">
        <v>168</v>
      </c>
      <c r="E332" s="256" t="s">
        <v>1</v>
      </c>
      <c r="F332" s="257" t="s">
        <v>377</v>
      </c>
      <c r="G332" s="255"/>
      <c r="H332" s="258">
        <v>156.30000000000001</v>
      </c>
      <c r="I332" s="259"/>
      <c r="J332" s="255"/>
      <c r="K332" s="255"/>
      <c r="L332" s="260"/>
      <c r="M332" s="261"/>
      <c r="N332" s="262"/>
      <c r="O332" s="262"/>
      <c r="P332" s="262"/>
      <c r="Q332" s="262"/>
      <c r="R332" s="262"/>
      <c r="S332" s="262"/>
      <c r="T332" s="263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4" t="s">
        <v>168</v>
      </c>
      <c r="AU332" s="264" t="s">
        <v>89</v>
      </c>
      <c r="AV332" s="14" t="s">
        <v>89</v>
      </c>
      <c r="AW332" s="14" t="s">
        <v>36</v>
      </c>
      <c r="AX332" s="14" t="s">
        <v>80</v>
      </c>
      <c r="AY332" s="264" t="s">
        <v>160</v>
      </c>
    </row>
    <row r="333" s="14" customFormat="1">
      <c r="A333" s="14"/>
      <c r="B333" s="254"/>
      <c r="C333" s="255"/>
      <c r="D333" s="245" t="s">
        <v>168</v>
      </c>
      <c r="E333" s="256" t="s">
        <v>1</v>
      </c>
      <c r="F333" s="257" t="s">
        <v>378</v>
      </c>
      <c r="G333" s="255"/>
      <c r="H333" s="258">
        <v>5.7999999999999998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4" t="s">
        <v>168</v>
      </c>
      <c r="AU333" s="264" t="s">
        <v>89</v>
      </c>
      <c r="AV333" s="14" t="s">
        <v>89</v>
      </c>
      <c r="AW333" s="14" t="s">
        <v>36</v>
      </c>
      <c r="AX333" s="14" t="s">
        <v>80</v>
      </c>
      <c r="AY333" s="264" t="s">
        <v>160</v>
      </c>
    </row>
    <row r="334" s="14" customFormat="1">
      <c r="A334" s="14"/>
      <c r="B334" s="254"/>
      <c r="C334" s="255"/>
      <c r="D334" s="245" t="s">
        <v>168</v>
      </c>
      <c r="E334" s="256" t="s">
        <v>1</v>
      </c>
      <c r="F334" s="257" t="s">
        <v>230</v>
      </c>
      <c r="G334" s="255"/>
      <c r="H334" s="258">
        <v>4.6900000000000004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4" t="s">
        <v>168</v>
      </c>
      <c r="AU334" s="264" t="s">
        <v>89</v>
      </c>
      <c r="AV334" s="14" t="s">
        <v>89</v>
      </c>
      <c r="AW334" s="14" t="s">
        <v>36</v>
      </c>
      <c r="AX334" s="14" t="s">
        <v>80</v>
      </c>
      <c r="AY334" s="264" t="s">
        <v>160</v>
      </c>
    </row>
    <row r="335" s="14" customFormat="1">
      <c r="A335" s="14"/>
      <c r="B335" s="254"/>
      <c r="C335" s="255"/>
      <c r="D335" s="245" t="s">
        <v>168</v>
      </c>
      <c r="E335" s="256" t="s">
        <v>1</v>
      </c>
      <c r="F335" s="257" t="s">
        <v>231</v>
      </c>
      <c r="G335" s="255"/>
      <c r="H335" s="258">
        <v>12.210000000000001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4" t="s">
        <v>168</v>
      </c>
      <c r="AU335" s="264" t="s">
        <v>89</v>
      </c>
      <c r="AV335" s="14" t="s">
        <v>89</v>
      </c>
      <c r="AW335" s="14" t="s">
        <v>36</v>
      </c>
      <c r="AX335" s="14" t="s">
        <v>80</v>
      </c>
      <c r="AY335" s="264" t="s">
        <v>160</v>
      </c>
    </row>
    <row r="336" s="14" customFormat="1">
      <c r="A336" s="14"/>
      <c r="B336" s="254"/>
      <c r="C336" s="255"/>
      <c r="D336" s="245" t="s">
        <v>168</v>
      </c>
      <c r="E336" s="256" t="s">
        <v>1</v>
      </c>
      <c r="F336" s="257" t="s">
        <v>379</v>
      </c>
      <c r="G336" s="255"/>
      <c r="H336" s="258">
        <v>23.219999999999999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4" t="s">
        <v>168</v>
      </c>
      <c r="AU336" s="264" t="s">
        <v>89</v>
      </c>
      <c r="AV336" s="14" t="s">
        <v>89</v>
      </c>
      <c r="AW336" s="14" t="s">
        <v>36</v>
      </c>
      <c r="AX336" s="14" t="s">
        <v>80</v>
      </c>
      <c r="AY336" s="264" t="s">
        <v>160</v>
      </c>
    </row>
    <row r="337" s="14" customFormat="1">
      <c r="A337" s="14"/>
      <c r="B337" s="254"/>
      <c r="C337" s="255"/>
      <c r="D337" s="245" t="s">
        <v>168</v>
      </c>
      <c r="E337" s="256" t="s">
        <v>1</v>
      </c>
      <c r="F337" s="257" t="s">
        <v>380</v>
      </c>
      <c r="G337" s="255"/>
      <c r="H337" s="258">
        <v>22.280000000000001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4" t="s">
        <v>168</v>
      </c>
      <c r="AU337" s="264" t="s">
        <v>89</v>
      </c>
      <c r="AV337" s="14" t="s">
        <v>89</v>
      </c>
      <c r="AW337" s="14" t="s">
        <v>36</v>
      </c>
      <c r="AX337" s="14" t="s">
        <v>80</v>
      </c>
      <c r="AY337" s="264" t="s">
        <v>160</v>
      </c>
    </row>
    <row r="338" s="16" customFormat="1">
      <c r="A338" s="16"/>
      <c r="B338" s="276"/>
      <c r="C338" s="277"/>
      <c r="D338" s="245" t="s">
        <v>168</v>
      </c>
      <c r="E338" s="278" t="s">
        <v>1</v>
      </c>
      <c r="F338" s="279" t="s">
        <v>213</v>
      </c>
      <c r="G338" s="277"/>
      <c r="H338" s="280">
        <v>224.50000000000003</v>
      </c>
      <c r="I338" s="281"/>
      <c r="J338" s="277"/>
      <c r="K338" s="277"/>
      <c r="L338" s="282"/>
      <c r="M338" s="283"/>
      <c r="N338" s="284"/>
      <c r="O338" s="284"/>
      <c r="P338" s="284"/>
      <c r="Q338" s="284"/>
      <c r="R338" s="284"/>
      <c r="S338" s="284"/>
      <c r="T338" s="285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86" t="s">
        <v>168</v>
      </c>
      <c r="AU338" s="286" t="s">
        <v>89</v>
      </c>
      <c r="AV338" s="16" t="s">
        <v>100</v>
      </c>
      <c r="AW338" s="16" t="s">
        <v>36</v>
      </c>
      <c r="AX338" s="16" t="s">
        <v>80</v>
      </c>
      <c r="AY338" s="286" t="s">
        <v>160</v>
      </c>
    </row>
    <row r="339" s="13" customFormat="1">
      <c r="A339" s="13"/>
      <c r="B339" s="243"/>
      <c r="C339" s="244"/>
      <c r="D339" s="245" t="s">
        <v>168</v>
      </c>
      <c r="E339" s="246" t="s">
        <v>1</v>
      </c>
      <c r="F339" s="247" t="s">
        <v>218</v>
      </c>
      <c r="G339" s="244"/>
      <c r="H339" s="246" t="s">
        <v>1</v>
      </c>
      <c r="I339" s="248"/>
      <c r="J339" s="244"/>
      <c r="K339" s="244"/>
      <c r="L339" s="249"/>
      <c r="M339" s="250"/>
      <c r="N339" s="251"/>
      <c r="O339" s="251"/>
      <c r="P339" s="251"/>
      <c r="Q339" s="251"/>
      <c r="R339" s="251"/>
      <c r="S339" s="251"/>
      <c r="T339" s="252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3" t="s">
        <v>168</v>
      </c>
      <c r="AU339" s="253" t="s">
        <v>89</v>
      </c>
      <c r="AV339" s="13" t="s">
        <v>87</v>
      </c>
      <c r="AW339" s="13" t="s">
        <v>36</v>
      </c>
      <c r="AX339" s="13" t="s">
        <v>80</v>
      </c>
      <c r="AY339" s="253" t="s">
        <v>160</v>
      </c>
    </row>
    <row r="340" s="14" customFormat="1">
      <c r="A340" s="14"/>
      <c r="B340" s="254"/>
      <c r="C340" s="255"/>
      <c r="D340" s="245" t="s">
        <v>168</v>
      </c>
      <c r="E340" s="256" t="s">
        <v>1</v>
      </c>
      <c r="F340" s="257" t="s">
        <v>381</v>
      </c>
      <c r="G340" s="255"/>
      <c r="H340" s="258">
        <v>5.9400000000000004</v>
      </c>
      <c r="I340" s="259"/>
      <c r="J340" s="255"/>
      <c r="K340" s="255"/>
      <c r="L340" s="260"/>
      <c r="M340" s="261"/>
      <c r="N340" s="262"/>
      <c r="O340" s="262"/>
      <c r="P340" s="262"/>
      <c r="Q340" s="262"/>
      <c r="R340" s="262"/>
      <c r="S340" s="262"/>
      <c r="T340" s="26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4" t="s">
        <v>168</v>
      </c>
      <c r="AU340" s="264" t="s">
        <v>89</v>
      </c>
      <c r="AV340" s="14" t="s">
        <v>89</v>
      </c>
      <c r="AW340" s="14" t="s">
        <v>36</v>
      </c>
      <c r="AX340" s="14" t="s">
        <v>80</v>
      </c>
      <c r="AY340" s="264" t="s">
        <v>160</v>
      </c>
    </row>
    <row r="341" s="14" customFormat="1">
      <c r="A341" s="14"/>
      <c r="B341" s="254"/>
      <c r="C341" s="255"/>
      <c r="D341" s="245" t="s">
        <v>168</v>
      </c>
      <c r="E341" s="256" t="s">
        <v>1</v>
      </c>
      <c r="F341" s="257" t="s">
        <v>382</v>
      </c>
      <c r="G341" s="255"/>
      <c r="H341" s="258">
        <v>11.699999999999999</v>
      </c>
      <c r="I341" s="259"/>
      <c r="J341" s="255"/>
      <c r="K341" s="255"/>
      <c r="L341" s="260"/>
      <c r="M341" s="261"/>
      <c r="N341" s="262"/>
      <c r="O341" s="262"/>
      <c r="P341" s="262"/>
      <c r="Q341" s="262"/>
      <c r="R341" s="262"/>
      <c r="S341" s="262"/>
      <c r="T341" s="263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4" t="s">
        <v>168</v>
      </c>
      <c r="AU341" s="264" t="s">
        <v>89</v>
      </c>
      <c r="AV341" s="14" t="s">
        <v>89</v>
      </c>
      <c r="AW341" s="14" t="s">
        <v>36</v>
      </c>
      <c r="AX341" s="14" t="s">
        <v>80</v>
      </c>
      <c r="AY341" s="264" t="s">
        <v>160</v>
      </c>
    </row>
    <row r="342" s="14" customFormat="1">
      <c r="A342" s="14"/>
      <c r="B342" s="254"/>
      <c r="C342" s="255"/>
      <c r="D342" s="245" t="s">
        <v>168</v>
      </c>
      <c r="E342" s="256" t="s">
        <v>1</v>
      </c>
      <c r="F342" s="257" t="s">
        <v>383</v>
      </c>
      <c r="G342" s="255"/>
      <c r="H342" s="258">
        <v>1.6200000000000001</v>
      </c>
      <c r="I342" s="259"/>
      <c r="J342" s="255"/>
      <c r="K342" s="255"/>
      <c r="L342" s="260"/>
      <c r="M342" s="261"/>
      <c r="N342" s="262"/>
      <c r="O342" s="262"/>
      <c r="P342" s="262"/>
      <c r="Q342" s="262"/>
      <c r="R342" s="262"/>
      <c r="S342" s="262"/>
      <c r="T342" s="263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64" t="s">
        <v>168</v>
      </c>
      <c r="AU342" s="264" t="s">
        <v>89</v>
      </c>
      <c r="AV342" s="14" t="s">
        <v>89</v>
      </c>
      <c r="AW342" s="14" t="s">
        <v>36</v>
      </c>
      <c r="AX342" s="14" t="s">
        <v>80</v>
      </c>
      <c r="AY342" s="264" t="s">
        <v>160</v>
      </c>
    </row>
    <row r="343" s="14" customFormat="1">
      <c r="A343" s="14"/>
      <c r="B343" s="254"/>
      <c r="C343" s="255"/>
      <c r="D343" s="245" t="s">
        <v>168</v>
      </c>
      <c r="E343" s="256" t="s">
        <v>1</v>
      </c>
      <c r="F343" s="257" t="s">
        <v>384</v>
      </c>
      <c r="G343" s="255"/>
      <c r="H343" s="258">
        <v>2.4199999999999999</v>
      </c>
      <c r="I343" s="259"/>
      <c r="J343" s="255"/>
      <c r="K343" s="255"/>
      <c r="L343" s="260"/>
      <c r="M343" s="261"/>
      <c r="N343" s="262"/>
      <c r="O343" s="262"/>
      <c r="P343" s="262"/>
      <c r="Q343" s="262"/>
      <c r="R343" s="262"/>
      <c r="S343" s="262"/>
      <c r="T343" s="26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4" t="s">
        <v>168</v>
      </c>
      <c r="AU343" s="264" t="s">
        <v>89</v>
      </c>
      <c r="AV343" s="14" t="s">
        <v>89</v>
      </c>
      <c r="AW343" s="14" t="s">
        <v>36</v>
      </c>
      <c r="AX343" s="14" t="s">
        <v>80</v>
      </c>
      <c r="AY343" s="264" t="s">
        <v>160</v>
      </c>
    </row>
    <row r="344" s="16" customFormat="1">
      <c r="A344" s="16"/>
      <c r="B344" s="276"/>
      <c r="C344" s="277"/>
      <c r="D344" s="245" t="s">
        <v>168</v>
      </c>
      <c r="E344" s="278" t="s">
        <v>1</v>
      </c>
      <c r="F344" s="279" t="s">
        <v>213</v>
      </c>
      <c r="G344" s="277"/>
      <c r="H344" s="280">
        <v>21.68</v>
      </c>
      <c r="I344" s="281"/>
      <c r="J344" s="277"/>
      <c r="K344" s="277"/>
      <c r="L344" s="282"/>
      <c r="M344" s="283"/>
      <c r="N344" s="284"/>
      <c r="O344" s="284"/>
      <c r="P344" s="284"/>
      <c r="Q344" s="284"/>
      <c r="R344" s="284"/>
      <c r="S344" s="284"/>
      <c r="T344" s="285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86" t="s">
        <v>168</v>
      </c>
      <c r="AU344" s="286" t="s">
        <v>89</v>
      </c>
      <c r="AV344" s="16" t="s">
        <v>100</v>
      </c>
      <c r="AW344" s="16" t="s">
        <v>36</v>
      </c>
      <c r="AX344" s="16" t="s">
        <v>80</v>
      </c>
      <c r="AY344" s="286" t="s">
        <v>160</v>
      </c>
    </row>
    <row r="345" s="13" customFormat="1">
      <c r="A345" s="13"/>
      <c r="B345" s="243"/>
      <c r="C345" s="244"/>
      <c r="D345" s="245" t="s">
        <v>168</v>
      </c>
      <c r="E345" s="246" t="s">
        <v>1</v>
      </c>
      <c r="F345" s="247" t="s">
        <v>221</v>
      </c>
      <c r="G345" s="244"/>
      <c r="H345" s="246" t="s">
        <v>1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3" t="s">
        <v>168</v>
      </c>
      <c r="AU345" s="253" t="s">
        <v>89</v>
      </c>
      <c r="AV345" s="13" t="s">
        <v>87</v>
      </c>
      <c r="AW345" s="13" t="s">
        <v>36</v>
      </c>
      <c r="AX345" s="13" t="s">
        <v>80</v>
      </c>
      <c r="AY345" s="253" t="s">
        <v>160</v>
      </c>
    </row>
    <row r="346" s="14" customFormat="1">
      <c r="A346" s="14"/>
      <c r="B346" s="254"/>
      <c r="C346" s="255"/>
      <c r="D346" s="245" t="s">
        <v>168</v>
      </c>
      <c r="E346" s="256" t="s">
        <v>1</v>
      </c>
      <c r="F346" s="257" t="s">
        <v>385</v>
      </c>
      <c r="G346" s="255"/>
      <c r="H346" s="258">
        <v>5.9400000000000004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4" t="s">
        <v>168</v>
      </c>
      <c r="AU346" s="264" t="s">
        <v>89</v>
      </c>
      <c r="AV346" s="14" t="s">
        <v>89</v>
      </c>
      <c r="AW346" s="14" t="s">
        <v>36</v>
      </c>
      <c r="AX346" s="14" t="s">
        <v>80</v>
      </c>
      <c r="AY346" s="264" t="s">
        <v>160</v>
      </c>
    </row>
    <row r="347" s="14" customFormat="1">
      <c r="A347" s="14"/>
      <c r="B347" s="254"/>
      <c r="C347" s="255"/>
      <c r="D347" s="245" t="s">
        <v>168</v>
      </c>
      <c r="E347" s="256" t="s">
        <v>1</v>
      </c>
      <c r="F347" s="257" t="s">
        <v>386</v>
      </c>
      <c r="G347" s="255"/>
      <c r="H347" s="258">
        <v>1.1699999999999999</v>
      </c>
      <c r="I347" s="259"/>
      <c r="J347" s="255"/>
      <c r="K347" s="255"/>
      <c r="L347" s="260"/>
      <c r="M347" s="261"/>
      <c r="N347" s="262"/>
      <c r="O347" s="262"/>
      <c r="P347" s="262"/>
      <c r="Q347" s="262"/>
      <c r="R347" s="262"/>
      <c r="S347" s="262"/>
      <c r="T347" s="263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64" t="s">
        <v>168</v>
      </c>
      <c r="AU347" s="264" t="s">
        <v>89</v>
      </c>
      <c r="AV347" s="14" t="s">
        <v>89</v>
      </c>
      <c r="AW347" s="14" t="s">
        <v>36</v>
      </c>
      <c r="AX347" s="14" t="s">
        <v>80</v>
      </c>
      <c r="AY347" s="264" t="s">
        <v>160</v>
      </c>
    </row>
    <row r="348" s="14" customFormat="1">
      <c r="A348" s="14"/>
      <c r="B348" s="254"/>
      <c r="C348" s="255"/>
      <c r="D348" s="245" t="s">
        <v>168</v>
      </c>
      <c r="E348" s="256" t="s">
        <v>1</v>
      </c>
      <c r="F348" s="257" t="s">
        <v>387</v>
      </c>
      <c r="G348" s="255"/>
      <c r="H348" s="258">
        <v>1.6200000000000001</v>
      </c>
      <c r="I348" s="259"/>
      <c r="J348" s="255"/>
      <c r="K348" s="255"/>
      <c r="L348" s="260"/>
      <c r="M348" s="261"/>
      <c r="N348" s="262"/>
      <c r="O348" s="262"/>
      <c r="P348" s="262"/>
      <c r="Q348" s="262"/>
      <c r="R348" s="262"/>
      <c r="S348" s="262"/>
      <c r="T348" s="263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4" t="s">
        <v>168</v>
      </c>
      <c r="AU348" s="264" t="s">
        <v>89</v>
      </c>
      <c r="AV348" s="14" t="s">
        <v>89</v>
      </c>
      <c r="AW348" s="14" t="s">
        <v>36</v>
      </c>
      <c r="AX348" s="14" t="s">
        <v>80</v>
      </c>
      <c r="AY348" s="264" t="s">
        <v>160</v>
      </c>
    </row>
    <row r="349" s="14" customFormat="1">
      <c r="A349" s="14"/>
      <c r="B349" s="254"/>
      <c r="C349" s="255"/>
      <c r="D349" s="245" t="s">
        <v>168</v>
      </c>
      <c r="E349" s="256" t="s">
        <v>1</v>
      </c>
      <c r="F349" s="257" t="s">
        <v>388</v>
      </c>
      <c r="G349" s="255"/>
      <c r="H349" s="258">
        <v>2.4199999999999999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4" t="s">
        <v>168</v>
      </c>
      <c r="AU349" s="264" t="s">
        <v>89</v>
      </c>
      <c r="AV349" s="14" t="s">
        <v>89</v>
      </c>
      <c r="AW349" s="14" t="s">
        <v>36</v>
      </c>
      <c r="AX349" s="14" t="s">
        <v>80</v>
      </c>
      <c r="AY349" s="264" t="s">
        <v>160</v>
      </c>
    </row>
    <row r="350" s="16" customFormat="1">
      <c r="A350" s="16"/>
      <c r="B350" s="276"/>
      <c r="C350" s="277"/>
      <c r="D350" s="245" t="s">
        <v>168</v>
      </c>
      <c r="E350" s="278" t="s">
        <v>1</v>
      </c>
      <c r="F350" s="279" t="s">
        <v>213</v>
      </c>
      <c r="G350" s="277"/>
      <c r="H350" s="280">
        <v>11.15</v>
      </c>
      <c r="I350" s="281"/>
      <c r="J350" s="277"/>
      <c r="K350" s="277"/>
      <c r="L350" s="282"/>
      <c r="M350" s="283"/>
      <c r="N350" s="284"/>
      <c r="O350" s="284"/>
      <c r="P350" s="284"/>
      <c r="Q350" s="284"/>
      <c r="R350" s="284"/>
      <c r="S350" s="284"/>
      <c r="T350" s="285"/>
      <c r="U350" s="16"/>
      <c r="V350" s="16"/>
      <c r="W350" s="16"/>
      <c r="X350" s="16"/>
      <c r="Y350" s="16"/>
      <c r="Z350" s="16"/>
      <c r="AA350" s="16"/>
      <c r="AB350" s="16"/>
      <c r="AC350" s="16"/>
      <c r="AD350" s="16"/>
      <c r="AE350" s="16"/>
      <c r="AT350" s="286" t="s">
        <v>168</v>
      </c>
      <c r="AU350" s="286" t="s">
        <v>89</v>
      </c>
      <c r="AV350" s="16" t="s">
        <v>100</v>
      </c>
      <c r="AW350" s="16" t="s">
        <v>36</v>
      </c>
      <c r="AX350" s="16" t="s">
        <v>80</v>
      </c>
      <c r="AY350" s="286" t="s">
        <v>160</v>
      </c>
    </row>
    <row r="351" s="15" customFormat="1">
      <c r="A351" s="15"/>
      <c r="B351" s="265"/>
      <c r="C351" s="266"/>
      <c r="D351" s="245" t="s">
        <v>168</v>
      </c>
      <c r="E351" s="267" t="s">
        <v>1</v>
      </c>
      <c r="F351" s="268" t="s">
        <v>173</v>
      </c>
      <c r="G351" s="266"/>
      <c r="H351" s="269">
        <v>257.32999999999998</v>
      </c>
      <c r="I351" s="270"/>
      <c r="J351" s="266"/>
      <c r="K351" s="266"/>
      <c r="L351" s="271"/>
      <c r="M351" s="272"/>
      <c r="N351" s="273"/>
      <c r="O351" s="273"/>
      <c r="P351" s="273"/>
      <c r="Q351" s="273"/>
      <c r="R351" s="273"/>
      <c r="S351" s="273"/>
      <c r="T351" s="274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5" t="s">
        <v>168</v>
      </c>
      <c r="AU351" s="275" t="s">
        <v>89</v>
      </c>
      <c r="AV351" s="15" t="s">
        <v>166</v>
      </c>
      <c r="AW351" s="15" t="s">
        <v>36</v>
      </c>
      <c r="AX351" s="15" t="s">
        <v>87</v>
      </c>
      <c r="AY351" s="275" t="s">
        <v>160</v>
      </c>
    </row>
    <row r="352" s="2" customFormat="1" ht="21.75" customHeight="1">
      <c r="A352" s="39"/>
      <c r="B352" s="40"/>
      <c r="C352" s="229" t="s">
        <v>389</v>
      </c>
      <c r="D352" s="229" t="s">
        <v>162</v>
      </c>
      <c r="E352" s="230" t="s">
        <v>390</v>
      </c>
      <c r="F352" s="231" t="s">
        <v>391</v>
      </c>
      <c r="G352" s="232" t="s">
        <v>185</v>
      </c>
      <c r="H352" s="233">
        <v>59.826000000000001</v>
      </c>
      <c r="I352" s="234"/>
      <c r="J352" s="235">
        <f>ROUND(I352*H352,2)</f>
        <v>0</v>
      </c>
      <c r="K352" s="236"/>
      <c r="L352" s="45"/>
      <c r="M352" s="237" t="s">
        <v>1</v>
      </c>
      <c r="N352" s="238" t="s">
        <v>45</v>
      </c>
      <c r="O352" s="92"/>
      <c r="P352" s="239">
        <f>O352*H352</f>
        <v>0</v>
      </c>
      <c r="Q352" s="239">
        <v>0</v>
      </c>
      <c r="R352" s="239">
        <f>Q352*H352</f>
        <v>0</v>
      </c>
      <c r="S352" s="239">
        <v>0.13100000000000001</v>
      </c>
      <c r="T352" s="240">
        <f>S352*H352</f>
        <v>7.8372060000000001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1" t="s">
        <v>166</v>
      </c>
      <c r="AT352" s="241" t="s">
        <v>162</v>
      </c>
      <c r="AU352" s="241" t="s">
        <v>89</v>
      </c>
      <c r="AY352" s="18" t="s">
        <v>160</v>
      </c>
      <c r="BE352" s="242">
        <f>IF(N352="základní",J352,0)</f>
        <v>0</v>
      </c>
      <c r="BF352" s="242">
        <f>IF(N352="snížená",J352,0)</f>
        <v>0</v>
      </c>
      <c r="BG352" s="242">
        <f>IF(N352="zákl. přenesená",J352,0)</f>
        <v>0</v>
      </c>
      <c r="BH352" s="242">
        <f>IF(N352="sníž. přenesená",J352,0)</f>
        <v>0</v>
      </c>
      <c r="BI352" s="242">
        <f>IF(N352="nulová",J352,0)</f>
        <v>0</v>
      </c>
      <c r="BJ352" s="18" t="s">
        <v>87</v>
      </c>
      <c r="BK352" s="242">
        <f>ROUND(I352*H352,2)</f>
        <v>0</v>
      </c>
      <c r="BL352" s="18" t="s">
        <v>166</v>
      </c>
      <c r="BM352" s="241" t="s">
        <v>392</v>
      </c>
    </row>
    <row r="353" s="13" customFormat="1">
      <c r="A353" s="13"/>
      <c r="B353" s="243"/>
      <c r="C353" s="244"/>
      <c r="D353" s="245" t="s">
        <v>168</v>
      </c>
      <c r="E353" s="246" t="s">
        <v>1</v>
      </c>
      <c r="F353" s="247" t="s">
        <v>393</v>
      </c>
      <c r="G353" s="244"/>
      <c r="H353" s="246" t="s">
        <v>1</v>
      </c>
      <c r="I353" s="248"/>
      <c r="J353" s="244"/>
      <c r="K353" s="244"/>
      <c r="L353" s="249"/>
      <c r="M353" s="250"/>
      <c r="N353" s="251"/>
      <c r="O353" s="251"/>
      <c r="P353" s="251"/>
      <c r="Q353" s="251"/>
      <c r="R353" s="251"/>
      <c r="S353" s="251"/>
      <c r="T353" s="252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53" t="s">
        <v>168</v>
      </c>
      <c r="AU353" s="253" t="s">
        <v>89</v>
      </c>
      <c r="AV353" s="13" t="s">
        <v>87</v>
      </c>
      <c r="AW353" s="13" t="s">
        <v>36</v>
      </c>
      <c r="AX353" s="13" t="s">
        <v>80</v>
      </c>
      <c r="AY353" s="253" t="s">
        <v>160</v>
      </c>
    </row>
    <row r="354" s="14" customFormat="1">
      <c r="A354" s="14"/>
      <c r="B354" s="254"/>
      <c r="C354" s="255"/>
      <c r="D354" s="245" t="s">
        <v>168</v>
      </c>
      <c r="E354" s="256" t="s">
        <v>1</v>
      </c>
      <c r="F354" s="257" t="s">
        <v>394</v>
      </c>
      <c r="G354" s="255"/>
      <c r="H354" s="258">
        <v>8.9000000000000004</v>
      </c>
      <c r="I354" s="259"/>
      <c r="J354" s="255"/>
      <c r="K354" s="255"/>
      <c r="L354" s="260"/>
      <c r="M354" s="261"/>
      <c r="N354" s="262"/>
      <c r="O354" s="262"/>
      <c r="P354" s="262"/>
      <c r="Q354" s="262"/>
      <c r="R354" s="262"/>
      <c r="S354" s="262"/>
      <c r="T354" s="263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4" t="s">
        <v>168</v>
      </c>
      <c r="AU354" s="264" t="s">
        <v>89</v>
      </c>
      <c r="AV354" s="14" t="s">
        <v>89</v>
      </c>
      <c r="AW354" s="14" t="s">
        <v>36</v>
      </c>
      <c r="AX354" s="14" t="s">
        <v>80</v>
      </c>
      <c r="AY354" s="264" t="s">
        <v>160</v>
      </c>
    </row>
    <row r="355" s="16" customFormat="1">
      <c r="A355" s="16"/>
      <c r="B355" s="276"/>
      <c r="C355" s="277"/>
      <c r="D355" s="245" t="s">
        <v>168</v>
      </c>
      <c r="E355" s="278" t="s">
        <v>1</v>
      </c>
      <c r="F355" s="279" t="s">
        <v>213</v>
      </c>
      <c r="G355" s="277"/>
      <c r="H355" s="280">
        <v>8.9000000000000004</v>
      </c>
      <c r="I355" s="281"/>
      <c r="J355" s="277"/>
      <c r="K355" s="277"/>
      <c r="L355" s="282"/>
      <c r="M355" s="283"/>
      <c r="N355" s="284"/>
      <c r="O355" s="284"/>
      <c r="P355" s="284"/>
      <c r="Q355" s="284"/>
      <c r="R355" s="284"/>
      <c r="S355" s="284"/>
      <c r="T355" s="285"/>
      <c r="U355" s="16"/>
      <c r="V355" s="16"/>
      <c r="W355" s="16"/>
      <c r="X355" s="16"/>
      <c r="Y355" s="16"/>
      <c r="Z355" s="16"/>
      <c r="AA355" s="16"/>
      <c r="AB355" s="16"/>
      <c r="AC355" s="16"/>
      <c r="AD355" s="16"/>
      <c r="AE355" s="16"/>
      <c r="AT355" s="286" t="s">
        <v>168</v>
      </c>
      <c r="AU355" s="286" t="s">
        <v>89</v>
      </c>
      <c r="AV355" s="16" t="s">
        <v>100</v>
      </c>
      <c r="AW355" s="16" t="s">
        <v>36</v>
      </c>
      <c r="AX355" s="16" t="s">
        <v>80</v>
      </c>
      <c r="AY355" s="286" t="s">
        <v>160</v>
      </c>
    </row>
    <row r="356" s="13" customFormat="1">
      <c r="A356" s="13"/>
      <c r="B356" s="243"/>
      <c r="C356" s="244"/>
      <c r="D356" s="245" t="s">
        <v>168</v>
      </c>
      <c r="E356" s="246" t="s">
        <v>1</v>
      </c>
      <c r="F356" s="247" t="s">
        <v>395</v>
      </c>
      <c r="G356" s="244"/>
      <c r="H356" s="246" t="s">
        <v>1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3" t="s">
        <v>168</v>
      </c>
      <c r="AU356" s="253" t="s">
        <v>89</v>
      </c>
      <c r="AV356" s="13" t="s">
        <v>87</v>
      </c>
      <c r="AW356" s="13" t="s">
        <v>36</v>
      </c>
      <c r="AX356" s="13" t="s">
        <v>80</v>
      </c>
      <c r="AY356" s="253" t="s">
        <v>160</v>
      </c>
    </row>
    <row r="357" s="14" customFormat="1">
      <c r="A357" s="14"/>
      <c r="B357" s="254"/>
      <c r="C357" s="255"/>
      <c r="D357" s="245" t="s">
        <v>168</v>
      </c>
      <c r="E357" s="256" t="s">
        <v>1</v>
      </c>
      <c r="F357" s="257" t="s">
        <v>396</v>
      </c>
      <c r="G357" s="255"/>
      <c r="H357" s="258">
        <v>5.8200000000000003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64" t="s">
        <v>168</v>
      </c>
      <c r="AU357" s="264" t="s">
        <v>89</v>
      </c>
      <c r="AV357" s="14" t="s">
        <v>89</v>
      </c>
      <c r="AW357" s="14" t="s">
        <v>36</v>
      </c>
      <c r="AX357" s="14" t="s">
        <v>80</v>
      </c>
      <c r="AY357" s="264" t="s">
        <v>160</v>
      </c>
    </row>
    <row r="358" s="14" customFormat="1">
      <c r="A358" s="14"/>
      <c r="B358" s="254"/>
      <c r="C358" s="255"/>
      <c r="D358" s="245" t="s">
        <v>168</v>
      </c>
      <c r="E358" s="256" t="s">
        <v>1</v>
      </c>
      <c r="F358" s="257" t="s">
        <v>397</v>
      </c>
      <c r="G358" s="255"/>
      <c r="H358" s="258">
        <v>11.303000000000001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4" t="s">
        <v>168</v>
      </c>
      <c r="AU358" s="264" t="s">
        <v>89</v>
      </c>
      <c r="AV358" s="14" t="s">
        <v>89</v>
      </c>
      <c r="AW358" s="14" t="s">
        <v>36</v>
      </c>
      <c r="AX358" s="14" t="s">
        <v>80</v>
      </c>
      <c r="AY358" s="264" t="s">
        <v>160</v>
      </c>
    </row>
    <row r="359" s="14" customFormat="1">
      <c r="A359" s="14"/>
      <c r="B359" s="254"/>
      <c r="C359" s="255"/>
      <c r="D359" s="245" t="s">
        <v>168</v>
      </c>
      <c r="E359" s="256" t="s">
        <v>1</v>
      </c>
      <c r="F359" s="257" t="s">
        <v>398</v>
      </c>
      <c r="G359" s="255"/>
      <c r="H359" s="258">
        <v>8.5800000000000001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64" t="s">
        <v>168</v>
      </c>
      <c r="AU359" s="264" t="s">
        <v>89</v>
      </c>
      <c r="AV359" s="14" t="s">
        <v>89</v>
      </c>
      <c r="AW359" s="14" t="s">
        <v>36</v>
      </c>
      <c r="AX359" s="14" t="s">
        <v>80</v>
      </c>
      <c r="AY359" s="264" t="s">
        <v>160</v>
      </c>
    </row>
    <row r="360" s="14" customFormat="1">
      <c r="A360" s="14"/>
      <c r="B360" s="254"/>
      <c r="C360" s="255"/>
      <c r="D360" s="245" t="s">
        <v>168</v>
      </c>
      <c r="E360" s="256" t="s">
        <v>1</v>
      </c>
      <c r="F360" s="257" t="s">
        <v>399</v>
      </c>
      <c r="G360" s="255"/>
      <c r="H360" s="258">
        <v>0.41999999999999998</v>
      </c>
      <c r="I360" s="259"/>
      <c r="J360" s="255"/>
      <c r="K360" s="255"/>
      <c r="L360" s="260"/>
      <c r="M360" s="261"/>
      <c r="N360" s="262"/>
      <c r="O360" s="262"/>
      <c r="P360" s="262"/>
      <c r="Q360" s="262"/>
      <c r="R360" s="262"/>
      <c r="S360" s="262"/>
      <c r="T360" s="263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4" t="s">
        <v>168</v>
      </c>
      <c r="AU360" s="264" t="s">
        <v>89</v>
      </c>
      <c r="AV360" s="14" t="s">
        <v>89</v>
      </c>
      <c r="AW360" s="14" t="s">
        <v>36</v>
      </c>
      <c r="AX360" s="14" t="s">
        <v>80</v>
      </c>
      <c r="AY360" s="264" t="s">
        <v>160</v>
      </c>
    </row>
    <row r="361" s="16" customFormat="1">
      <c r="A361" s="16"/>
      <c r="B361" s="276"/>
      <c r="C361" s="277"/>
      <c r="D361" s="245" t="s">
        <v>168</v>
      </c>
      <c r="E361" s="278" t="s">
        <v>1</v>
      </c>
      <c r="F361" s="279" t="s">
        <v>213</v>
      </c>
      <c r="G361" s="277"/>
      <c r="H361" s="280">
        <v>26.123000000000005</v>
      </c>
      <c r="I361" s="281"/>
      <c r="J361" s="277"/>
      <c r="K361" s="277"/>
      <c r="L361" s="282"/>
      <c r="M361" s="283"/>
      <c r="N361" s="284"/>
      <c r="O361" s="284"/>
      <c r="P361" s="284"/>
      <c r="Q361" s="284"/>
      <c r="R361" s="284"/>
      <c r="S361" s="284"/>
      <c r="T361" s="285"/>
      <c r="U361" s="16"/>
      <c r="V361" s="16"/>
      <c r="W361" s="16"/>
      <c r="X361" s="16"/>
      <c r="Y361" s="16"/>
      <c r="Z361" s="16"/>
      <c r="AA361" s="16"/>
      <c r="AB361" s="16"/>
      <c r="AC361" s="16"/>
      <c r="AD361" s="16"/>
      <c r="AE361" s="16"/>
      <c r="AT361" s="286" t="s">
        <v>168</v>
      </c>
      <c r="AU361" s="286" t="s">
        <v>89</v>
      </c>
      <c r="AV361" s="16" t="s">
        <v>100</v>
      </c>
      <c r="AW361" s="16" t="s">
        <v>36</v>
      </c>
      <c r="AX361" s="16" t="s">
        <v>80</v>
      </c>
      <c r="AY361" s="286" t="s">
        <v>160</v>
      </c>
    </row>
    <row r="362" s="13" customFormat="1">
      <c r="A362" s="13"/>
      <c r="B362" s="243"/>
      <c r="C362" s="244"/>
      <c r="D362" s="245" t="s">
        <v>168</v>
      </c>
      <c r="E362" s="246" t="s">
        <v>1</v>
      </c>
      <c r="F362" s="247" t="s">
        <v>400</v>
      </c>
      <c r="G362" s="244"/>
      <c r="H362" s="246" t="s">
        <v>1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3" t="s">
        <v>168</v>
      </c>
      <c r="AU362" s="253" t="s">
        <v>89</v>
      </c>
      <c r="AV362" s="13" t="s">
        <v>87</v>
      </c>
      <c r="AW362" s="13" t="s">
        <v>36</v>
      </c>
      <c r="AX362" s="13" t="s">
        <v>80</v>
      </c>
      <c r="AY362" s="253" t="s">
        <v>160</v>
      </c>
    </row>
    <row r="363" s="14" customFormat="1">
      <c r="A363" s="14"/>
      <c r="B363" s="254"/>
      <c r="C363" s="255"/>
      <c r="D363" s="245" t="s">
        <v>168</v>
      </c>
      <c r="E363" s="256" t="s">
        <v>1</v>
      </c>
      <c r="F363" s="257" t="s">
        <v>401</v>
      </c>
      <c r="G363" s="255"/>
      <c r="H363" s="258">
        <v>4.5</v>
      </c>
      <c r="I363" s="259"/>
      <c r="J363" s="255"/>
      <c r="K363" s="255"/>
      <c r="L363" s="260"/>
      <c r="M363" s="261"/>
      <c r="N363" s="262"/>
      <c r="O363" s="262"/>
      <c r="P363" s="262"/>
      <c r="Q363" s="262"/>
      <c r="R363" s="262"/>
      <c r="S363" s="262"/>
      <c r="T363" s="263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4" t="s">
        <v>168</v>
      </c>
      <c r="AU363" s="264" t="s">
        <v>89</v>
      </c>
      <c r="AV363" s="14" t="s">
        <v>89</v>
      </c>
      <c r="AW363" s="14" t="s">
        <v>36</v>
      </c>
      <c r="AX363" s="14" t="s">
        <v>80</v>
      </c>
      <c r="AY363" s="264" t="s">
        <v>160</v>
      </c>
    </row>
    <row r="364" s="14" customFormat="1">
      <c r="A364" s="14"/>
      <c r="B364" s="254"/>
      <c r="C364" s="255"/>
      <c r="D364" s="245" t="s">
        <v>168</v>
      </c>
      <c r="E364" s="256" t="s">
        <v>1</v>
      </c>
      <c r="F364" s="257" t="s">
        <v>397</v>
      </c>
      <c r="G364" s="255"/>
      <c r="H364" s="258">
        <v>11.303000000000001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4" t="s">
        <v>168</v>
      </c>
      <c r="AU364" s="264" t="s">
        <v>89</v>
      </c>
      <c r="AV364" s="14" t="s">
        <v>89</v>
      </c>
      <c r="AW364" s="14" t="s">
        <v>36</v>
      </c>
      <c r="AX364" s="14" t="s">
        <v>80</v>
      </c>
      <c r="AY364" s="264" t="s">
        <v>160</v>
      </c>
    </row>
    <row r="365" s="14" customFormat="1">
      <c r="A365" s="14"/>
      <c r="B365" s="254"/>
      <c r="C365" s="255"/>
      <c r="D365" s="245" t="s">
        <v>168</v>
      </c>
      <c r="E365" s="256" t="s">
        <v>1</v>
      </c>
      <c r="F365" s="257" t="s">
        <v>398</v>
      </c>
      <c r="G365" s="255"/>
      <c r="H365" s="258">
        <v>8.5800000000000001</v>
      </c>
      <c r="I365" s="259"/>
      <c r="J365" s="255"/>
      <c r="K365" s="255"/>
      <c r="L365" s="260"/>
      <c r="M365" s="261"/>
      <c r="N365" s="262"/>
      <c r="O365" s="262"/>
      <c r="P365" s="262"/>
      <c r="Q365" s="262"/>
      <c r="R365" s="262"/>
      <c r="S365" s="262"/>
      <c r="T365" s="26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4" t="s">
        <v>168</v>
      </c>
      <c r="AU365" s="264" t="s">
        <v>89</v>
      </c>
      <c r="AV365" s="14" t="s">
        <v>89</v>
      </c>
      <c r="AW365" s="14" t="s">
        <v>36</v>
      </c>
      <c r="AX365" s="14" t="s">
        <v>80</v>
      </c>
      <c r="AY365" s="264" t="s">
        <v>160</v>
      </c>
    </row>
    <row r="366" s="14" customFormat="1">
      <c r="A366" s="14"/>
      <c r="B366" s="254"/>
      <c r="C366" s="255"/>
      <c r="D366" s="245" t="s">
        <v>168</v>
      </c>
      <c r="E366" s="256" t="s">
        <v>1</v>
      </c>
      <c r="F366" s="257" t="s">
        <v>399</v>
      </c>
      <c r="G366" s="255"/>
      <c r="H366" s="258">
        <v>0.41999999999999998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4" t="s">
        <v>168</v>
      </c>
      <c r="AU366" s="264" t="s">
        <v>89</v>
      </c>
      <c r="AV366" s="14" t="s">
        <v>89</v>
      </c>
      <c r="AW366" s="14" t="s">
        <v>36</v>
      </c>
      <c r="AX366" s="14" t="s">
        <v>80</v>
      </c>
      <c r="AY366" s="264" t="s">
        <v>160</v>
      </c>
    </row>
    <row r="367" s="16" customFormat="1">
      <c r="A367" s="16"/>
      <c r="B367" s="276"/>
      <c r="C367" s="277"/>
      <c r="D367" s="245" t="s">
        <v>168</v>
      </c>
      <c r="E367" s="278" t="s">
        <v>1</v>
      </c>
      <c r="F367" s="279" t="s">
        <v>213</v>
      </c>
      <c r="G367" s="277"/>
      <c r="H367" s="280">
        <v>24.803000000000004</v>
      </c>
      <c r="I367" s="281"/>
      <c r="J367" s="277"/>
      <c r="K367" s="277"/>
      <c r="L367" s="282"/>
      <c r="M367" s="283"/>
      <c r="N367" s="284"/>
      <c r="O367" s="284"/>
      <c r="P367" s="284"/>
      <c r="Q367" s="284"/>
      <c r="R367" s="284"/>
      <c r="S367" s="284"/>
      <c r="T367" s="285"/>
      <c r="U367" s="16"/>
      <c r="V367" s="16"/>
      <c r="W367" s="16"/>
      <c r="X367" s="16"/>
      <c r="Y367" s="16"/>
      <c r="Z367" s="16"/>
      <c r="AA367" s="16"/>
      <c r="AB367" s="16"/>
      <c r="AC367" s="16"/>
      <c r="AD367" s="16"/>
      <c r="AE367" s="16"/>
      <c r="AT367" s="286" t="s">
        <v>168</v>
      </c>
      <c r="AU367" s="286" t="s">
        <v>89</v>
      </c>
      <c r="AV367" s="16" t="s">
        <v>100</v>
      </c>
      <c r="AW367" s="16" t="s">
        <v>36</v>
      </c>
      <c r="AX367" s="16" t="s">
        <v>80</v>
      </c>
      <c r="AY367" s="286" t="s">
        <v>160</v>
      </c>
    </row>
    <row r="368" s="15" customFormat="1">
      <c r="A368" s="15"/>
      <c r="B368" s="265"/>
      <c r="C368" s="266"/>
      <c r="D368" s="245" t="s">
        <v>168</v>
      </c>
      <c r="E368" s="267" t="s">
        <v>1</v>
      </c>
      <c r="F368" s="268" t="s">
        <v>173</v>
      </c>
      <c r="G368" s="266"/>
      <c r="H368" s="269">
        <v>59.826000000000008</v>
      </c>
      <c r="I368" s="270"/>
      <c r="J368" s="266"/>
      <c r="K368" s="266"/>
      <c r="L368" s="271"/>
      <c r="M368" s="272"/>
      <c r="N368" s="273"/>
      <c r="O368" s="273"/>
      <c r="P368" s="273"/>
      <c r="Q368" s="273"/>
      <c r="R368" s="273"/>
      <c r="S368" s="273"/>
      <c r="T368" s="274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75" t="s">
        <v>168</v>
      </c>
      <c r="AU368" s="275" t="s">
        <v>89</v>
      </c>
      <c r="AV368" s="15" t="s">
        <v>166</v>
      </c>
      <c r="AW368" s="15" t="s">
        <v>36</v>
      </c>
      <c r="AX368" s="15" t="s">
        <v>87</v>
      </c>
      <c r="AY368" s="275" t="s">
        <v>160</v>
      </c>
    </row>
    <row r="369" s="2" customFormat="1" ht="37.8" customHeight="1">
      <c r="A369" s="39"/>
      <c r="B369" s="40"/>
      <c r="C369" s="229" t="s">
        <v>402</v>
      </c>
      <c r="D369" s="229" t="s">
        <v>162</v>
      </c>
      <c r="E369" s="230" t="s">
        <v>403</v>
      </c>
      <c r="F369" s="231" t="s">
        <v>404</v>
      </c>
      <c r="G369" s="232" t="s">
        <v>165</v>
      </c>
      <c r="H369" s="233">
        <v>1.0489999999999999</v>
      </c>
      <c r="I369" s="234"/>
      <c r="J369" s="235">
        <f>ROUND(I369*H369,2)</f>
        <v>0</v>
      </c>
      <c r="K369" s="236"/>
      <c r="L369" s="45"/>
      <c r="M369" s="237" t="s">
        <v>1</v>
      </c>
      <c r="N369" s="238" t="s">
        <v>45</v>
      </c>
      <c r="O369" s="92"/>
      <c r="P369" s="239">
        <f>O369*H369</f>
        <v>0</v>
      </c>
      <c r="Q369" s="239">
        <v>0</v>
      </c>
      <c r="R369" s="239">
        <f>Q369*H369</f>
        <v>0</v>
      </c>
      <c r="S369" s="239">
        <v>2.2000000000000002</v>
      </c>
      <c r="T369" s="240">
        <f>S369*H369</f>
        <v>2.3077999999999999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41" t="s">
        <v>166</v>
      </c>
      <c r="AT369" s="241" t="s">
        <v>162</v>
      </c>
      <c r="AU369" s="241" t="s">
        <v>89</v>
      </c>
      <c r="AY369" s="18" t="s">
        <v>160</v>
      </c>
      <c r="BE369" s="242">
        <f>IF(N369="základní",J369,0)</f>
        <v>0</v>
      </c>
      <c r="BF369" s="242">
        <f>IF(N369="snížená",J369,0)</f>
        <v>0</v>
      </c>
      <c r="BG369" s="242">
        <f>IF(N369="zákl. přenesená",J369,0)</f>
        <v>0</v>
      </c>
      <c r="BH369" s="242">
        <f>IF(N369="sníž. přenesená",J369,0)</f>
        <v>0</v>
      </c>
      <c r="BI369" s="242">
        <f>IF(N369="nulová",J369,0)</f>
        <v>0</v>
      </c>
      <c r="BJ369" s="18" t="s">
        <v>87</v>
      </c>
      <c r="BK369" s="242">
        <f>ROUND(I369*H369,2)</f>
        <v>0</v>
      </c>
      <c r="BL369" s="18" t="s">
        <v>166</v>
      </c>
      <c r="BM369" s="241" t="s">
        <v>405</v>
      </c>
    </row>
    <row r="370" s="14" customFormat="1">
      <c r="A370" s="14"/>
      <c r="B370" s="254"/>
      <c r="C370" s="255"/>
      <c r="D370" s="245" t="s">
        <v>168</v>
      </c>
      <c r="E370" s="256" t="s">
        <v>1</v>
      </c>
      <c r="F370" s="257" t="s">
        <v>406</v>
      </c>
      <c r="G370" s="255"/>
      <c r="H370" s="258">
        <v>0.57999999999999996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4" t="s">
        <v>168</v>
      </c>
      <c r="AU370" s="264" t="s">
        <v>89</v>
      </c>
      <c r="AV370" s="14" t="s">
        <v>89</v>
      </c>
      <c r="AW370" s="14" t="s">
        <v>36</v>
      </c>
      <c r="AX370" s="14" t="s">
        <v>80</v>
      </c>
      <c r="AY370" s="264" t="s">
        <v>160</v>
      </c>
    </row>
    <row r="371" s="14" customFormat="1">
      <c r="A371" s="14"/>
      <c r="B371" s="254"/>
      <c r="C371" s="255"/>
      <c r="D371" s="245" t="s">
        <v>168</v>
      </c>
      <c r="E371" s="256" t="s">
        <v>1</v>
      </c>
      <c r="F371" s="257" t="s">
        <v>407</v>
      </c>
      <c r="G371" s="255"/>
      <c r="H371" s="258">
        <v>0.46899999999999997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4" t="s">
        <v>168</v>
      </c>
      <c r="AU371" s="264" t="s">
        <v>89</v>
      </c>
      <c r="AV371" s="14" t="s">
        <v>89</v>
      </c>
      <c r="AW371" s="14" t="s">
        <v>36</v>
      </c>
      <c r="AX371" s="14" t="s">
        <v>80</v>
      </c>
      <c r="AY371" s="264" t="s">
        <v>160</v>
      </c>
    </row>
    <row r="372" s="15" customFormat="1">
      <c r="A372" s="15"/>
      <c r="B372" s="265"/>
      <c r="C372" s="266"/>
      <c r="D372" s="245" t="s">
        <v>168</v>
      </c>
      <c r="E372" s="267" t="s">
        <v>1</v>
      </c>
      <c r="F372" s="268" t="s">
        <v>173</v>
      </c>
      <c r="G372" s="266"/>
      <c r="H372" s="269">
        <v>1.0489999999999999</v>
      </c>
      <c r="I372" s="270"/>
      <c r="J372" s="266"/>
      <c r="K372" s="266"/>
      <c r="L372" s="271"/>
      <c r="M372" s="272"/>
      <c r="N372" s="273"/>
      <c r="O372" s="273"/>
      <c r="P372" s="273"/>
      <c r="Q372" s="273"/>
      <c r="R372" s="273"/>
      <c r="S372" s="273"/>
      <c r="T372" s="27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5" t="s">
        <v>168</v>
      </c>
      <c r="AU372" s="275" t="s">
        <v>89</v>
      </c>
      <c r="AV372" s="15" t="s">
        <v>166</v>
      </c>
      <c r="AW372" s="15" t="s">
        <v>36</v>
      </c>
      <c r="AX372" s="15" t="s">
        <v>87</v>
      </c>
      <c r="AY372" s="275" t="s">
        <v>160</v>
      </c>
    </row>
    <row r="373" s="2" customFormat="1" ht="24.15" customHeight="1">
      <c r="A373" s="39"/>
      <c r="B373" s="40"/>
      <c r="C373" s="229" t="s">
        <v>408</v>
      </c>
      <c r="D373" s="229" t="s">
        <v>162</v>
      </c>
      <c r="E373" s="230" t="s">
        <v>409</v>
      </c>
      <c r="F373" s="231" t="s">
        <v>410</v>
      </c>
      <c r="G373" s="232" t="s">
        <v>185</v>
      </c>
      <c r="H373" s="233">
        <v>24.359999999999999</v>
      </c>
      <c r="I373" s="234"/>
      <c r="J373" s="235">
        <f>ROUND(I373*H373,2)</f>
        <v>0</v>
      </c>
      <c r="K373" s="236"/>
      <c r="L373" s="45"/>
      <c r="M373" s="237" t="s">
        <v>1</v>
      </c>
      <c r="N373" s="238" t="s">
        <v>45</v>
      </c>
      <c r="O373" s="92"/>
      <c r="P373" s="239">
        <f>O373*H373</f>
        <v>0</v>
      </c>
      <c r="Q373" s="239">
        <v>0</v>
      </c>
      <c r="R373" s="239">
        <f>Q373*H373</f>
        <v>0</v>
      </c>
      <c r="S373" s="239">
        <v>0.040000000000000001</v>
      </c>
      <c r="T373" s="240">
        <f>S373*H373</f>
        <v>0.97440000000000004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41" t="s">
        <v>166</v>
      </c>
      <c r="AT373" s="241" t="s">
        <v>162</v>
      </c>
      <c r="AU373" s="241" t="s">
        <v>89</v>
      </c>
      <c r="AY373" s="18" t="s">
        <v>160</v>
      </c>
      <c r="BE373" s="242">
        <f>IF(N373="základní",J373,0)</f>
        <v>0</v>
      </c>
      <c r="BF373" s="242">
        <f>IF(N373="snížená",J373,0)</f>
        <v>0</v>
      </c>
      <c r="BG373" s="242">
        <f>IF(N373="zákl. přenesená",J373,0)</f>
        <v>0</v>
      </c>
      <c r="BH373" s="242">
        <f>IF(N373="sníž. přenesená",J373,0)</f>
        <v>0</v>
      </c>
      <c r="BI373" s="242">
        <f>IF(N373="nulová",J373,0)</f>
        <v>0</v>
      </c>
      <c r="BJ373" s="18" t="s">
        <v>87</v>
      </c>
      <c r="BK373" s="242">
        <f>ROUND(I373*H373,2)</f>
        <v>0</v>
      </c>
      <c r="BL373" s="18" t="s">
        <v>166</v>
      </c>
      <c r="BM373" s="241" t="s">
        <v>411</v>
      </c>
    </row>
    <row r="374" s="2" customFormat="1">
      <c r="A374" s="39"/>
      <c r="B374" s="40"/>
      <c r="C374" s="41"/>
      <c r="D374" s="245" t="s">
        <v>412</v>
      </c>
      <c r="E374" s="41"/>
      <c r="F374" s="298" t="s">
        <v>413</v>
      </c>
      <c r="G374" s="41"/>
      <c r="H374" s="41"/>
      <c r="I374" s="299"/>
      <c r="J374" s="41"/>
      <c r="K374" s="41"/>
      <c r="L374" s="45"/>
      <c r="M374" s="300"/>
      <c r="N374" s="301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412</v>
      </c>
      <c r="AU374" s="18" t="s">
        <v>89</v>
      </c>
    </row>
    <row r="375" s="13" customFormat="1">
      <c r="A375" s="13"/>
      <c r="B375" s="243"/>
      <c r="C375" s="244"/>
      <c r="D375" s="245" t="s">
        <v>168</v>
      </c>
      <c r="E375" s="246" t="s">
        <v>1</v>
      </c>
      <c r="F375" s="247" t="s">
        <v>414</v>
      </c>
      <c r="G375" s="244"/>
      <c r="H375" s="246" t="s">
        <v>1</v>
      </c>
      <c r="I375" s="248"/>
      <c r="J375" s="244"/>
      <c r="K375" s="244"/>
      <c r="L375" s="249"/>
      <c r="M375" s="250"/>
      <c r="N375" s="251"/>
      <c r="O375" s="251"/>
      <c r="P375" s="251"/>
      <c r="Q375" s="251"/>
      <c r="R375" s="251"/>
      <c r="S375" s="251"/>
      <c r="T375" s="252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3" t="s">
        <v>168</v>
      </c>
      <c r="AU375" s="253" t="s">
        <v>89</v>
      </c>
      <c r="AV375" s="13" t="s">
        <v>87</v>
      </c>
      <c r="AW375" s="13" t="s">
        <v>36</v>
      </c>
      <c r="AX375" s="13" t="s">
        <v>80</v>
      </c>
      <c r="AY375" s="253" t="s">
        <v>160</v>
      </c>
    </row>
    <row r="376" s="13" customFormat="1">
      <c r="A376" s="13"/>
      <c r="B376" s="243"/>
      <c r="C376" s="244"/>
      <c r="D376" s="245" t="s">
        <v>168</v>
      </c>
      <c r="E376" s="246" t="s">
        <v>1</v>
      </c>
      <c r="F376" s="247" t="s">
        <v>415</v>
      </c>
      <c r="G376" s="244"/>
      <c r="H376" s="246" t="s">
        <v>1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3" t="s">
        <v>168</v>
      </c>
      <c r="AU376" s="253" t="s">
        <v>89</v>
      </c>
      <c r="AV376" s="13" t="s">
        <v>87</v>
      </c>
      <c r="AW376" s="13" t="s">
        <v>36</v>
      </c>
      <c r="AX376" s="13" t="s">
        <v>80</v>
      </c>
      <c r="AY376" s="253" t="s">
        <v>160</v>
      </c>
    </row>
    <row r="377" s="13" customFormat="1">
      <c r="A377" s="13"/>
      <c r="B377" s="243"/>
      <c r="C377" s="244"/>
      <c r="D377" s="245" t="s">
        <v>168</v>
      </c>
      <c r="E377" s="246" t="s">
        <v>1</v>
      </c>
      <c r="F377" s="247" t="s">
        <v>416</v>
      </c>
      <c r="G377" s="244"/>
      <c r="H377" s="246" t="s">
        <v>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3" t="s">
        <v>168</v>
      </c>
      <c r="AU377" s="253" t="s">
        <v>89</v>
      </c>
      <c r="AV377" s="13" t="s">
        <v>87</v>
      </c>
      <c r="AW377" s="13" t="s">
        <v>36</v>
      </c>
      <c r="AX377" s="13" t="s">
        <v>80</v>
      </c>
      <c r="AY377" s="253" t="s">
        <v>160</v>
      </c>
    </row>
    <row r="378" s="13" customFormat="1">
      <c r="A378" s="13"/>
      <c r="B378" s="243"/>
      <c r="C378" s="244"/>
      <c r="D378" s="245" t="s">
        <v>168</v>
      </c>
      <c r="E378" s="246" t="s">
        <v>1</v>
      </c>
      <c r="F378" s="247" t="s">
        <v>417</v>
      </c>
      <c r="G378" s="244"/>
      <c r="H378" s="246" t="s">
        <v>1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3" t="s">
        <v>168</v>
      </c>
      <c r="AU378" s="253" t="s">
        <v>89</v>
      </c>
      <c r="AV378" s="13" t="s">
        <v>87</v>
      </c>
      <c r="AW378" s="13" t="s">
        <v>36</v>
      </c>
      <c r="AX378" s="13" t="s">
        <v>80</v>
      </c>
      <c r="AY378" s="253" t="s">
        <v>160</v>
      </c>
    </row>
    <row r="379" s="14" customFormat="1">
      <c r="A379" s="14"/>
      <c r="B379" s="254"/>
      <c r="C379" s="255"/>
      <c r="D379" s="245" t="s">
        <v>168</v>
      </c>
      <c r="E379" s="256" t="s">
        <v>1</v>
      </c>
      <c r="F379" s="257" t="s">
        <v>418</v>
      </c>
      <c r="G379" s="255"/>
      <c r="H379" s="258">
        <v>24.359999999999999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4" t="s">
        <v>168</v>
      </c>
      <c r="AU379" s="264" t="s">
        <v>89</v>
      </c>
      <c r="AV379" s="14" t="s">
        <v>89</v>
      </c>
      <c r="AW379" s="14" t="s">
        <v>36</v>
      </c>
      <c r="AX379" s="14" t="s">
        <v>80</v>
      </c>
      <c r="AY379" s="264" t="s">
        <v>160</v>
      </c>
    </row>
    <row r="380" s="15" customFormat="1">
      <c r="A380" s="15"/>
      <c r="B380" s="265"/>
      <c r="C380" s="266"/>
      <c r="D380" s="245" t="s">
        <v>168</v>
      </c>
      <c r="E380" s="267" t="s">
        <v>1</v>
      </c>
      <c r="F380" s="268" t="s">
        <v>173</v>
      </c>
      <c r="G380" s="266"/>
      <c r="H380" s="269">
        <v>24.359999999999999</v>
      </c>
      <c r="I380" s="270"/>
      <c r="J380" s="266"/>
      <c r="K380" s="266"/>
      <c r="L380" s="271"/>
      <c r="M380" s="272"/>
      <c r="N380" s="273"/>
      <c r="O380" s="273"/>
      <c r="P380" s="273"/>
      <c r="Q380" s="273"/>
      <c r="R380" s="273"/>
      <c r="S380" s="273"/>
      <c r="T380" s="274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5" t="s">
        <v>168</v>
      </c>
      <c r="AU380" s="275" t="s">
        <v>89</v>
      </c>
      <c r="AV380" s="15" t="s">
        <v>166</v>
      </c>
      <c r="AW380" s="15" t="s">
        <v>36</v>
      </c>
      <c r="AX380" s="15" t="s">
        <v>87</v>
      </c>
      <c r="AY380" s="275" t="s">
        <v>160</v>
      </c>
    </row>
    <row r="381" s="2" customFormat="1" ht="24.15" customHeight="1">
      <c r="A381" s="39"/>
      <c r="B381" s="40"/>
      <c r="C381" s="229" t="s">
        <v>419</v>
      </c>
      <c r="D381" s="229" t="s">
        <v>162</v>
      </c>
      <c r="E381" s="230" t="s">
        <v>420</v>
      </c>
      <c r="F381" s="231" t="s">
        <v>421</v>
      </c>
      <c r="G381" s="232" t="s">
        <v>185</v>
      </c>
      <c r="H381" s="233">
        <v>9.9900000000000002</v>
      </c>
      <c r="I381" s="234"/>
      <c r="J381" s="235">
        <f>ROUND(I381*H381,2)</f>
        <v>0</v>
      </c>
      <c r="K381" s="236"/>
      <c r="L381" s="45"/>
      <c r="M381" s="237" t="s">
        <v>1</v>
      </c>
      <c r="N381" s="238" t="s">
        <v>45</v>
      </c>
      <c r="O381" s="92"/>
      <c r="P381" s="239">
        <f>O381*H381</f>
        <v>0</v>
      </c>
      <c r="Q381" s="239">
        <v>0</v>
      </c>
      <c r="R381" s="239">
        <f>Q381*H381</f>
        <v>0</v>
      </c>
      <c r="S381" s="239">
        <v>0.060999999999999999</v>
      </c>
      <c r="T381" s="240">
        <f>S381*H381</f>
        <v>0.60938999999999999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41" t="s">
        <v>166</v>
      </c>
      <c r="AT381" s="241" t="s">
        <v>162</v>
      </c>
      <c r="AU381" s="241" t="s">
        <v>89</v>
      </c>
      <c r="AY381" s="18" t="s">
        <v>160</v>
      </c>
      <c r="BE381" s="242">
        <f>IF(N381="základní",J381,0)</f>
        <v>0</v>
      </c>
      <c r="BF381" s="242">
        <f>IF(N381="snížená",J381,0)</f>
        <v>0</v>
      </c>
      <c r="BG381" s="242">
        <f>IF(N381="zákl. přenesená",J381,0)</f>
        <v>0</v>
      </c>
      <c r="BH381" s="242">
        <f>IF(N381="sníž. přenesená",J381,0)</f>
        <v>0</v>
      </c>
      <c r="BI381" s="242">
        <f>IF(N381="nulová",J381,0)</f>
        <v>0</v>
      </c>
      <c r="BJ381" s="18" t="s">
        <v>87</v>
      </c>
      <c r="BK381" s="242">
        <f>ROUND(I381*H381,2)</f>
        <v>0</v>
      </c>
      <c r="BL381" s="18" t="s">
        <v>166</v>
      </c>
      <c r="BM381" s="241" t="s">
        <v>422</v>
      </c>
    </row>
    <row r="382" s="14" customFormat="1">
      <c r="A382" s="14"/>
      <c r="B382" s="254"/>
      <c r="C382" s="255"/>
      <c r="D382" s="245" t="s">
        <v>168</v>
      </c>
      <c r="E382" s="256" t="s">
        <v>1</v>
      </c>
      <c r="F382" s="257" t="s">
        <v>423</v>
      </c>
      <c r="G382" s="255"/>
      <c r="H382" s="258">
        <v>9.9900000000000002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4" t="s">
        <v>168</v>
      </c>
      <c r="AU382" s="264" t="s">
        <v>89</v>
      </c>
      <c r="AV382" s="14" t="s">
        <v>89</v>
      </c>
      <c r="AW382" s="14" t="s">
        <v>36</v>
      </c>
      <c r="AX382" s="14" t="s">
        <v>80</v>
      </c>
      <c r="AY382" s="264" t="s">
        <v>160</v>
      </c>
    </row>
    <row r="383" s="15" customFormat="1">
      <c r="A383" s="15"/>
      <c r="B383" s="265"/>
      <c r="C383" s="266"/>
      <c r="D383" s="245" t="s">
        <v>168</v>
      </c>
      <c r="E383" s="267" t="s">
        <v>1</v>
      </c>
      <c r="F383" s="268" t="s">
        <v>173</v>
      </c>
      <c r="G383" s="266"/>
      <c r="H383" s="269">
        <v>9.9900000000000002</v>
      </c>
      <c r="I383" s="270"/>
      <c r="J383" s="266"/>
      <c r="K383" s="266"/>
      <c r="L383" s="271"/>
      <c r="M383" s="272"/>
      <c r="N383" s="273"/>
      <c r="O383" s="273"/>
      <c r="P383" s="273"/>
      <c r="Q383" s="273"/>
      <c r="R383" s="273"/>
      <c r="S383" s="273"/>
      <c r="T383" s="27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5" t="s">
        <v>168</v>
      </c>
      <c r="AU383" s="275" t="s">
        <v>89</v>
      </c>
      <c r="AV383" s="15" t="s">
        <v>166</v>
      </c>
      <c r="AW383" s="15" t="s">
        <v>36</v>
      </c>
      <c r="AX383" s="15" t="s">
        <v>87</v>
      </c>
      <c r="AY383" s="275" t="s">
        <v>160</v>
      </c>
    </row>
    <row r="384" s="2" customFormat="1" ht="21.75" customHeight="1">
      <c r="A384" s="39"/>
      <c r="B384" s="40"/>
      <c r="C384" s="229" t="s">
        <v>424</v>
      </c>
      <c r="D384" s="229" t="s">
        <v>162</v>
      </c>
      <c r="E384" s="230" t="s">
        <v>425</v>
      </c>
      <c r="F384" s="231" t="s">
        <v>426</v>
      </c>
      <c r="G384" s="232" t="s">
        <v>185</v>
      </c>
      <c r="H384" s="233">
        <v>13.396000000000001</v>
      </c>
      <c r="I384" s="234"/>
      <c r="J384" s="235">
        <f>ROUND(I384*H384,2)</f>
        <v>0</v>
      </c>
      <c r="K384" s="236"/>
      <c r="L384" s="45"/>
      <c r="M384" s="237" t="s">
        <v>1</v>
      </c>
      <c r="N384" s="238" t="s">
        <v>45</v>
      </c>
      <c r="O384" s="92"/>
      <c r="P384" s="239">
        <f>O384*H384</f>
        <v>0</v>
      </c>
      <c r="Q384" s="239">
        <v>0</v>
      </c>
      <c r="R384" s="239">
        <f>Q384*H384</f>
        <v>0</v>
      </c>
      <c r="S384" s="239">
        <v>0.075999999999999998</v>
      </c>
      <c r="T384" s="240">
        <f>S384*H384</f>
        <v>1.0180960000000001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41" t="s">
        <v>166</v>
      </c>
      <c r="AT384" s="241" t="s">
        <v>162</v>
      </c>
      <c r="AU384" s="241" t="s">
        <v>89</v>
      </c>
      <c r="AY384" s="18" t="s">
        <v>160</v>
      </c>
      <c r="BE384" s="242">
        <f>IF(N384="základní",J384,0)</f>
        <v>0</v>
      </c>
      <c r="BF384" s="242">
        <f>IF(N384="snížená",J384,0)</f>
        <v>0</v>
      </c>
      <c r="BG384" s="242">
        <f>IF(N384="zákl. přenesená",J384,0)</f>
        <v>0</v>
      </c>
      <c r="BH384" s="242">
        <f>IF(N384="sníž. přenesená",J384,0)</f>
        <v>0</v>
      </c>
      <c r="BI384" s="242">
        <f>IF(N384="nulová",J384,0)</f>
        <v>0</v>
      </c>
      <c r="BJ384" s="18" t="s">
        <v>87</v>
      </c>
      <c r="BK384" s="242">
        <f>ROUND(I384*H384,2)</f>
        <v>0</v>
      </c>
      <c r="BL384" s="18" t="s">
        <v>166</v>
      </c>
      <c r="BM384" s="241" t="s">
        <v>427</v>
      </c>
    </row>
    <row r="385" s="13" customFormat="1">
      <c r="A385" s="13"/>
      <c r="B385" s="243"/>
      <c r="C385" s="244"/>
      <c r="D385" s="245" t="s">
        <v>168</v>
      </c>
      <c r="E385" s="246" t="s">
        <v>1</v>
      </c>
      <c r="F385" s="247" t="s">
        <v>218</v>
      </c>
      <c r="G385" s="244"/>
      <c r="H385" s="246" t="s">
        <v>1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3" t="s">
        <v>168</v>
      </c>
      <c r="AU385" s="253" t="s">
        <v>89</v>
      </c>
      <c r="AV385" s="13" t="s">
        <v>87</v>
      </c>
      <c r="AW385" s="13" t="s">
        <v>36</v>
      </c>
      <c r="AX385" s="13" t="s">
        <v>80</v>
      </c>
      <c r="AY385" s="253" t="s">
        <v>160</v>
      </c>
    </row>
    <row r="386" s="14" customFormat="1">
      <c r="A386" s="14"/>
      <c r="B386" s="254"/>
      <c r="C386" s="255"/>
      <c r="D386" s="245" t="s">
        <v>168</v>
      </c>
      <c r="E386" s="256" t="s">
        <v>1</v>
      </c>
      <c r="F386" s="257" t="s">
        <v>428</v>
      </c>
      <c r="G386" s="255"/>
      <c r="H386" s="258">
        <v>3.5459999999999998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4" t="s">
        <v>168</v>
      </c>
      <c r="AU386" s="264" t="s">
        <v>89</v>
      </c>
      <c r="AV386" s="14" t="s">
        <v>89</v>
      </c>
      <c r="AW386" s="14" t="s">
        <v>36</v>
      </c>
      <c r="AX386" s="14" t="s">
        <v>80</v>
      </c>
      <c r="AY386" s="264" t="s">
        <v>160</v>
      </c>
    </row>
    <row r="387" s="14" customFormat="1">
      <c r="A387" s="14"/>
      <c r="B387" s="254"/>
      <c r="C387" s="255"/>
      <c r="D387" s="245" t="s">
        <v>168</v>
      </c>
      <c r="E387" s="256" t="s">
        <v>1</v>
      </c>
      <c r="F387" s="257" t="s">
        <v>429</v>
      </c>
      <c r="G387" s="255"/>
      <c r="H387" s="258">
        <v>1.5760000000000001</v>
      </c>
      <c r="I387" s="259"/>
      <c r="J387" s="255"/>
      <c r="K387" s="255"/>
      <c r="L387" s="260"/>
      <c r="M387" s="261"/>
      <c r="N387" s="262"/>
      <c r="O387" s="262"/>
      <c r="P387" s="262"/>
      <c r="Q387" s="262"/>
      <c r="R387" s="262"/>
      <c r="S387" s="262"/>
      <c r="T387" s="263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64" t="s">
        <v>168</v>
      </c>
      <c r="AU387" s="264" t="s">
        <v>89</v>
      </c>
      <c r="AV387" s="14" t="s">
        <v>89</v>
      </c>
      <c r="AW387" s="14" t="s">
        <v>36</v>
      </c>
      <c r="AX387" s="14" t="s">
        <v>80</v>
      </c>
      <c r="AY387" s="264" t="s">
        <v>160</v>
      </c>
    </row>
    <row r="388" s="14" customFormat="1">
      <c r="A388" s="14"/>
      <c r="B388" s="254"/>
      <c r="C388" s="255"/>
      <c r="D388" s="245" t="s">
        <v>168</v>
      </c>
      <c r="E388" s="256" t="s">
        <v>1</v>
      </c>
      <c r="F388" s="257" t="s">
        <v>430</v>
      </c>
      <c r="G388" s="255"/>
      <c r="H388" s="258">
        <v>2.3639999999999999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4" t="s">
        <v>168</v>
      </c>
      <c r="AU388" s="264" t="s">
        <v>89</v>
      </c>
      <c r="AV388" s="14" t="s">
        <v>89</v>
      </c>
      <c r="AW388" s="14" t="s">
        <v>36</v>
      </c>
      <c r="AX388" s="14" t="s">
        <v>80</v>
      </c>
      <c r="AY388" s="264" t="s">
        <v>160</v>
      </c>
    </row>
    <row r="389" s="16" customFormat="1">
      <c r="A389" s="16"/>
      <c r="B389" s="276"/>
      <c r="C389" s="277"/>
      <c r="D389" s="245" t="s">
        <v>168</v>
      </c>
      <c r="E389" s="278" t="s">
        <v>1</v>
      </c>
      <c r="F389" s="279" t="s">
        <v>213</v>
      </c>
      <c r="G389" s="277"/>
      <c r="H389" s="280">
        <v>7.4859999999999998</v>
      </c>
      <c r="I389" s="281"/>
      <c r="J389" s="277"/>
      <c r="K389" s="277"/>
      <c r="L389" s="282"/>
      <c r="M389" s="283"/>
      <c r="N389" s="284"/>
      <c r="O389" s="284"/>
      <c r="P389" s="284"/>
      <c r="Q389" s="284"/>
      <c r="R389" s="284"/>
      <c r="S389" s="284"/>
      <c r="T389" s="285"/>
      <c r="U389" s="16"/>
      <c r="V389" s="16"/>
      <c r="W389" s="16"/>
      <c r="X389" s="16"/>
      <c r="Y389" s="16"/>
      <c r="Z389" s="16"/>
      <c r="AA389" s="16"/>
      <c r="AB389" s="16"/>
      <c r="AC389" s="16"/>
      <c r="AD389" s="16"/>
      <c r="AE389" s="16"/>
      <c r="AT389" s="286" t="s">
        <v>168</v>
      </c>
      <c r="AU389" s="286" t="s">
        <v>89</v>
      </c>
      <c r="AV389" s="16" t="s">
        <v>100</v>
      </c>
      <c r="AW389" s="16" t="s">
        <v>36</v>
      </c>
      <c r="AX389" s="16" t="s">
        <v>80</v>
      </c>
      <c r="AY389" s="286" t="s">
        <v>160</v>
      </c>
    </row>
    <row r="390" s="13" customFormat="1">
      <c r="A390" s="13"/>
      <c r="B390" s="243"/>
      <c r="C390" s="244"/>
      <c r="D390" s="245" t="s">
        <v>168</v>
      </c>
      <c r="E390" s="246" t="s">
        <v>1</v>
      </c>
      <c r="F390" s="247" t="s">
        <v>221</v>
      </c>
      <c r="G390" s="244"/>
      <c r="H390" s="246" t="s">
        <v>1</v>
      </c>
      <c r="I390" s="248"/>
      <c r="J390" s="244"/>
      <c r="K390" s="244"/>
      <c r="L390" s="249"/>
      <c r="M390" s="250"/>
      <c r="N390" s="251"/>
      <c r="O390" s="251"/>
      <c r="P390" s="251"/>
      <c r="Q390" s="251"/>
      <c r="R390" s="251"/>
      <c r="S390" s="251"/>
      <c r="T390" s="252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3" t="s">
        <v>168</v>
      </c>
      <c r="AU390" s="253" t="s">
        <v>89</v>
      </c>
      <c r="AV390" s="13" t="s">
        <v>87</v>
      </c>
      <c r="AW390" s="13" t="s">
        <v>36</v>
      </c>
      <c r="AX390" s="13" t="s">
        <v>80</v>
      </c>
      <c r="AY390" s="253" t="s">
        <v>160</v>
      </c>
    </row>
    <row r="391" s="14" customFormat="1">
      <c r="A391" s="14"/>
      <c r="B391" s="254"/>
      <c r="C391" s="255"/>
      <c r="D391" s="245" t="s">
        <v>168</v>
      </c>
      <c r="E391" s="256" t="s">
        <v>1</v>
      </c>
      <c r="F391" s="257" t="s">
        <v>430</v>
      </c>
      <c r="G391" s="255"/>
      <c r="H391" s="258">
        <v>2.3639999999999999</v>
      </c>
      <c r="I391" s="259"/>
      <c r="J391" s="255"/>
      <c r="K391" s="255"/>
      <c r="L391" s="260"/>
      <c r="M391" s="261"/>
      <c r="N391" s="262"/>
      <c r="O391" s="262"/>
      <c r="P391" s="262"/>
      <c r="Q391" s="262"/>
      <c r="R391" s="262"/>
      <c r="S391" s="262"/>
      <c r="T391" s="263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4" t="s">
        <v>168</v>
      </c>
      <c r="AU391" s="264" t="s">
        <v>89</v>
      </c>
      <c r="AV391" s="14" t="s">
        <v>89</v>
      </c>
      <c r="AW391" s="14" t="s">
        <v>36</v>
      </c>
      <c r="AX391" s="14" t="s">
        <v>80</v>
      </c>
      <c r="AY391" s="264" t="s">
        <v>160</v>
      </c>
    </row>
    <row r="392" s="14" customFormat="1">
      <c r="A392" s="14"/>
      <c r="B392" s="254"/>
      <c r="C392" s="255"/>
      <c r="D392" s="245" t="s">
        <v>168</v>
      </c>
      <c r="E392" s="256" t="s">
        <v>1</v>
      </c>
      <c r="F392" s="257" t="s">
        <v>428</v>
      </c>
      <c r="G392" s="255"/>
      <c r="H392" s="258">
        <v>3.5459999999999998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4" t="s">
        <v>168</v>
      </c>
      <c r="AU392" s="264" t="s">
        <v>89</v>
      </c>
      <c r="AV392" s="14" t="s">
        <v>89</v>
      </c>
      <c r="AW392" s="14" t="s">
        <v>36</v>
      </c>
      <c r="AX392" s="14" t="s">
        <v>80</v>
      </c>
      <c r="AY392" s="264" t="s">
        <v>160</v>
      </c>
    </row>
    <row r="393" s="16" customFormat="1">
      <c r="A393" s="16"/>
      <c r="B393" s="276"/>
      <c r="C393" s="277"/>
      <c r="D393" s="245" t="s">
        <v>168</v>
      </c>
      <c r="E393" s="278" t="s">
        <v>1</v>
      </c>
      <c r="F393" s="279" t="s">
        <v>213</v>
      </c>
      <c r="G393" s="277"/>
      <c r="H393" s="280">
        <v>5.9100000000000001</v>
      </c>
      <c r="I393" s="281"/>
      <c r="J393" s="277"/>
      <c r="K393" s="277"/>
      <c r="L393" s="282"/>
      <c r="M393" s="283"/>
      <c r="N393" s="284"/>
      <c r="O393" s="284"/>
      <c r="P393" s="284"/>
      <c r="Q393" s="284"/>
      <c r="R393" s="284"/>
      <c r="S393" s="284"/>
      <c r="T393" s="285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286" t="s">
        <v>168</v>
      </c>
      <c r="AU393" s="286" t="s">
        <v>89</v>
      </c>
      <c r="AV393" s="16" t="s">
        <v>100</v>
      </c>
      <c r="AW393" s="16" t="s">
        <v>36</v>
      </c>
      <c r="AX393" s="16" t="s">
        <v>80</v>
      </c>
      <c r="AY393" s="286" t="s">
        <v>160</v>
      </c>
    </row>
    <row r="394" s="15" customFormat="1">
      <c r="A394" s="15"/>
      <c r="B394" s="265"/>
      <c r="C394" s="266"/>
      <c r="D394" s="245" t="s">
        <v>168</v>
      </c>
      <c r="E394" s="267" t="s">
        <v>1</v>
      </c>
      <c r="F394" s="268" t="s">
        <v>173</v>
      </c>
      <c r="G394" s="266"/>
      <c r="H394" s="269">
        <v>13.395999999999999</v>
      </c>
      <c r="I394" s="270"/>
      <c r="J394" s="266"/>
      <c r="K394" s="266"/>
      <c r="L394" s="271"/>
      <c r="M394" s="272"/>
      <c r="N394" s="273"/>
      <c r="O394" s="273"/>
      <c r="P394" s="273"/>
      <c r="Q394" s="273"/>
      <c r="R394" s="273"/>
      <c r="S394" s="273"/>
      <c r="T394" s="27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5" t="s">
        <v>168</v>
      </c>
      <c r="AU394" s="275" t="s">
        <v>89</v>
      </c>
      <c r="AV394" s="15" t="s">
        <v>166</v>
      </c>
      <c r="AW394" s="15" t="s">
        <v>36</v>
      </c>
      <c r="AX394" s="15" t="s">
        <v>87</v>
      </c>
      <c r="AY394" s="275" t="s">
        <v>160</v>
      </c>
    </row>
    <row r="395" s="2" customFormat="1" ht="24.15" customHeight="1">
      <c r="A395" s="39"/>
      <c r="B395" s="40"/>
      <c r="C395" s="229" t="s">
        <v>431</v>
      </c>
      <c r="D395" s="229" t="s">
        <v>162</v>
      </c>
      <c r="E395" s="230" t="s">
        <v>432</v>
      </c>
      <c r="F395" s="231" t="s">
        <v>433</v>
      </c>
      <c r="G395" s="232" t="s">
        <v>192</v>
      </c>
      <c r="H395" s="233">
        <v>1.1000000000000001</v>
      </c>
      <c r="I395" s="234"/>
      <c r="J395" s="235">
        <f>ROUND(I395*H395,2)</f>
        <v>0</v>
      </c>
      <c r="K395" s="236"/>
      <c r="L395" s="45"/>
      <c r="M395" s="237" t="s">
        <v>1</v>
      </c>
      <c r="N395" s="238" t="s">
        <v>45</v>
      </c>
      <c r="O395" s="92"/>
      <c r="P395" s="239">
        <f>O395*H395</f>
        <v>0</v>
      </c>
      <c r="Q395" s="239">
        <v>0</v>
      </c>
      <c r="R395" s="239">
        <f>Q395*H395</f>
        <v>0</v>
      </c>
      <c r="S395" s="239">
        <v>0.053999999999999999</v>
      </c>
      <c r="T395" s="240">
        <f>S395*H395</f>
        <v>0.059400000000000001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41" t="s">
        <v>166</v>
      </c>
      <c r="AT395" s="241" t="s">
        <v>162</v>
      </c>
      <c r="AU395" s="241" t="s">
        <v>89</v>
      </c>
      <c r="AY395" s="18" t="s">
        <v>160</v>
      </c>
      <c r="BE395" s="242">
        <f>IF(N395="základní",J395,0)</f>
        <v>0</v>
      </c>
      <c r="BF395" s="242">
        <f>IF(N395="snížená",J395,0)</f>
        <v>0</v>
      </c>
      <c r="BG395" s="242">
        <f>IF(N395="zákl. přenesená",J395,0)</f>
        <v>0</v>
      </c>
      <c r="BH395" s="242">
        <f>IF(N395="sníž. přenesená",J395,0)</f>
        <v>0</v>
      </c>
      <c r="BI395" s="242">
        <f>IF(N395="nulová",J395,0)</f>
        <v>0</v>
      </c>
      <c r="BJ395" s="18" t="s">
        <v>87</v>
      </c>
      <c r="BK395" s="242">
        <f>ROUND(I395*H395,2)</f>
        <v>0</v>
      </c>
      <c r="BL395" s="18" t="s">
        <v>166</v>
      </c>
      <c r="BM395" s="241" t="s">
        <v>434</v>
      </c>
    </row>
    <row r="396" s="14" customFormat="1">
      <c r="A396" s="14"/>
      <c r="B396" s="254"/>
      <c r="C396" s="255"/>
      <c r="D396" s="245" t="s">
        <v>168</v>
      </c>
      <c r="E396" s="256" t="s">
        <v>1</v>
      </c>
      <c r="F396" s="257" t="s">
        <v>435</v>
      </c>
      <c r="G396" s="255"/>
      <c r="H396" s="258">
        <v>1.1000000000000001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4" t="s">
        <v>168</v>
      </c>
      <c r="AU396" s="264" t="s">
        <v>89</v>
      </c>
      <c r="AV396" s="14" t="s">
        <v>89</v>
      </c>
      <c r="AW396" s="14" t="s">
        <v>36</v>
      </c>
      <c r="AX396" s="14" t="s">
        <v>87</v>
      </c>
      <c r="AY396" s="264" t="s">
        <v>160</v>
      </c>
    </row>
    <row r="397" s="2" customFormat="1" ht="24.15" customHeight="1">
      <c r="A397" s="39"/>
      <c r="B397" s="40"/>
      <c r="C397" s="229" t="s">
        <v>436</v>
      </c>
      <c r="D397" s="229" t="s">
        <v>162</v>
      </c>
      <c r="E397" s="230" t="s">
        <v>437</v>
      </c>
      <c r="F397" s="231" t="s">
        <v>438</v>
      </c>
      <c r="G397" s="232" t="s">
        <v>201</v>
      </c>
      <c r="H397" s="233">
        <v>1.2</v>
      </c>
      <c r="I397" s="234"/>
      <c r="J397" s="235">
        <f>ROUND(I397*H397,2)</f>
        <v>0</v>
      </c>
      <c r="K397" s="236"/>
      <c r="L397" s="45"/>
      <c r="M397" s="237" t="s">
        <v>1</v>
      </c>
      <c r="N397" s="238" t="s">
        <v>45</v>
      </c>
      <c r="O397" s="92"/>
      <c r="P397" s="239">
        <f>O397*H397</f>
        <v>0</v>
      </c>
      <c r="Q397" s="239">
        <v>0.00132</v>
      </c>
      <c r="R397" s="239">
        <f>Q397*H397</f>
        <v>0.0015839999999999999</v>
      </c>
      <c r="S397" s="239">
        <v>0.025000000000000001</v>
      </c>
      <c r="T397" s="240">
        <f>S397*H397</f>
        <v>0.029999999999999999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41" t="s">
        <v>166</v>
      </c>
      <c r="AT397" s="241" t="s">
        <v>162</v>
      </c>
      <c r="AU397" s="241" t="s">
        <v>89</v>
      </c>
      <c r="AY397" s="18" t="s">
        <v>160</v>
      </c>
      <c r="BE397" s="242">
        <f>IF(N397="základní",J397,0)</f>
        <v>0</v>
      </c>
      <c r="BF397" s="242">
        <f>IF(N397="snížená",J397,0)</f>
        <v>0</v>
      </c>
      <c r="BG397" s="242">
        <f>IF(N397="zákl. přenesená",J397,0)</f>
        <v>0</v>
      </c>
      <c r="BH397" s="242">
        <f>IF(N397="sníž. přenesená",J397,0)</f>
        <v>0</v>
      </c>
      <c r="BI397" s="242">
        <f>IF(N397="nulová",J397,0)</f>
        <v>0</v>
      </c>
      <c r="BJ397" s="18" t="s">
        <v>87</v>
      </c>
      <c r="BK397" s="242">
        <f>ROUND(I397*H397,2)</f>
        <v>0</v>
      </c>
      <c r="BL397" s="18" t="s">
        <v>166</v>
      </c>
      <c r="BM397" s="241" t="s">
        <v>439</v>
      </c>
    </row>
    <row r="398" s="14" customFormat="1">
      <c r="A398" s="14"/>
      <c r="B398" s="254"/>
      <c r="C398" s="255"/>
      <c r="D398" s="245" t="s">
        <v>168</v>
      </c>
      <c r="E398" s="256" t="s">
        <v>1</v>
      </c>
      <c r="F398" s="257" t="s">
        <v>440</v>
      </c>
      <c r="G398" s="255"/>
      <c r="H398" s="258">
        <v>0.59999999999999998</v>
      </c>
      <c r="I398" s="259"/>
      <c r="J398" s="255"/>
      <c r="K398" s="255"/>
      <c r="L398" s="260"/>
      <c r="M398" s="261"/>
      <c r="N398" s="262"/>
      <c r="O398" s="262"/>
      <c r="P398" s="262"/>
      <c r="Q398" s="262"/>
      <c r="R398" s="262"/>
      <c r="S398" s="262"/>
      <c r="T398" s="26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4" t="s">
        <v>168</v>
      </c>
      <c r="AU398" s="264" t="s">
        <v>89</v>
      </c>
      <c r="AV398" s="14" t="s">
        <v>89</v>
      </c>
      <c r="AW398" s="14" t="s">
        <v>36</v>
      </c>
      <c r="AX398" s="14" t="s">
        <v>80</v>
      </c>
      <c r="AY398" s="264" t="s">
        <v>160</v>
      </c>
    </row>
    <row r="399" s="14" customFormat="1">
      <c r="A399" s="14"/>
      <c r="B399" s="254"/>
      <c r="C399" s="255"/>
      <c r="D399" s="245" t="s">
        <v>168</v>
      </c>
      <c r="E399" s="256" t="s">
        <v>1</v>
      </c>
      <c r="F399" s="257" t="s">
        <v>441</v>
      </c>
      <c r="G399" s="255"/>
      <c r="H399" s="258">
        <v>0.59999999999999998</v>
      </c>
      <c r="I399" s="259"/>
      <c r="J399" s="255"/>
      <c r="K399" s="255"/>
      <c r="L399" s="260"/>
      <c r="M399" s="261"/>
      <c r="N399" s="262"/>
      <c r="O399" s="262"/>
      <c r="P399" s="262"/>
      <c r="Q399" s="262"/>
      <c r="R399" s="262"/>
      <c r="S399" s="262"/>
      <c r="T399" s="26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4" t="s">
        <v>168</v>
      </c>
      <c r="AU399" s="264" t="s">
        <v>89</v>
      </c>
      <c r="AV399" s="14" t="s">
        <v>89</v>
      </c>
      <c r="AW399" s="14" t="s">
        <v>36</v>
      </c>
      <c r="AX399" s="14" t="s">
        <v>80</v>
      </c>
      <c r="AY399" s="264" t="s">
        <v>160</v>
      </c>
    </row>
    <row r="400" s="15" customFormat="1">
      <c r="A400" s="15"/>
      <c r="B400" s="265"/>
      <c r="C400" s="266"/>
      <c r="D400" s="245" t="s">
        <v>168</v>
      </c>
      <c r="E400" s="267" t="s">
        <v>1</v>
      </c>
      <c r="F400" s="268" t="s">
        <v>173</v>
      </c>
      <c r="G400" s="266"/>
      <c r="H400" s="269">
        <v>1.2</v>
      </c>
      <c r="I400" s="270"/>
      <c r="J400" s="266"/>
      <c r="K400" s="266"/>
      <c r="L400" s="271"/>
      <c r="M400" s="272"/>
      <c r="N400" s="273"/>
      <c r="O400" s="273"/>
      <c r="P400" s="273"/>
      <c r="Q400" s="273"/>
      <c r="R400" s="273"/>
      <c r="S400" s="273"/>
      <c r="T400" s="274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5" t="s">
        <v>168</v>
      </c>
      <c r="AU400" s="275" t="s">
        <v>89</v>
      </c>
      <c r="AV400" s="15" t="s">
        <v>166</v>
      </c>
      <c r="AW400" s="15" t="s">
        <v>36</v>
      </c>
      <c r="AX400" s="15" t="s">
        <v>87</v>
      </c>
      <c r="AY400" s="275" t="s">
        <v>160</v>
      </c>
    </row>
    <row r="401" s="2" customFormat="1" ht="24.15" customHeight="1">
      <c r="A401" s="39"/>
      <c r="B401" s="40"/>
      <c r="C401" s="229" t="s">
        <v>442</v>
      </c>
      <c r="D401" s="229" t="s">
        <v>162</v>
      </c>
      <c r="E401" s="230" t="s">
        <v>443</v>
      </c>
      <c r="F401" s="231" t="s">
        <v>444</v>
      </c>
      <c r="G401" s="232" t="s">
        <v>201</v>
      </c>
      <c r="H401" s="233">
        <v>0.59999999999999998</v>
      </c>
      <c r="I401" s="234"/>
      <c r="J401" s="235">
        <f>ROUND(I401*H401,2)</f>
        <v>0</v>
      </c>
      <c r="K401" s="236"/>
      <c r="L401" s="45"/>
      <c r="M401" s="237" t="s">
        <v>1</v>
      </c>
      <c r="N401" s="238" t="s">
        <v>45</v>
      </c>
      <c r="O401" s="92"/>
      <c r="P401" s="239">
        <f>O401*H401</f>
        <v>0</v>
      </c>
      <c r="Q401" s="239">
        <v>0.0027899999999999999</v>
      </c>
      <c r="R401" s="239">
        <f>Q401*H401</f>
        <v>0.0016739999999999999</v>
      </c>
      <c r="S401" s="239">
        <v>0.056000000000000001</v>
      </c>
      <c r="T401" s="240">
        <f>S401*H401</f>
        <v>0.033599999999999998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41" t="s">
        <v>166</v>
      </c>
      <c r="AT401" s="241" t="s">
        <v>162</v>
      </c>
      <c r="AU401" s="241" t="s">
        <v>89</v>
      </c>
      <c r="AY401" s="18" t="s">
        <v>160</v>
      </c>
      <c r="BE401" s="242">
        <f>IF(N401="základní",J401,0)</f>
        <v>0</v>
      </c>
      <c r="BF401" s="242">
        <f>IF(N401="snížená",J401,0)</f>
        <v>0</v>
      </c>
      <c r="BG401" s="242">
        <f>IF(N401="zákl. přenesená",J401,0)</f>
        <v>0</v>
      </c>
      <c r="BH401" s="242">
        <f>IF(N401="sníž. přenesená",J401,0)</f>
        <v>0</v>
      </c>
      <c r="BI401" s="242">
        <f>IF(N401="nulová",J401,0)</f>
        <v>0</v>
      </c>
      <c r="BJ401" s="18" t="s">
        <v>87</v>
      </c>
      <c r="BK401" s="242">
        <f>ROUND(I401*H401,2)</f>
        <v>0</v>
      </c>
      <c r="BL401" s="18" t="s">
        <v>166</v>
      </c>
      <c r="BM401" s="241" t="s">
        <v>445</v>
      </c>
    </row>
    <row r="402" s="14" customFormat="1">
      <c r="A402" s="14"/>
      <c r="B402" s="254"/>
      <c r="C402" s="255"/>
      <c r="D402" s="245" t="s">
        <v>168</v>
      </c>
      <c r="E402" s="256" t="s">
        <v>1</v>
      </c>
      <c r="F402" s="257" t="s">
        <v>446</v>
      </c>
      <c r="G402" s="255"/>
      <c r="H402" s="258">
        <v>0.29999999999999999</v>
      </c>
      <c r="I402" s="259"/>
      <c r="J402" s="255"/>
      <c r="K402" s="255"/>
      <c r="L402" s="260"/>
      <c r="M402" s="261"/>
      <c r="N402" s="262"/>
      <c r="O402" s="262"/>
      <c r="P402" s="262"/>
      <c r="Q402" s="262"/>
      <c r="R402" s="262"/>
      <c r="S402" s="262"/>
      <c r="T402" s="26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4" t="s">
        <v>168</v>
      </c>
      <c r="AU402" s="264" t="s">
        <v>89</v>
      </c>
      <c r="AV402" s="14" t="s">
        <v>89</v>
      </c>
      <c r="AW402" s="14" t="s">
        <v>36</v>
      </c>
      <c r="AX402" s="14" t="s">
        <v>80</v>
      </c>
      <c r="AY402" s="264" t="s">
        <v>160</v>
      </c>
    </row>
    <row r="403" s="14" customFormat="1">
      <c r="A403" s="14"/>
      <c r="B403" s="254"/>
      <c r="C403" s="255"/>
      <c r="D403" s="245" t="s">
        <v>168</v>
      </c>
      <c r="E403" s="256" t="s">
        <v>1</v>
      </c>
      <c r="F403" s="257" t="s">
        <v>447</v>
      </c>
      <c r="G403" s="255"/>
      <c r="H403" s="258">
        <v>0.29999999999999999</v>
      </c>
      <c r="I403" s="259"/>
      <c r="J403" s="255"/>
      <c r="K403" s="255"/>
      <c r="L403" s="260"/>
      <c r="M403" s="261"/>
      <c r="N403" s="262"/>
      <c r="O403" s="262"/>
      <c r="P403" s="262"/>
      <c r="Q403" s="262"/>
      <c r="R403" s="262"/>
      <c r="S403" s="262"/>
      <c r="T403" s="263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4" t="s">
        <v>168</v>
      </c>
      <c r="AU403" s="264" t="s">
        <v>89</v>
      </c>
      <c r="AV403" s="14" t="s">
        <v>89</v>
      </c>
      <c r="AW403" s="14" t="s">
        <v>36</v>
      </c>
      <c r="AX403" s="14" t="s">
        <v>80</v>
      </c>
      <c r="AY403" s="264" t="s">
        <v>160</v>
      </c>
    </row>
    <row r="404" s="15" customFormat="1">
      <c r="A404" s="15"/>
      <c r="B404" s="265"/>
      <c r="C404" s="266"/>
      <c r="D404" s="245" t="s">
        <v>168</v>
      </c>
      <c r="E404" s="267" t="s">
        <v>1</v>
      </c>
      <c r="F404" s="268" t="s">
        <v>173</v>
      </c>
      <c r="G404" s="266"/>
      <c r="H404" s="269">
        <v>0.59999999999999998</v>
      </c>
      <c r="I404" s="270"/>
      <c r="J404" s="266"/>
      <c r="K404" s="266"/>
      <c r="L404" s="271"/>
      <c r="M404" s="272"/>
      <c r="N404" s="273"/>
      <c r="O404" s="273"/>
      <c r="P404" s="273"/>
      <c r="Q404" s="273"/>
      <c r="R404" s="273"/>
      <c r="S404" s="273"/>
      <c r="T404" s="274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75" t="s">
        <v>168</v>
      </c>
      <c r="AU404" s="275" t="s">
        <v>89</v>
      </c>
      <c r="AV404" s="15" t="s">
        <v>166</v>
      </c>
      <c r="AW404" s="15" t="s">
        <v>36</v>
      </c>
      <c r="AX404" s="15" t="s">
        <v>87</v>
      </c>
      <c r="AY404" s="275" t="s">
        <v>160</v>
      </c>
    </row>
    <row r="405" s="2" customFormat="1" ht="24.15" customHeight="1">
      <c r="A405" s="39"/>
      <c r="B405" s="40"/>
      <c r="C405" s="229" t="s">
        <v>448</v>
      </c>
      <c r="D405" s="229" t="s">
        <v>162</v>
      </c>
      <c r="E405" s="230" t="s">
        <v>449</v>
      </c>
      <c r="F405" s="231" t="s">
        <v>450</v>
      </c>
      <c r="G405" s="232" t="s">
        <v>451</v>
      </c>
      <c r="H405" s="233">
        <v>1</v>
      </c>
      <c r="I405" s="234"/>
      <c r="J405" s="235">
        <f>ROUND(I405*H405,2)</f>
        <v>0</v>
      </c>
      <c r="K405" s="236"/>
      <c r="L405" s="45"/>
      <c r="M405" s="237" t="s">
        <v>1</v>
      </c>
      <c r="N405" s="238" t="s">
        <v>45</v>
      </c>
      <c r="O405" s="92"/>
      <c r="P405" s="239">
        <f>O405*H405</f>
        <v>0</v>
      </c>
      <c r="Q405" s="239">
        <v>0</v>
      </c>
      <c r="R405" s="239">
        <f>Q405*H405</f>
        <v>0</v>
      </c>
      <c r="S405" s="239">
        <v>0</v>
      </c>
      <c r="T405" s="240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41" t="s">
        <v>166</v>
      </c>
      <c r="AT405" s="241" t="s">
        <v>162</v>
      </c>
      <c r="AU405" s="241" t="s">
        <v>89</v>
      </c>
      <c r="AY405" s="18" t="s">
        <v>160</v>
      </c>
      <c r="BE405" s="242">
        <f>IF(N405="základní",J405,0)</f>
        <v>0</v>
      </c>
      <c r="BF405" s="242">
        <f>IF(N405="snížená",J405,0)</f>
        <v>0</v>
      </c>
      <c r="BG405" s="242">
        <f>IF(N405="zákl. přenesená",J405,0)</f>
        <v>0</v>
      </c>
      <c r="BH405" s="242">
        <f>IF(N405="sníž. přenesená",J405,0)</f>
        <v>0</v>
      </c>
      <c r="BI405" s="242">
        <f>IF(N405="nulová",J405,0)</f>
        <v>0</v>
      </c>
      <c r="BJ405" s="18" t="s">
        <v>87</v>
      </c>
      <c r="BK405" s="242">
        <f>ROUND(I405*H405,2)</f>
        <v>0</v>
      </c>
      <c r="BL405" s="18" t="s">
        <v>166</v>
      </c>
      <c r="BM405" s="241" t="s">
        <v>452</v>
      </c>
    </row>
    <row r="406" s="13" customFormat="1">
      <c r="A406" s="13"/>
      <c r="B406" s="243"/>
      <c r="C406" s="244"/>
      <c r="D406" s="245" t="s">
        <v>168</v>
      </c>
      <c r="E406" s="246" t="s">
        <v>1</v>
      </c>
      <c r="F406" s="247" t="s">
        <v>453</v>
      </c>
      <c r="G406" s="244"/>
      <c r="H406" s="246" t="s">
        <v>1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3" t="s">
        <v>168</v>
      </c>
      <c r="AU406" s="253" t="s">
        <v>89</v>
      </c>
      <c r="AV406" s="13" t="s">
        <v>87</v>
      </c>
      <c r="AW406" s="13" t="s">
        <v>36</v>
      </c>
      <c r="AX406" s="13" t="s">
        <v>80</v>
      </c>
      <c r="AY406" s="253" t="s">
        <v>160</v>
      </c>
    </row>
    <row r="407" s="13" customFormat="1">
      <c r="A407" s="13"/>
      <c r="B407" s="243"/>
      <c r="C407" s="244"/>
      <c r="D407" s="245" t="s">
        <v>168</v>
      </c>
      <c r="E407" s="246" t="s">
        <v>1</v>
      </c>
      <c r="F407" s="247" t="s">
        <v>454</v>
      </c>
      <c r="G407" s="244"/>
      <c r="H407" s="246" t="s">
        <v>1</v>
      </c>
      <c r="I407" s="248"/>
      <c r="J407" s="244"/>
      <c r="K407" s="244"/>
      <c r="L407" s="249"/>
      <c r="M407" s="250"/>
      <c r="N407" s="251"/>
      <c r="O407" s="251"/>
      <c r="P407" s="251"/>
      <c r="Q407" s="251"/>
      <c r="R407" s="251"/>
      <c r="S407" s="251"/>
      <c r="T407" s="252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3" t="s">
        <v>168</v>
      </c>
      <c r="AU407" s="253" t="s">
        <v>89</v>
      </c>
      <c r="AV407" s="13" t="s">
        <v>87</v>
      </c>
      <c r="AW407" s="13" t="s">
        <v>36</v>
      </c>
      <c r="AX407" s="13" t="s">
        <v>80</v>
      </c>
      <c r="AY407" s="253" t="s">
        <v>160</v>
      </c>
    </row>
    <row r="408" s="13" customFormat="1">
      <c r="A408" s="13"/>
      <c r="B408" s="243"/>
      <c r="C408" s="244"/>
      <c r="D408" s="245" t="s">
        <v>168</v>
      </c>
      <c r="E408" s="246" t="s">
        <v>1</v>
      </c>
      <c r="F408" s="247" t="s">
        <v>455</v>
      </c>
      <c r="G408" s="244"/>
      <c r="H408" s="246" t="s">
        <v>1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3" t="s">
        <v>168</v>
      </c>
      <c r="AU408" s="253" t="s">
        <v>89</v>
      </c>
      <c r="AV408" s="13" t="s">
        <v>87</v>
      </c>
      <c r="AW408" s="13" t="s">
        <v>36</v>
      </c>
      <c r="AX408" s="13" t="s">
        <v>80</v>
      </c>
      <c r="AY408" s="253" t="s">
        <v>160</v>
      </c>
    </row>
    <row r="409" s="13" customFormat="1">
      <c r="A409" s="13"/>
      <c r="B409" s="243"/>
      <c r="C409" s="244"/>
      <c r="D409" s="245" t="s">
        <v>168</v>
      </c>
      <c r="E409" s="246" t="s">
        <v>1</v>
      </c>
      <c r="F409" s="247" t="s">
        <v>456</v>
      </c>
      <c r="G409" s="244"/>
      <c r="H409" s="246" t="s">
        <v>1</v>
      </c>
      <c r="I409" s="248"/>
      <c r="J409" s="244"/>
      <c r="K409" s="244"/>
      <c r="L409" s="249"/>
      <c r="M409" s="250"/>
      <c r="N409" s="251"/>
      <c r="O409" s="251"/>
      <c r="P409" s="251"/>
      <c r="Q409" s="251"/>
      <c r="R409" s="251"/>
      <c r="S409" s="251"/>
      <c r="T409" s="25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53" t="s">
        <v>168</v>
      </c>
      <c r="AU409" s="253" t="s">
        <v>89</v>
      </c>
      <c r="AV409" s="13" t="s">
        <v>87</v>
      </c>
      <c r="AW409" s="13" t="s">
        <v>36</v>
      </c>
      <c r="AX409" s="13" t="s">
        <v>80</v>
      </c>
      <c r="AY409" s="253" t="s">
        <v>160</v>
      </c>
    </row>
    <row r="410" s="13" customFormat="1">
      <c r="A410" s="13"/>
      <c r="B410" s="243"/>
      <c r="C410" s="244"/>
      <c r="D410" s="245" t="s">
        <v>168</v>
      </c>
      <c r="E410" s="246" t="s">
        <v>1</v>
      </c>
      <c r="F410" s="247" t="s">
        <v>457</v>
      </c>
      <c r="G410" s="244"/>
      <c r="H410" s="246" t="s">
        <v>1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53" t="s">
        <v>168</v>
      </c>
      <c r="AU410" s="253" t="s">
        <v>89</v>
      </c>
      <c r="AV410" s="13" t="s">
        <v>87</v>
      </c>
      <c r="AW410" s="13" t="s">
        <v>36</v>
      </c>
      <c r="AX410" s="13" t="s">
        <v>80</v>
      </c>
      <c r="AY410" s="253" t="s">
        <v>160</v>
      </c>
    </row>
    <row r="411" s="14" customFormat="1">
      <c r="A411" s="14"/>
      <c r="B411" s="254"/>
      <c r="C411" s="255"/>
      <c r="D411" s="245" t="s">
        <v>168</v>
      </c>
      <c r="E411" s="256" t="s">
        <v>1</v>
      </c>
      <c r="F411" s="257" t="s">
        <v>87</v>
      </c>
      <c r="G411" s="255"/>
      <c r="H411" s="258">
        <v>1</v>
      </c>
      <c r="I411" s="259"/>
      <c r="J411" s="255"/>
      <c r="K411" s="255"/>
      <c r="L411" s="260"/>
      <c r="M411" s="261"/>
      <c r="N411" s="262"/>
      <c r="O411" s="262"/>
      <c r="P411" s="262"/>
      <c r="Q411" s="262"/>
      <c r="R411" s="262"/>
      <c r="S411" s="262"/>
      <c r="T411" s="26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4" t="s">
        <v>168</v>
      </c>
      <c r="AU411" s="264" t="s">
        <v>89</v>
      </c>
      <c r="AV411" s="14" t="s">
        <v>89</v>
      </c>
      <c r="AW411" s="14" t="s">
        <v>36</v>
      </c>
      <c r="AX411" s="14" t="s">
        <v>80</v>
      </c>
      <c r="AY411" s="264" t="s">
        <v>160</v>
      </c>
    </row>
    <row r="412" s="15" customFormat="1">
      <c r="A412" s="15"/>
      <c r="B412" s="265"/>
      <c r="C412" s="266"/>
      <c r="D412" s="245" t="s">
        <v>168</v>
      </c>
      <c r="E412" s="267" t="s">
        <v>1</v>
      </c>
      <c r="F412" s="268" t="s">
        <v>173</v>
      </c>
      <c r="G412" s="266"/>
      <c r="H412" s="269">
        <v>1</v>
      </c>
      <c r="I412" s="270"/>
      <c r="J412" s="266"/>
      <c r="K412" s="266"/>
      <c r="L412" s="271"/>
      <c r="M412" s="272"/>
      <c r="N412" s="273"/>
      <c r="O412" s="273"/>
      <c r="P412" s="273"/>
      <c r="Q412" s="273"/>
      <c r="R412" s="273"/>
      <c r="S412" s="273"/>
      <c r="T412" s="274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75" t="s">
        <v>168</v>
      </c>
      <c r="AU412" s="275" t="s">
        <v>89</v>
      </c>
      <c r="AV412" s="15" t="s">
        <v>166</v>
      </c>
      <c r="AW412" s="15" t="s">
        <v>36</v>
      </c>
      <c r="AX412" s="15" t="s">
        <v>87</v>
      </c>
      <c r="AY412" s="275" t="s">
        <v>160</v>
      </c>
    </row>
    <row r="413" s="2" customFormat="1" ht="37.8" customHeight="1">
      <c r="A413" s="39"/>
      <c r="B413" s="40"/>
      <c r="C413" s="229" t="s">
        <v>458</v>
      </c>
      <c r="D413" s="229" t="s">
        <v>162</v>
      </c>
      <c r="E413" s="230" t="s">
        <v>459</v>
      </c>
      <c r="F413" s="231" t="s">
        <v>460</v>
      </c>
      <c r="G413" s="232" t="s">
        <v>185</v>
      </c>
      <c r="H413" s="233">
        <v>127.63500000000001</v>
      </c>
      <c r="I413" s="234"/>
      <c r="J413" s="235">
        <f>ROUND(I413*H413,2)</f>
        <v>0</v>
      </c>
      <c r="K413" s="236"/>
      <c r="L413" s="45"/>
      <c r="M413" s="237" t="s">
        <v>1</v>
      </c>
      <c r="N413" s="238" t="s">
        <v>45</v>
      </c>
      <c r="O413" s="92"/>
      <c r="P413" s="239">
        <f>O413*H413</f>
        <v>0</v>
      </c>
      <c r="Q413" s="239">
        <v>0</v>
      </c>
      <c r="R413" s="239">
        <f>Q413*H413</f>
        <v>0</v>
      </c>
      <c r="S413" s="239">
        <v>0.045999999999999999</v>
      </c>
      <c r="T413" s="240">
        <f>S413*H413</f>
        <v>5.8712100000000005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41" t="s">
        <v>166</v>
      </c>
      <c r="AT413" s="241" t="s">
        <v>162</v>
      </c>
      <c r="AU413" s="241" t="s">
        <v>89</v>
      </c>
      <c r="AY413" s="18" t="s">
        <v>160</v>
      </c>
      <c r="BE413" s="242">
        <f>IF(N413="základní",J413,0)</f>
        <v>0</v>
      </c>
      <c r="BF413" s="242">
        <f>IF(N413="snížená",J413,0)</f>
        <v>0</v>
      </c>
      <c r="BG413" s="242">
        <f>IF(N413="zákl. přenesená",J413,0)</f>
        <v>0</v>
      </c>
      <c r="BH413" s="242">
        <f>IF(N413="sníž. přenesená",J413,0)</f>
        <v>0</v>
      </c>
      <c r="BI413" s="242">
        <f>IF(N413="nulová",J413,0)</f>
        <v>0</v>
      </c>
      <c r="BJ413" s="18" t="s">
        <v>87</v>
      </c>
      <c r="BK413" s="242">
        <f>ROUND(I413*H413,2)</f>
        <v>0</v>
      </c>
      <c r="BL413" s="18" t="s">
        <v>166</v>
      </c>
      <c r="BM413" s="241" t="s">
        <v>461</v>
      </c>
    </row>
    <row r="414" s="13" customFormat="1">
      <c r="A414" s="13"/>
      <c r="B414" s="243"/>
      <c r="C414" s="244"/>
      <c r="D414" s="245" t="s">
        <v>168</v>
      </c>
      <c r="E414" s="246" t="s">
        <v>1</v>
      </c>
      <c r="F414" s="247" t="s">
        <v>251</v>
      </c>
      <c r="G414" s="244"/>
      <c r="H414" s="246" t="s">
        <v>1</v>
      </c>
      <c r="I414" s="248"/>
      <c r="J414" s="244"/>
      <c r="K414" s="244"/>
      <c r="L414" s="249"/>
      <c r="M414" s="250"/>
      <c r="N414" s="251"/>
      <c r="O414" s="251"/>
      <c r="P414" s="251"/>
      <c r="Q414" s="251"/>
      <c r="R414" s="251"/>
      <c r="S414" s="251"/>
      <c r="T414" s="252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3" t="s">
        <v>168</v>
      </c>
      <c r="AU414" s="253" t="s">
        <v>89</v>
      </c>
      <c r="AV414" s="13" t="s">
        <v>87</v>
      </c>
      <c r="AW414" s="13" t="s">
        <v>36</v>
      </c>
      <c r="AX414" s="13" t="s">
        <v>80</v>
      </c>
      <c r="AY414" s="253" t="s">
        <v>160</v>
      </c>
    </row>
    <row r="415" s="14" customFormat="1">
      <c r="A415" s="14"/>
      <c r="B415" s="254"/>
      <c r="C415" s="255"/>
      <c r="D415" s="245" t="s">
        <v>168</v>
      </c>
      <c r="E415" s="256" t="s">
        <v>1</v>
      </c>
      <c r="F415" s="257" t="s">
        <v>252</v>
      </c>
      <c r="G415" s="255"/>
      <c r="H415" s="258">
        <v>7.6349999999999998</v>
      </c>
      <c r="I415" s="259"/>
      <c r="J415" s="255"/>
      <c r="K415" s="255"/>
      <c r="L415" s="260"/>
      <c r="M415" s="261"/>
      <c r="N415" s="262"/>
      <c r="O415" s="262"/>
      <c r="P415" s="262"/>
      <c r="Q415" s="262"/>
      <c r="R415" s="262"/>
      <c r="S415" s="262"/>
      <c r="T415" s="263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4" t="s">
        <v>168</v>
      </c>
      <c r="AU415" s="264" t="s">
        <v>89</v>
      </c>
      <c r="AV415" s="14" t="s">
        <v>89</v>
      </c>
      <c r="AW415" s="14" t="s">
        <v>36</v>
      </c>
      <c r="AX415" s="14" t="s">
        <v>80</v>
      </c>
      <c r="AY415" s="264" t="s">
        <v>160</v>
      </c>
    </row>
    <row r="416" s="16" customFormat="1">
      <c r="A416" s="16"/>
      <c r="B416" s="276"/>
      <c r="C416" s="277"/>
      <c r="D416" s="245" t="s">
        <v>168</v>
      </c>
      <c r="E416" s="278" t="s">
        <v>1</v>
      </c>
      <c r="F416" s="279" t="s">
        <v>213</v>
      </c>
      <c r="G416" s="277"/>
      <c r="H416" s="280">
        <v>7.6349999999999998</v>
      </c>
      <c r="I416" s="281"/>
      <c r="J416" s="277"/>
      <c r="K416" s="277"/>
      <c r="L416" s="282"/>
      <c r="M416" s="283"/>
      <c r="N416" s="284"/>
      <c r="O416" s="284"/>
      <c r="P416" s="284"/>
      <c r="Q416" s="284"/>
      <c r="R416" s="284"/>
      <c r="S416" s="284"/>
      <c r="T416" s="285"/>
      <c r="U416" s="16"/>
      <c r="V416" s="16"/>
      <c r="W416" s="16"/>
      <c r="X416" s="16"/>
      <c r="Y416" s="16"/>
      <c r="Z416" s="16"/>
      <c r="AA416" s="16"/>
      <c r="AB416" s="16"/>
      <c r="AC416" s="16"/>
      <c r="AD416" s="16"/>
      <c r="AE416" s="16"/>
      <c r="AT416" s="286" t="s">
        <v>168</v>
      </c>
      <c r="AU416" s="286" t="s">
        <v>89</v>
      </c>
      <c r="AV416" s="16" t="s">
        <v>100</v>
      </c>
      <c r="AW416" s="16" t="s">
        <v>36</v>
      </c>
      <c r="AX416" s="16" t="s">
        <v>80</v>
      </c>
      <c r="AY416" s="286" t="s">
        <v>160</v>
      </c>
    </row>
    <row r="417" s="13" customFormat="1">
      <c r="A417" s="13"/>
      <c r="B417" s="243"/>
      <c r="C417" s="244"/>
      <c r="D417" s="245" t="s">
        <v>168</v>
      </c>
      <c r="E417" s="246" t="s">
        <v>1</v>
      </c>
      <c r="F417" s="247" t="s">
        <v>218</v>
      </c>
      <c r="G417" s="244"/>
      <c r="H417" s="246" t="s">
        <v>1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3" t="s">
        <v>168</v>
      </c>
      <c r="AU417" s="253" t="s">
        <v>89</v>
      </c>
      <c r="AV417" s="13" t="s">
        <v>87</v>
      </c>
      <c r="AW417" s="13" t="s">
        <v>36</v>
      </c>
      <c r="AX417" s="13" t="s">
        <v>80</v>
      </c>
      <c r="AY417" s="253" t="s">
        <v>160</v>
      </c>
    </row>
    <row r="418" s="14" customFormat="1">
      <c r="A418" s="14"/>
      <c r="B418" s="254"/>
      <c r="C418" s="255"/>
      <c r="D418" s="245" t="s">
        <v>168</v>
      </c>
      <c r="E418" s="256" t="s">
        <v>1</v>
      </c>
      <c r="F418" s="257" t="s">
        <v>253</v>
      </c>
      <c r="G418" s="255"/>
      <c r="H418" s="258">
        <v>14</v>
      </c>
      <c r="I418" s="259"/>
      <c r="J418" s="255"/>
      <c r="K418" s="255"/>
      <c r="L418" s="260"/>
      <c r="M418" s="261"/>
      <c r="N418" s="262"/>
      <c r="O418" s="262"/>
      <c r="P418" s="262"/>
      <c r="Q418" s="262"/>
      <c r="R418" s="262"/>
      <c r="S418" s="262"/>
      <c r="T418" s="263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4" t="s">
        <v>168</v>
      </c>
      <c r="AU418" s="264" t="s">
        <v>89</v>
      </c>
      <c r="AV418" s="14" t="s">
        <v>89</v>
      </c>
      <c r="AW418" s="14" t="s">
        <v>36</v>
      </c>
      <c r="AX418" s="14" t="s">
        <v>80</v>
      </c>
      <c r="AY418" s="264" t="s">
        <v>160</v>
      </c>
    </row>
    <row r="419" s="14" customFormat="1">
      <c r="A419" s="14"/>
      <c r="B419" s="254"/>
      <c r="C419" s="255"/>
      <c r="D419" s="245" t="s">
        <v>168</v>
      </c>
      <c r="E419" s="256" t="s">
        <v>1</v>
      </c>
      <c r="F419" s="257" t="s">
        <v>254</v>
      </c>
      <c r="G419" s="255"/>
      <c r="H419" s="258">
        <v>24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4" t="s">
        <v>168</v>
      </c>
      <c r="AU419" s="264" t="s">
        <v>89</v>
      </c>
      <c r="AV419" s="14" t="s">
        <v>89</v>
      </c>
      <c r="AW419" s="14" t="s">
        <v>36</v>
      </c>
      <c r="AX419" s="14" t="s">
        <v>80</v>
      </c>
      <c r="AY419" s="264" t="s">
        <v>160</v>
      </c>
    </row>
    <row r="420" s="14" customFormat="1">
      <c r="A420" s="14"/>
      <c r="B420" s="254"/>
      <c r="C420" s="255"/>
      <c r="D420" s="245" t="s">
        <v>168</v>
      </c>
      <c r="E420" s="256" t="s">
        <v>1</v>
      </c>
      <c r="F420" s="257" t="s">
        <v>255</v>
      </c>
      <c r="G420" s="255"/>
      <c r="H420" s="258">
        <v>8.8000000000000007</v>
      </c>
      <c r="I420" s="259"/>
      <c r="J420" s="255"/>
      <c r="K420" s="255"/>
      <c r="L420" s="260"/>
      <c r="M420" s="261"/>
      <c r="N420" s="262"/>
      <c r="O420" s="262"/>
      <c r="P420" s="262"/>
      <c r="Q420" s="262"/>
      <c r="R420" s="262"/>
      <c r="S420" s="262"/>
      <c r="T420" s="263"/>
      <c r="U420" s="14"/>
      <c r="V420" s="14"/>
      <c r="W420" s="14"/>
      <c r="X420" s="14"/>
      <c r="Y420" s="14"/>
      <c r="Z420" s="14"/>
      <c r="AA420" s="14"/>
      <c r="AB420" s="14"/>
      <c r="AC420" s="14"/>
      <c r="AD420" s="14"/>
      <c r="AE420" s="14"/>
      <c r="AT420" s="264" t="s">
        <v>168</v>
      </c>
      <c r="AU420" s="264" t="s">
        <v>89</v>
      </c>
      <c r="AV420" s="14" t="s">
        <v>89</v>
      </c>
      <c r="AW420" s="14" t="s">
        <v>36</v>
      </c>
      <c r="AX420" s="14" t="s">
        <v>80</v>
      </c>
      <c r="AY420" s="264" t="s">
        <v>160</v>
      </c>
    </row>
    <row r="421" s="14" customFormat="1">
      <c r="A421" s="14"/>
      <c r="B421" s="254"/>
      <c r="C421" s="255"/>
      <c r="D421" s="245" t="s">
        <v>168</v>
      </c>
      <c r="E421" s="256" t="s">
        <v>1</v>
      </c>
      <c r="F421" s="257" t="s">
        <v>256</v>
      </c>
      <c r="G421" s="255"/>
      <c r="H421" s="258">
        <v>13.199999999999999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4" t="s">
        <v>168</v>
      </c>
      <c r="AU421" s="264" t="s">
        <v>89</v>
      </c>
      <c r="AV421" s="14" t="s">
        <v>89</v>
      </c>
      <c r="AW421" s="14" t="s">
        <v>36</v>
      </c>
      <c r="AX421" s="14" t="s">
        <v>80</v>
      </c>
      <c r="AY421" s="264" t="s">
        <v>160</v>
      </c>
    </row>
    <row r="422" s="16" customFormat="1">
      <c r="A422" s="16"/>
      <c r="B422" s="276"/>
      <c r="C422" s="277"/>
      <c r="D422" s="245" t="s">
        <v>168</v>
      </c>
      <c r="E422" s="278" t="s">
        <v>1</v>
      </c>
      <c r="F422" s="279" t="s">
        <v>213</v>
      </c>
      <c r="G422" s="277"/>
      <c r="H422" s="280">
        <v>60</v>
      </c>
      <c r="I422" s="281"/>
      <c r="J422" s="277"/>
      <c r="K422" s="277"/>
      <c r="L422" s="282"/>
      <c r="M422" s="283"/>
      <c r="N422" s="284"/>
      <c r="O422" s="284"/>
      <c r="P422" s="284"/>
      <c r="Q422" s="284"/>
      <c r="R422" s="284"/>
      <c r="S422" s="284"/>
      <c r="T422" s="285"/>
      <c r="U422" s="16"/>
      <c r="V422" s="16"/>
      <c r="W422" s="16"/>
      <c r="X422" s="16"/>
      <c r="Y422" s="16"/>
      <c r="Z422" s="16"/>
      <c r="AA422" s="16"/>
      <c r="AB422" s="16"/>
      <c r="AC422" s="16"/>
      <c r="AD422" s="16"/>
      <c r="AE422" s="16"/>
      <c r="AT422" s="286" t="s">
        <v>168</v>
      </c>
      <c r="AU422" s="286" t="s">
        <v>89</v>
      </c>
      <c r="AV422" s="16" t="s">
        <v>100</v>
      </c>
      <c r="AW422" s="16" t="s">
        <v>36</v>
      </c>
      <c r="AX422" s="16" t="s">
        <v>80</v>
      </c>
      <c r="AY422" s="286" t="s">
        <v>160</v>
      </c>
    </row>
    <row r="423" s="13" customFormat="1">
      <c r="A423" s="13"/>
      <c r="B423" s="243"/>
      <c r="C423" s="244"/>
      <c r="D423" s="245" t="s">
        <v>168</v>
      </c>
      <c r="E423" s="246" t="s">
        <v>1</v>
      </c>
      <c r="F423" s="247" t="s">
        <v>221</v>
      </c>
      <c r="G423" s="244"/>
      <c r="H423" s="246" t="s">
        <v>1</v>
      </c>
      <c r="I423" s="248"/>
      <c r="J423" s="244"/>
      <c r="K423" s="244"/>
      <c r="L423" s="249"/>
      <c r="M423" s="250"/>
      <c r="N423" s="251"/>
      <c r="O423" s="251"/>
      <c r="P423" s="251"/>
      <c r="Q423" s="251"/>
      <c r="R423" s="251"/>
      <c r="S423" s="251"/>
      <c r="T423" s="252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53" t="s">
        <v>168</v>
      </c>
      <c r="AU423" s="253" t="s">
        <v>89</v>
      </c>
      <c r="AV423" s="13" t="s">
        <v>87</v>
      </c>
      <c r="AW423" s="13" t="s">
        <v>36</v>
      </c>
      <c r="AX423" s="13" t="s">
        <v>80</v>
      </c>
      <c r="AY423" s="253" t="s">
        <v>160</v>
      </c>
    </row>
    <row r="424" s="14" customFormat="1">
      <c r="A424" s="14"/>
      <c r="B424" s="254"/>
      <c r="C424" s="255"/>
      <c r="D424" s="245" t="s">
        <v>168</v>
      </c>
      <c r="E424" s="256" t="s">
        <v>1</v>
      </c>
      <c r="F424" s="257" t="s">
        <v>257</v>
      </c>
      <c r="G424" s="255"/>
      <c r="H424" s="258">
        <v>14</v>
      </c>
      <c r="I424" s="259"/>
      <c r="J424" s="255"/>
      <c r="K424" s="255"/>
      <c r="L424" s="260"/>
      <c r="M424" s="261"/>
      <c r="N424" s="262"/>
      <c r="O424" s="262"/>
      <c r="P424" s="262"/>
      <c r="Q424" s="262"/>
      <c r="R424" s="262"/>
      <c r="S424" s="262"/>
      <c r="T424" s="263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4" t="s">
        <v>168</v>
      </c>
      <c r="AU424" s="264" t="s">
        <v>89</v>
      </c>
      <c r="AV424" s="14" t="s">
        <v>89</v>
      </c>
      <c r="AW424" s="14" t="s">
        <v>36</v>
      </c>
      <c r="AX424" s="14" t="s">
        <v>80</v>
      </c>
      <c r="AY424" s="264" t="s">
        <v>160</v>
      </c>
    </row>
    <row r="425" s="14" customFormat="1">
      <c r="A425" s="14"/>
      <c r="B425" s="254"/>
      <c r="C425" s="255"/>
      <c r="D425" s="245" t="s">
        <v>168</v>
      </c>
      <c r="E425" s="256" t="s">
        <v>1</v>
      </c>
      <c r="F425" s="257" t="s">
        <v>258</v>
      </c>
      <c r="G425" s="255"/>
      <c r="H425" s="258">
        <v>24</v>
      </c>
      <c r="I425" s="259"/>
      <c r="J425" s="255"/>
      <c r="K425" s="255"/>
      <c r="L425" s="260"/>
      <c r="M425" s="261"/>
      <c r="N425" s="262"/>
      <c r="O425" s="262"/>
      <c r="P425" s="262"/>
      <c r="Q425" s="262"/>
      <c r="R425" s="262"/>
      <c r="S425" s="262"/>
      <c r="T425" s="26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4" t="s">
        <v>168</v>
      </c>
      <c r="AU425" s="264" t="s">
        <v>89</v>
      </c>
      <c r="AV425" s="14" t="s">
        <v>89</v>
      </c>
      <c r="AW425" s="14" t="s">
        <v>36</v>
      </c>
      <c r="AX425" s="14" t="s">
        <v>80</v>
      </c>
      <c r="AY425" s="264" t="s">
        <v>160</v>
      </c>
    </row>
    <row r="426" s="14" customFormat="1">
      <c r="A426" s="14"/>
      <c r="B426" s="254"/>
      <c r="C426" s="255"/>
      <c r="D426" s="245" t="s">
        <v>168</v>
      </c>
      <c r="E426" s="256" t="s">
        <v>1</v>
      </c>
      <c r="F426" s="257" t="s">
        <v>259</v>
      </c>
      <c r="G426" s="255"/>
      <c r="H426" s="258">
        <v>8.8000000000000007</v>
      </c>
      <c r="I426" s="259"/>
      <c r="J426" s="255"/>
      <c r="K426" s="255"/>
      <c r="L426" s="260"/>
      <c r="M426" s="261"/>
      <c r="N426" s="262"/>
      <c r="O426" s="262"/>
      <c r="P426" s="262"/>
      <c r="Q426" s="262"/>
      <c r="R426" s="262"/>
      <c r="S426" s="262"/>
      <c r="T426" s="26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4" t="s">
        <v>168</v>
      </c>
      <c r="AU426" s="264" t="s">
        <v>89</v>
      </c>
      <c r="AV426" s="14" t="s">
        <v>89</v>
      </c>
      <c r="AW426" s="14" t="s">
        <v>36</v>
      </c>
      <c r="AX426" s="14" t="s">
        <v>80</v>
      </c>
      <c r="AY426" s="264" t="s">
        <v>160</v>
      </c>
    </row>
    <row r="427" s="14" customFormat="1">
      <c r="A427" s="14"/>
      <c r="B427" s="254"/>
      <c r="C427" s="255"/>
      <c r="D427" s="245" t="s">
        <v>168</v>
      </c>
      <c r="E427" s="256" t="s">
        <v>1</v>
      </c>
      <c r="F427" s="257" t="s">
        <v>260</v>
      </c>
      <c r="G427" s="255"/>
      <c r="H427" s="258">
        <v>13.199999999999999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4" t="s">
        <v>168</v>
      </c>
      <c r="AU427" s="264" t="s">
        <v>89</v>
      </c>
      <c r="AV427" s="14" t="s">
        <v>89</v>
      </c>
      <c r="AW427" s="14" t="s">
        <v>36</v>
      </c>
      <c r="AX427" s="14" t="s">
        <v>80</v>
      </c>
      <c r="AY427" s="264" t="s">
        <v>160</v>
      </c>
    </row>
    <row r="428" s="16" customFormat="1">
      <c r="A428" s="16"/>
      <c r="B428" s="276"/>
      <c r="C428" s="277"/>
      <c r="D428" s="245" t="s">
        <v>168</v>
      </c>
      <c r="E428" s="278" t="s">
        <v>1</v>
      </c>
      <c r="F428" s="279" t="s">
        <v>213</v>
      </c>
      <c r="G428" s="277"/>
      <c r="H428" s="280">
        <v>60</v>
      </c>
      <c r="I428" s="281"/>
      <c r="J428" s="277"/>
      <c r="K428" s="277"/>
      <c r="L428" s="282"/>
      <c r="M428" s="283"/>
      <c r="N428" s="284"/>
      <c r="O428" s="284"/>
      <c r="P428" s="284"/>
      <c r="Q428" s="284"/>
      <c r="R428" s="284"/>
      <c r="S428" s="284"/>
      <c r="T428" s="285"/>
      <c r="U428" s="16"/>
      <c r="V428" s="16"/>
      <c r="W428" s="16"/>
      <c r="X428" s="16"/>
      <c r="Y428" s="16"/>
      <c r="Z428" s="16"/>
      <c r="AA428" s="16"/>
      <c r="AB428" s="16"/>
      <c r="AC428" s="16"/>
      <c r="AD428" s="16"/>
      <c r="AE428" s="16"/>
      <c r="AT428" s="286" t="s">
        <v>168</v>
      </c>
      <c r="AU428" s="286" t="s">
        <v>89</v>
      </c>
      <c r="AV428" s="16" t="s">
        <v>100</v>
      </c>
      <c r="AW428" s="16" t="s">
        <v>36</v>
      </c>
      <c r="AX428" s="16" t="s">
        <v>80</v>
      </c>
      <c r="AY428" s="286" t="s">
        <v>160</v>
      </c>
    </row>
    <row r="429" s="15" customFormat="1">
      <c r="A429" s="15"/>
      <c r="B429" s="265"/>
      <c r="C429" s="266"/>
      <c r="D429" s="245" t="s">
        <v>168</v>
      </c>
      <c r="E429" s="267" t="s">
        <v>1</v>
      </c>
      <c r="F429" s="268" t="s">
        <v>173</v>
      </c>
      <c r="G429" s="266"/>
      <c r="H429" s="269">
        <v>127.63500000000001</v>
      </c>
      <c r="I429" s="270"/>
      <c r="J429" s="266"/>
      <c r="K429" s="266"/>
      <c r="L429" s="271"/>
      <c r="M429" s="272"/>
      <c r="N429" s="273"/>
      <c r="O429" s="273"/>
      <c r="P429" s="273"/>
      <c r="Q429" s="273"/>
      <c r="R429" s="273"/>
      <c r="S429" s="273"/>
      <c r="T429" s="274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75" t="s">
        <v>168</v>
      </c>
      <c r="AU429" s="275" t="s">
        <v>89</v>
      </c>
      <c r="AV429" s="15" t="s">
        <v>166</v>
      </c>
      <c r="AW429" s="15" t="s">
        <v>36</v>
      </c>
      <c r="AX429" s="15" t="s">
        <v>87</v>
      </c>
      <c r="AY429" s="275" t="s">
        <v>160</v>
      </c>
    </row>
    <row r="430" s="12" customFormat="1" ht="22.8" customHeight="1">
      <c r="A430" s="12"/>
      <c r="B430" s="213"/>
      <c r="C430" s="214"/>
      <c r="D430" s="215" t="s">
        <v>79</v>
      </c>
      <c r="E430" s="227" t="s">
        <v>462</v>
      </c>
      <c r="F430" s="227" t="s">
        <v>463</v>
      </c>
      <c r="G430" s="214"/>
      <c r="H430" s="214"/>
      <c r="I430" s="217"/>
      <c r="J430" s="228">
        <f>BK430</f>
        <v>0</v>
      </c>
      <c r="K430" s="214"/>
      <c r="L430" s="219"/>
      <c r="M430" s="220"/>
      <c r="N430" s="221"/>
      <c r="O430" s="221"/>
      <c r="P430" s="222">
        <f>SUM(P431:P447)</f>
        <v>0</v>
      </c>
      <c r="Q430" s="221"/>
      <c r="R430" s="222">
        <f>SUM(R431:R447)</f>
        <v>0</v>
      </c>
      <c r="S430" s="221"/>
      <c r="T430" s="223">
        <f>SUM(T431:T447)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24" t="s">
        <v>87</v>
      </c>
      <c r="AT430" s="225" t="s">
        <v>79</v>
      </c>
      <c r="AU430" s="225" t="s">
        <v>87</v>
      </c>
      <c r="AY430" s="224" t="s">
        <v>160</v>
      </c>
      <c r="BK430" s="226">
        <f>SUM(BK431:BK447)</f>
        <v>0</v>
      </c>
    </row>
    <row r="431" s="2" customFormat="1" ht="33" customHeight="1">
      <c r="A431" s="39"/>
      <c r="B431" s="40"/>
      <c r="C431" s="229" t="s">
        <v>464</v>
      </c>
      <c r="D431" s="229" t="s">
        <v>162</v>
      </c>
      <c r="E431" s="230" t="s">
        <v>465</v>
      </c>
      <c r="F431" s="231" t="s">
        <v>466</v>
      </c>
      <c r="G431" s="232" t="s">
        <v>176</v>
      </c>
      <c r="H431" s="233">
        <v>28.962</v>
      </c>
      <c r="I431" s="234"/>
      <c r="J431" s="235">
        <f>ROUND(I431*H431,2)</f>
        <v>0</v>
      </c>
      <c r="K431" s="236"/>
      <c r="L431" s="45"/>
      <c r="M431" s="237" t="s">
        <v>1</v>
      </c>
      <c r="N431" s="238" t="s">
        <v>45</v>
      </c>
      <c r="O431" s="92"/>
      <c r="P431" s="239">
        <f>O431*H431</f>
        <v>0</v>
      </c>
      <c r="Q431" s="239">
        <v>0</v>
      </c>
      <c r="R431" s="239">
        <f>Q431*H431</f>
        <v>0</v>
      </c>
      <c r="S431" s="239">
        <v>0</v>
      </c>
      <c r="T431" s="240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41" t="s">
        <v>166</v>
      </c>
      <c r="AT431" s="241" t="s">
        <v>162</v>
      </c>
      <c r="AU431" s="241" t="s">
        <v>89</v>
      </c>
      <c r="AY431" s="18" t="s">
        <v>160</v>
      </c>
      <c r="BE431" s="242">
        <f>IF(N431="základní",J431,0)</f>
        <v>0</v>
      </c>
      <c r="BF431" s="242">
        <f>IF(N431="snížená",J431,0)</f>
        <v>0</v>
      </c>
      <c r="BG431" s="242">
        <f>IF(N431="zákl. přenesená",J431,0)</f>
        <v>0</v>
      </c>
      <c r="BH431" s="242">
        <f>IF(N431="sníž. přenesená",J431,0)</f>
        <v>0</v>
      </c>
      <c r="BI431" s="242">
        <f>IF(N431="nulová",J431,0)</f>
        <v>0</v>
      </c>
      <c r="BJ431" s="18" t="s">
        <v>87</v>
      </c>
      <c r="BK431" s="242">
        <f>ROUND(I431*H431,2)</f>
        <v>0</v>
      </c>
      <c r="BL431" s="18" t="s">
        <v>166</v>
      </c>
      <c r="BM431" s="241" t="s">
        <v>467</v>
      </c>
    </row>
    <row r="432" s="2" customFormat="1" ht="21.75" customHeight="1">
      <c r="A432" s="39"/>
      <c r="B432" s="40"/>
      <c r="C432" s="229" t="s">
        <v>468</v>
      </c>
      <c r="D432" s="229" t="s">
        <v>162</v>
      </c>
      <c r="E432" s="230" t="s">
        <v>469</v>
      </c>
      <c r="F432" s="231" t="s">
        <v>470</v>
      </c>
      <c r="G432" s="232" t="s">
        <v>201</v>
      </c>
      <c r="H432" s="233">
        <v>11</v>
      </c>
      <c r="I432" s="234"/>
      <c r="J432" s="235">
        <f>ROUND(I432*H432,2)</f>
        <v>0</v>
      </c>
      <c r="K432" s="236"/>
      <c r="L432" s="45"/>
      <c r="M432" s="237" t="s">
        <v>1</v>
      </c>
      <c r="N432" s="238" t="s">
        <v>45</v>
      </c>
      <c r="O432" s="92"/>
      <c r="P432" s="239">
        <f>O432*H432</f>
        <v>0</v>
      </c>
      <c r="Q432" s="239">
        <v>0</v>
      </c>
      <c r="R432" s="239">
        <f>Q432*H432</f>
        <v>0</v>
      </c>
      <c r="S432" s="239">
        <v>0</v>
      </c>
      <c r="T432" s="240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41" t="s">
        <v>166</v>
      </c>
      <c r="AT432" s="241" t="s">
        <v>162</v>
      </c>
      <c r="AU432" s="241" t="s">
        <v>89</v>
      </c>
      <c r="AY432" s="18" t="s">
        <v>160</v>
      </c>
      <c r="BE432" s="242">
        <f>IF(N432="základní",J432,0)</f>
        <v>0</v>
      </c>
      <c r="BF432" s="242">
        <f>IF(N432="snížená",J432,0)</f>
        <v>0</v>
      </c>
      <c r="BG432" s="242">
        <f>IF(N432="zákl. přenesená",J432,0)</f>
        <v>0</v>
      </c>
      <c r="BH432" s="242">
        <f>IF(N432="sníž. přenesená",J432,0)</f>
        <v>0</v>
      </c>
      <c r="BI432" s="242">
        <f>IF(N432="nulová",J432,0)</f>
        <v>0</v>
      </c>
      <c r="BJ432" s="18" t="s">
        <v>87</v>
      </c>
      <c r="BK432" s="242">
        <f>ROUND(I432*H432,2)</f>
        <v>0</v>
      </c>
      <c r="BL432" s="18" t="s">
        <v>166</v>
      </c>
      <c r="BM432" s="241" t="s">
        <v>471</v>
      </c>
    </row>
    <row r="433" s="2" customFormat="1" ht="24.15" customHeight="1">
      <c r="A433" s="39"/>
      <c r="B433" s="40"/>
      <c r="C433" s="229" t="s">
        <v>472</v>
      </c>
      <c r="D433" s="229" t="s">
        <v>162</v>
      </c>
      <c r="E433" s="230" t="s">
        <v>473</v>
      </c>
      <c r="F433" s="231" t="s">
        <v>474</v>
      </c>
      <c r="G433" s="232" t="s">
        <v>201</v>
      </c>
      <c r="H433" s="233">
        <v>330</v>
      </c>
      <c r="I433" s="234"/>
      <c r="J433" s="235">
        <f>ROUND(I433*H433,2)</f>
        <v>0</v>
      </c>
      <c r="K433" s="236"/>
      <c r="L433" s="45"/>
      <c r="M433" s="237" t="s">
        <v>1</v>
      </c>
      <c r="N433" s="238" t="s">
        <v>45</v>
      </c>
      <c r="O433" s="92"/>
      <c r="P433" s="239">
        <f>O433*H433</f>
        <v>0</v>
      </c>
      <c r="Q433" s="239">
        <v>0</v>
      </c>
      <c r="R433" s="239">
        <f>Q433*H433</f>
        <v>0</v>
      </c>
      <c r="S433" s="239">
        <v>0</v>
      </c>
      <c r="T433" s="240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41" t="s">
        <v>166</v>
      </c>
      <c r="AT433" s="241" t="s">
        <v>162</v>
      </c>
      <c r="AU433" s="241" t="s">
        <v>89</v>
      </c>
      <c r="AY433" s="18" t="s">
        <v>160</v>
      </c>
      <c r="BE433" s="242">
        <f>IF(N433="základní",J433,0)</f>
        <v>0</v>
      </c>
      <c r="BF433" s="242">
        <f>IF(N433="snížená",J433,0)</f>
        <v>0</v>
      </c>
      <c r="BG433" s="242">
        <f>IF(N433="zákl. přenesená",J433,0)</f>
        <v>0</v>
      </c>
      <c r="BH433" s="242">
        <f>IF(N433="sníž. přenesená",J433,0)</f>
        <v>0</v>
      </c>
      <c r="BI433" s="242">
        <f>IF(N433="nulová",J433,0)</f>
        <v>0</v>
      </c>
      <c r="BJ433" s="18" t="s">
        <v>87</v>
      </c>
      <c r="BK433" s="242">
        <f>ROUND(I433*H433,2)</f>
        <v>0</v>
      </c>
      <c r="BL433" s="18" t="s">
        <v>166</v>
      </c>
      <c r="BM433" s="241" t="s">
        <v>475</v>
      </c>
    </row>
    <row r="434" s="14" customFormat="1">
      <c r="A434" s="14"/>
      <c r="B434" s="254"/>
      <c r="C434" s="255"/>
      <c r="D434" s="245" t="s">
        <v>168</v>
      </c>
      <c r="E434" s="256" t="s">
        <v>1</v>
      </c>
      <c r="F434" s="257" t="s">
        <v>476</v>
      </c>
      <c r="G434" s="255"/>
      <c r="H434" s="258">
        <v>330</v>
      </c>
      <c r="I434" s="259"/>
      <c r="J434" s="255"/>
      <c r="K434" s="255"/>
      <c r="L434" s="260"/>
      <c r="M434" s="261"/>
      <c r="N434" s="262"/>
      <c r="O434" s="262"/>
      <c r="P434" s="262"/>
      <c r="Q434" s="262"/>
      <c r="R434" s="262"/>
      <c r="S434" s="262"/>
      <c r="T434" s="263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64" t="s">
        <v>168</v>
      </c>
      <c r="AU434" s="264" t="s">
        <v>89</v>
      </c>
      <c r="AV434" s="14" t="s">
        <v>89</v>
      </c>
      <c r="AW434" s="14" t="s">
        <v>36</v>
      </c>
      <c r="AX434" s="14" t="s">
        <v>87</v>
      </c>
      <c r="AY434" s="264" t="s">
        <v>160</v>
      </c>
    </row>
    <row r="435" s="2" customFormat="1" ht="24.15" customHeight="1">
      <c r="A435" s="39"/>
      <c r="B435" s="40"/>
      <c r="C435" s="229" t="s">
        <v>477</v>
      </c>
      <c r="D435" s="229" t="s">
        <v>162</v>
      </c>
      <c r="E435" s="230" t="s">
        <v>478</v>
      </c>
      <c r="F435" s="231" t="s">
        <v>479</v>
      </c>
      <c r="G435" s="232" t="s">
        <v>176</v>
      </c>
      <c r="H435" s="233">
        <v>28.962</v>
      </c>
      <c r="I435" s="234"/>
      <c r="J435" s="235">
        <f>ROUND(I435*H435,2)</f>
        <v>0</v>
      </c>
      <c r="K435" s="236"/>
      <c r="L435" s="45"/>
      <c r="M435" s="237" t="s">
        <v>1</v>
      </c>
      <c r="N435" s="238" t="s">
        <v>45</v>
      </c>
      <c r="O435" s="92"/>
      <c r="P435" s="239">
        <f>O435*H435</f>
        <v>0</v>
      </c>
      <c r="Q435" s="239">
        <v>0</v>
      </c>
      <c r="R435" s="239">
        <f>Q435*H435</f>
        <v>0</v>
      </c>
      <c r="S435" s="239">
        <v>0</v>
      </c>
      <c r="T435" s="240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41" t="s">
        <v>166</v>
      </c>
      <c r="AT435" s="241" t="s">
        <v>162</v>
      </c>
      <c r="AU435" s="241" t="s">
        <v>89</v>
      </c>
      <c r="AY435" s="18" t="s">
        <v>160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8" t="s">
        <v>87</v>
      </c>
      <c r="BK435" s="242">
        <f>ROUND(I435*H435,2)</f>
        <v>0</v>
      </c>
      <c r="BL435" s="18" t="s">
        <v>166</v>
      </c>
      <c r="BM435" s="241" t="s">
        <v>480</v>
      </c>
    </row>
    <row r="436" s="2" customFormat="1" ht="24.15" customHeight="1">
      <c r="A436" s="39"/>
      <c r="B436" s="40"/>
      <c r="C436" s="229" t="s">
        <v>481</v>
      </c>
      <c r="D436" s="229" t="s">
        <v>162</v>
      </c>
      <c r="E436" s="230" t="s">
        <v>482</v>
      </c>
      <c r="F436" s="231" t="s">
        <v>483</v>
      </c>
      <c r="G436" s="232" t="s">
        <v>176</v>
      </c>
      <c r="H436" s="233">
        <v>550.27800000000002</v>
      </c>
      <c r="I436" s="234"/>
      <c r="J436" s="235">
        <f>ROUND(I436*H436,2)</f>
        <v>0</v>
      </c>
      <c r="K436" s="236"/>
      <c r="L436" s="45"/>
      <c r="M436" s="237" t="s">
        <v>1</v>
      </c>
      <c r="N436" s="238" t="s">
        <v>45</v>
      </c>
      <c r="O436" s="92"/>
      <c r="P436" s="239">
        <f>O436*H436</f>
        <v>0</v>
      </c>
      <c r="Q436" s="239">
        <v>0</v>
      </c>
      <c r="R436" s="239">
        <f>Q436*H436</f>
        <v>0</v>
      </c>
      <c r="S436" s="239">
        <v>0</v>
      </c>
      <c r="T436" s="240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41" t="s">
        <v>166</v>
      </c>
      <c r="AT436" s="241" t="s">
        <v>162</v>
      </c>
      <c r="AU436" s="241" t="s">
        <v>89</v>
      </c>
      <c r="AY436" s="18" t="s">
        <v>160</v>
      </c>
      <c r="BE436" s="242">
        <f>IF(N436="základní",J436,0)</f>
        <v>0</v>
      </c>
      <c r="BF436" s="242">
        <f>IF(N436="snížená",J436,0)</f>
        <v>0</v>
      </c>
      <c r="BG436" s="242">
        <f>IF(N436="zákl. přenesená",J436,0)</f>
        <v>0</v>
      </c>
      <c r="BH436" s="242">
        <f>IF(N436="sníž. přenesená",J436,0)</f>
        <v>0</v>
      </c>
      <c r="BI436" s="242">
        <f>IF(N436="nulová",J436,0)</f>
        <v>0</v>
      </c>
      <c r="BJ436" s="18" t="s">
        <v>87</v>
      </c>
      <c r="BK436" s="242">
        <f>ROUND(I436*H436,2)</f>
        <v>0</v>
      </c>
      <c r="BL436" s="18" t="s">
        <v>166</v>
      </c>
      <c r="BM436" s="241" t="s">
        <v>484</v>
      </c>
    </row>
    <row r="437" s="14" customFormat="1">
      <c r="A437" s="14"/>
      <c r="B437" s="254"/>
      <c r="C437" s="255"/>
      <c r="D437" s="245" t="s">
        <v>168</v>
      </c>
      <c r="E437" s="255"/>
      <c r="F437" s="257" t="s">
        <v>485</v>
      </c>
      <c r="G437" s="255"/>
      <c r="H437" s="258">
        <v>550.27800000000002</v>
      </c>
      <c r="I437" s="259"/>
      <c r="J437" s="255"/>
      <c r="K437" s="255"/>
      <c r="L437" s="260"/>
      <c r="M437" s="261"/>
      <c r="N437" s="262"/>
      <c r="O437" s="262"/>
      <c r="P437" s="262"/>
      <c r="Q437" s="262"/>
      <c r="R437" s="262"/>
      <c r="S437" s="262"/>
      <c r="T437" s="26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4" t="s">
        <v>168</v>
      </c>
      <c r="AU437" s="264" t="s">
        <v>89</v>
      </c>
      <c r="AV437" s="14" t="s">
        <v>89</v>
      </c>
      <c r="AW437" s="14" t="s">
        <v>4</v>
      </c>
      <c r="AX437" s="14" t="s">
        <v>87</v>
      </c>
      <c r="AY437" s="264" t="s">
        <v>160</v>
      </c>
    </row>
    <row r="438" s="2" customFormat="1" ht="33" customHeight="1">
      <c r="A438" s="39"/>
      <c r="B438" s="40"/>
      <c r="C438" s="229" t="s">
        <v>486</v>
      </c>
      <c r="D438" s="229" t="s">
        <v>162</v>
      </c>
      <c r="E438" s="230" t="s">
        <v>487</v>
      </c>
      <c r="F438" s="231" t="s">
        <v>488</v>
      </c>
      <c r="G438" s="232" t="s">
        <v>176</v>
      </c>
      <c r="H438" s="233">
        <v>27.353000000000002</v>
      </c>
      <c r="I438" s="234"/>
      <c r="J438" s="235">
        <f>ROUND(I438*H438,2)</f>
        <v>0</v>
      </c>
      <c r="K438" s="236"/>
      <c r="L438" s="45"/>
      <c r="M438" s="237" t="s">
        <v>1</v>
      </c>
      <c r="N438" s="238" t="s">
        <v>45</v>
      </c>
      <c r="O438" s="92"/>
      <c r="P438" s="239">
        <f>O438*H438</f>
        <v>0</v>
      </c>
      <c r="Q438" s="239">
        <v>0</v>
      </c>
      <c r="R438" s="239">
        <f>Q438*H438</f>
        <v>0</v>
      </c>
      <c r="S438" s="239">
        <v>0</v>
      </c>
      <c r="T438" s="240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41" t="s">
        <v>166</v>
      </c>
      <c r="AT438" s="241" t="s">
        <v>162</v>
      </c>
      <c r="AU438" s="241" t="s">
        <v>89</v>
      </c>
      <c r="AY438" s="18" t="s">
        <v>160</v>
      </c>
      <c r="BE438" s="242">
        <f>IF(N438="základní",J438,0)</f>
        <v>0</v>
      </c>
      <c r="BF438" s="242">
        <f>IF(N438="snížená",J438,0)</f>
        <v>0</v>
      </c>
      <c r="BG438" s="242">
        <f>IF(N438="zákl. přenesená",J438,0)</f>
        <v>0</v>
      </c>
      <c r="BH438" s="242">
        <f>IF(N438="sníž. přenesená",J438,0)</f>
        <v>0</v>
      </c>
      <c r="BI438" s="242">
        <f>IF(N438="nulová",J438,0)</f>
        <v>0</v>
      </c>
      <c r="BJ438" s="18" t="s">
        <v>87</v>
      </c>
      <c r="BK438" s="242">
        <f>ROUND(I438*H438,2)</f>
        <v>0</v>
      </c>
      <c r="BL438" s="18" t="s">
        <v>166</v>
      </c>
      <c r="BM438" s="241" t="s">
        <v>489</v>
      </c>
    </row>
    <row r="439" s="14" customFormat="1">
      <c r="A439" s="14"/>
      <c r="B439" s="254"/>
      <c r="C439" s="255"/>
      <c r="D439" s="245" t="s">
        <v>168</v>
      </c>
      <c r="E439" s="256" t="s">
        <v>1</v>
      </c>
      <c r="F439" s="257" t="s">
        <v>490</v>
      </c>
      <c r="G439" s="255"/>
      <c r="H439" s="258">
        <v>28.962</v>
      </c>
      <c r="I439" s="259"/>
      <c r="J439" s="255"/>
      <c r="K439" s="255"/>
      <c r="L439" s="260"/>
      <c r="M439" s="261"/>
      <c r="N439" s="262"/>
      <c r="O439" s="262"/>
      <c r="P439" s="262"/>
      <c r="Q439" s="262"/>
      <c r="R439" s="262"/>
      <c r="S439" s="262"/>
      <c r="T439" s="26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4" t="s">
        <v>168</v>
      </c>
      <c r="AU439" s="264" t="s">
        <v>89</v>
      </c>
      <c r="AV439" s="14" t="s">
        <v>89</v>
      </c>
      <c r="AW439" s="14" t="s">
        <v>36</v>
      </c>
      <c r="AX439" s="14" t="s">
        <v>80</v>
      </c>
      <c r="AY439" s="264" t="s">
        <v>160</v>
      </c>
    </row>
    <row r="440" s="14" customFormat="1">
      <c r="A440" s="14"/>
      <c r="B440" s="254"/>
      <c r="C440" s="255"/>
      <c r="D440" s="245" t="s">
        <v>168</v>
      </c>
      <c r="E440" s="256" t="s">
        <v>1</v>
      </c>
      <c r="F440" s="257" t="s">
        <v>491</v>
      </c>
      <c r="G440" s="255"/>
      <c r="H440" s="258">
        <v>-1</v>
      </c>
      <c r="I440" s="259"/>
      <c r="J440" s="255"/>
      <c r="K440" s="255"/>
      <c r="L440" s="260"/>
      <c r="M440" s="261"/>
      <c r="N440" s="262"/>
      <c r="O440" s="262"/>
      <c r="P440" s="262"/>
      <c r="Q440" s="262"/>
      <c r="R440" s="262"/>
      <c r="S440" s="262"/>
      <c r="T440" s="263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4" t="s">
        <v>168</v>
      </c>
      <c r="AU440" s="264" t="s">
        <v>89</v>
      </c>
      <c r="AV440" s="14" t="s">
        <v>89</v>
      </c>
      <c r="AW440" s="14" t="s">
        <v>36</v>
      </c>
      <c r="AX440" s="14" t="s">
        <v>80</v>
      </c>
      <c r="AY440" s="264" t="s">
        <v>160</v>
      </c>
    </row>
    <row r="441" s="14" customFormat="1">
      <c r="A441" s="14"/>
      <c r="B441" s="254"/>
      <c r="C441" s="255"/>
      <c r="D441" s="245" t="s">
        <v>168</v>
      </c>
      <c r="E441" s="256" t="s">
        <v>1</v>
      </c>
      <c r="F441" s="257" t="s">
        <v>492</v>
      </c>
      <c r="G441" s="255"/>
      <c r="H441" s="258">
        <v>-0.60899999999999999</v>
      </c>
      <c r="I441" s="259"/>
      <c r="J441" s="255"/>
      <c r="K441" s="255"/>
      <c r="L441" s="260"/>
      <c r="M441" s="261"/>
      <c r="N441" s="262"/>
      <c r="O441" s="262"/>
      <c r="P441" s="262"/>
      <c r="Q441" s="262"/>
      <c r="R441" s="262"/>
      <c r="S441" s="262"/>
      <c r="T441" s="263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4" t="s">
        <v>168</v>
      </c>
      <c r="AU441" s="264" t="s">
        <v>89</v>
      </c>
      <c r="AV441" s="14" t="s">
        <v>89</v>
      </c>
      <c r="AW441" s="14" t="s">
        <v>36</v>
      </c>
      <c r="AX441" s="14" t="s">
        <v>80</v>
      </c>
      <c r="AY441" s="264" t="s">
        <v>160</v>
      </c>
    </row>
    <row r="442" s="15" customFormat="1">
      <c r="A442" s="15"/>
      <c r="B442" s="265"/>
      <c r="C442" s="266"/>
      <c r="D442" s="245" t="s">
        <v>168</v>
      </c>
      <c r="E442" s="267" t="s">
        <v>1</v>
      </c>
      <c r="F442" s="268" t="s">
        <v>173</v>
      </c>
      <c r="G442" s="266"/>
      <c r="H442" s="269">
        <v>27.353000000000002</v>
      </c>
      <c r="I442" s="270"/>
      <c r="J442" s="266"/>
      <c r="K442" s="266"/>
      <c r="L442" s="271"/>
      <c r="M442" s="272"/>
      <c r="N442" s="273"/>
      <c r="O442" s="273"/>
      <c r="P442" s="273"/>
      <c r="Q442" s="273"/>
      <c r="R442" s="273"/>
      <c r="S442" s="273"/>
      <c r="T442" s="274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75" t="s">
        <v>168</v>
      </c>
      <c r="AU442" s="275" t="s">
        <v>89</v>
      </c>
      <c r="AV442" s="15" t="s">
        <v>166</v>
      </c>
      <c r="AW442" s="15" t="s">
        <v>36</v>
      </c>
      <c r="AX442" s="15" t="s">
        <v>87</v>
      </c>
      <c r="AY442" s="275" t="s">
        <v>160</v>
      </c>
    </row>
    <row r="443" s="2" customFormat="1" ht="24.15" customHeight="1">
      <c r="A443" s="39"/>
      <c r="B443" s="40"/>
      <c r="C443" s="229" t="s">
        <v>493</v>
      </c>
      <c r="D443" s="229" t="s">
        <v>162</v>
      </c>
      <c r="E443" s="230" t="s">
        <v>494</v>
      </c>
      <c r="F443" s="231" t="s">
        <v>495</v>
      </c>
      <c r="G443" s="232" t="s">
        <v>176</v>
      </c>
      <c r="H443" s="233">
        <v>1.609</v>
      </c>
      <c r="I443" s="234"/>
      <c r="J443" s="235">
        <f>ROUND(I443*H443,2)</f>
        <v>0</v>
      </c>
      <c r="K443" s="236"/>
      <c r="L443" s="45"/>
      <c r="M443" s="237" t="s">
        <v>1</v>
      </c>
      <c r="N443" s="238" t="s">
        <v>45</v>
      </c>
      <c r="O443" s="92"/>
      <c r="P443" s="239">
        <f>O443*H443</f>
        <v>0</v>
      </c>
      <c r="Q443" s="239">
        <v>0</v>
      </c>
      <c r="R443" s="239">
        <f>Q443*H443</f>
        <v>0</v>
      </c>
      <c r="S443" s="239">
        <v>0</v>
      </c>
      <c r="T443" s="240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41" t="s">
        <v>166</v>
      </c>
      <c r="AT443" s="241" t="s">
        <v>162</v>
      </c>
      <c r="AU443" s="241" t="s">
        <v>89</v>
      </c>
      <c r="AY443" s="18" t="s">
        <v>160</v>
      </c>
      <c r="BE443" s="242">
        <f>IF(N443="základní",J443,0)</f>
        <v>0</v>
      </c>
      <c r="BF443" s="242">
        <f>IF(N443="snížená",J443,0)</f>
        <v>0</v>
      </c>
      <c r="BG443" s="242">
        <f>IF(N443="zákl. přenesená",J443,0)</f>
        <v>0</v>
      </c>
      <c r="BH443" s="242">
        <f>IF(N443="sníž. přenesená",J443,0)</f>
        <v>0</v>
      </c>
      <c r="BI443" s="242">
        <f>IF(N443="nulová",J443,0)</f>
        <v>0</v>
      </c>
      <c r="BJ443" s="18" t="s">
        <v>87</v>
      </c>
      <c r="BK443" s="242">
        <f>ROUND(I443*H443,2)</f>
        <v>0</v>
      </c>
      <c r="BL443" s="18" t="s">
        <v>166</v>
      </c>
      <c r="BM443" s="241" t="s">
        <v>496</v>
      </c>
    </row>
    <row r="444" s="13" customFormat="1">
      <c r="A444" s="13"/>
      <c r="B444" s="243"/>
      <c r="C444" s="244"/>
      <c r="D444" s="245" t="s">
        <v>168</v>
      </c>
      <c r="E444" s="246" t="s">
        <v>1</v>
      </c>
      <c r="F444" s="247" t="s">
        <v>497</v>
      </c>
      <c r="G444" s="244"/>
      <c r="H444" s="246" t="s">
        <v>1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3" t="s">
        <v>168</v>
      </c>
      <c r="AU444" s="253" t="s">
        <v>89</v>
      </c>
      <c r="AV444" s="13" t="s">
        <v>87</v>
      </c>
      <c r="AW444" s="13" t="s">
        <v>36</v>
      </c>
      <c r="AX444" s="13" t="s">
        <v>80</v>
      </c>
      <c r="AY444" s="253" t="s">
        <v>160</v>
      </c>
    </row>
    <row r="445" s="14" customFormat="1">
      <c r="A445" s="14"/>
      <c r="B445" s="254"/>
      <c r="C445" s="255"/>
      <c r="D445" s="245" t="s">
        <v>168</v>
      </c>
      <c r="E445" s="256" t="s">
        <v>1</v>
      </c>
      <c r="F445" s="257" t="s">
        <v>498</v>
      </c>
      <c r="G445" s="255"/>
      <c r="H445" s="258">
        <v>1</v>
      </c>
      <c r="I445" s="259"/>
      <c r="J445" s="255"/>
      <c r="K445" s="255"/>
      <c r="L445" s="260"/>
      <c r="M445" s="261"/>
      <c r="N445" s="262"/>
      <c r="O445" s="262"/>
      <c r="P445" s="262"/>
      <c r="Q445" s="262"/>
      <c r="R445" s="262"/>
      <c r="S445" s="262"/>
      <c r="T445" s="263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4" t="s">
        <v>168</v>
      </c>
      <c r="AU445" s="264" t="s">
        <v>89</v>
      </c>
      <c r="AV445" s="14" t="s">
        <v>89</v>
      </c>
      <c r="AW445" s="14" t="s">
        <v>36</v>
      </c>
      <c r="AX445" s="14" t="s">
        <v>80</v>
      </c>
      <c r="AY445" s="264" t="s">
        <v>160</v>
      </c>
    </row>
    <row r="446" s="14" customFormat="1">
      <c r="A446" s="14"/>
      <c r="B446" s="254"/>
      <c r="C446" s="255"/>
      <c r="D446" s="245" t="s">
        <v>168</v>
      </c>
      <c r="E446" s="256" t="s">
        <v>1</v>
      </c>
      <c r="F446" s="257" t="s">
        <v>499</v>
      </c>
      <c r="G446" s="255"/>
      <c r="H446" s="258">
        <v>0.60899999999999999</v>
      </c>
      <c r="I446" s="259"/>
      <c r="J446" s="255"/>
      <c r="K446" s="255"/>
      <c r="L446" s="260"/>
      <c r="M446" s="261"/>
      <c r="N446" s="262"/>
      <c r="O446" s="262"/>
      <c r="P446" s="262"/>
      <c r="Q446" s="262"/>
      <c r="R446" s="262"/>
      <c r="S446" s="262"/>
      <c r="T446" s="263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64" t="s">
        <v>168</v>
      </c>
      <c r="AU446" s="264" t="s">
        <v>89</v>
      </c>
      <c r="AV446" s="14" t="s">
        <v>89</v>
      </c>
      <c r="AW446" s="14" t="s">
        <v>36</v>
      </c>
      <c r="AX446" s="14" t="s">
        <v>80</v>
      </c>
      <c r="AY446" s="264" t="s">
        <v>160</v>
      </c>
    </row>
    <row r="447" s="15" customFormat="1">
      <c r="A447" s="15"/>
      <c r="B447" s="265"/>
      <c r="C447" s="266"/>
      <c r="D447" s="245" t="s">
        <v>168</v>
      </c>
      <c r="E447" s="267" t="s">
        <v>1</v>
      </c>
      <c r="F447" s="268" t="s">
        <v>173</v>
      </c>
      <c r="G447" s="266"/>
      <c r="H447" s="269">
        <v>1.609</v>
      </c>
      <c r="I447" s="270"/>
      <c r="J447" s="266"/>
      <c r="K447" s="266"/>
      <c r="L447" s="271"/>
      <c r="M447" s="272"/>
      <c r="N447" s="273"/>
      <c r="O447" s="273"/>
      <c r="P447" s="273"/>
      <c r="Q447" s="273"/>
      <c r="R447" s="273"/>
      <c r="S447" s="273"/>
      <c r="T447" s="274"/>
      <c r="U447" s="15"/>
      <c r="V447" s="15"/>
      <c r="W447" s="15"/>
      <c r="X447" s="15"/>
      <c r="Y447" s="15"/>
      <c r="Z447" s="15"/>
      <c r="AA447" s="15"/>
      <c r="AB447" s="15"/>
      <c r="AC447" s="15"/>
      <c r="AD447" s="15"/>
      <c r="AE447" s="15"/>
      <c r="AT447" s="275" t="s">
        <v>168</v>
      </c>
      <c r="AU447" s="275" t="s">
        <v>89</v>
      </c>
      <c r="AV447" s="15" t="s">
        <v>166</v>
      </c>
      <c r="AW447" s="15" t="s">
        <v>36</v>
      </c>
      <c r="AX447" s="15" t="s">
        <v>87</v>
      </c>
      <c r="AY447" s="275" t="s">
        <v>160</v>
      </c>
    </row>
    <row r="448" s="12" customFormat="1" ht="22.8" customHeight="1">
      <c r="A448" s="12"/>
      <c r="B448" s="213"/>
      <c r="C448" s="214"/>
      <c r="D448" s="215" t="s">
        <v>79</v>
      </c>
      <c r="E448" s="227" t="s">
        <v>500</v>
      </c>
      <c r="F448" s="227" t="s">
        <v>501</v>
      </c>
      <c r="G448" s="214"/>
      <c r="H448" s="214"/>
      <c r="I448" s="217"/>
      <c r="J448" s="228">
        <f>BK448</f>
        <v>0</v>
      </c>
      <c r="K448" s="214"/>
      <c r="L448" s="219"/>
      <c r="M448" s="220"/>
      <c r="N448" s="221"/>
      <c r="O448" s="221"/>
      <c r="P448" s="222">
        <f>P449</f>
        <v>0</v>
      </c>
      <c r="Q448" s="221"/>
      <c r="R448" s="222">
        <f>R449</f>
        <v>0</v>
      </c>
      <c r="S448" s="221"/>
      <c r="T448" s="223">
        <f>T449</f>
        <v>0</v>
      </c>
      <c r="U448" s="12"/>
      <c r="V448" s="12"/>
      <c r="W448" s="12"/>
      <c r="X448" s="12"/>
      <c r="Y448" s="12"/>
      <c r="Z448" s="12"/>
      <c r="AA448" s="12"/>
      <c r="AB448" s="12"/>
      <c r="AC448" s="12"/>
      <c r="AD448" s="12"/>
      <c r="AE448" s="12"/>
      <c r="AR448" s="224" t="s">
        <v>87</v>
      </c>
      <c r="AT448" s="225" t="s">
        <v>79</v>
      </c>
      <c r="AU448" s="225" t="s">
        <v>87</v>
      </c>
      <c r="AY448" s="224" t="s">
        <v>160</v>
      </c>
      <c r="BK448" s="226">
        <f>BK449</f>
        <v>0</v>
      </c>
    </row>
    <row r="449" s="2" customFormat="1" ht="21.75" customHeight="1">
      <c r="A449" s="39"/>
      <c r="B449" s="40"/>
      <c r="C449" s="229" t="s">
        <v>502</v>
      </c>
      <c r="D449" s="229" t="s">
        <v>162</v>
      </c>
      <c r="E449" s="230" t="s">
        <v>503</v>
      </c>
      <c r="F449" s="231" t="s">
        <v>504</v>
      </c>
      <c r="G449" s="232" t="s">
        <v>176</v>
      </c>
      <c r="H449" s="233">
        <v>31.347999999999999</v>
      </c>
      <c r="I449" s="234"/>
      <c r="J449" s="235">
        <f>ROUND(I449*H449,2)</f>
        <v>0</v>
      </c>
      <c r="K449" s="236"/>
      <c r="L449" s="45"/>
      <c r="M449" s="237" t="s">
        <v>1</v>
      </c>
      <c r="N449" s="238" t="s">
        <v>45</v>
      </c>
      <c r="O449" s="92"/>
      <c r="P449" s="239">
        <f>O449*H449</f>
        <v>0</v>
      </c>
      <c r="Q449" s="239">
        <v>0</v>
      </c>
      <c r="R449" s="239">
        <f>Q449*H449</f>
        <v>0</v>
      </c>
      <c r="S449" s="239">
        <v>0</v>
      </c>
      <c r="T449" s="240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41" t="s">
        <v>166</v>
      </c>
      <c r="AT449" s="241" t="s">
        <v>162</v>
      </c>
      <c r="AU449" s="241" t="s">
        <v>89</v>
      </c>
      <c r="AY449" s="18" t="s">
        <v>160</v>
      </c>
      <c r="BE449" s="242">
        <f>IF(N449="základní",J449,0)</f>
        <v>0</v>
      </c>
      <c r="BF449" s="242">
        <f>IF(N449="snížená",J449,0)</f>
        <v>0</v>
      </c>
      <c r="BG449" s="242">
        <f>IF(N449="zákl. přenesená",J449,0)</f>
        <v>0</v>
      </c>
      <c r="BH449" s="242">
        <f>IF(N449="sníž. přenesená",J449,0)</f>
        <v>0</v>
      </c>
      <c r="BI449" s="242">
        <f>IF(N449="nulová",J449,0)</f>
        <v>0</v>
      </c>
      <c r="BJ449" s="18" t="s">
        <v>87</v>
      </c>
      <c r="BK449" s="242">
        <f>ROUND(I449*H449,2)</f>
        <v>0</v>
      </c>
      <c r="BL449" s="18" t="s">
        <v>166</v>
      </c>
      <c r="BM449" s="241" t="s">
        <v>505</v>
      </c>
    </row>
    <row r="450" s="12" customFormat="1" ht="25.92" customHeight="1">
      <c r="A450" s="12"/>
      <c r="B450" s="213"/>
      <c r="C450" s="214"/>
      <c r="D450" s="215" t="s">
        <v>79</v>
      </c>
      <c r="E450" s="216" t="s">
        <v>506</v>
      </c>
      <c r="F450" s="216" t="s">
        <v>507</v>
      </c>
      <c r="G450" s="214"/>
      <c r="H450" s="214"/>
      <c r="I450" s="217"/>
      <c r="J450" s="218">
        <f>BK450</f>
        <v>0</v>
      </c>
      <c r="K450" s="214"/>
      <c r="L450" s="219"/>
      <c r="M450" s="220"/>
      <c r="N450" s="221"/>
      <c r="O450" s="221"/>
      <c r="P450" s="222">
        <f>P451+P470+P491+P538+P541+P546+P600+P688+P751+P874+P928+P998+P1028</f>
        <v>0</v>
      </c>
      <c r="Q450" s="221"/>
      <c r="R450" s="222">
        <f>R451+R470+R491+R538+R541+R546+R600+R688+R751+R874+R928+R998+R1028</f>
        <v>15.84944118</v>
      </c>
      <c r="S450" s="221"/>
      <c r="T450" s="223">
        <f>T451+T470+T491+T538+T541+T546+T600+T688+T751+T874+T928+T998+T1028</f>
        <v>10.220842999999999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24" t="s">
        <v>89</v>
      </c>
      <c r="AT450" s="225" t="s">
        <v>79</v>
      </c>
      <c r="AU450" s="225" t="s">
        <v>80</v>
      </c>
      <c r="AY450" s="224" t="s">
        <v>160</v>
      </c>
      <c r="BK450" s="226">
        <f>BK451+BK470+BK491+BK538+BK541+BK546+BK600+BK688+BK751+BK874+BK928+BK998+BK1028</f>
        <v>0</v>
      </c>
    </row>
    <row r="451" s="12" customFormat="1" ht="22.8" customHeight="1">
      <c r="A451" s="12"/>
      <c r="B451" s="213"/>
      <c r="C451" s="214"/>
      <c r="D451" s="215" t="s">
        <v>79</v>
      </c>
      <c r="E451" s="227" t="s">
        <v>508</v>
      </c>
      <c r="F451" s="227" t="s">
        <v>509</v>
      </c>
      <c r="G451" s="214"/>
      <c r="H451" s="214"/>
      <c r="I451" s="217"/>
      <c r="J451" s="228">
        <f>BK451</f>
        <v>0</v>
      </c>
      <c r="K451" s="214"/>
      <c r="L451" s="219"/>
      <c r="M451" s="220"/>
      <c r="N451" s="221"/>
      <c r="O451" s="221"/>
      <c r="P451" s="222">
        <f>SUM(P452:P469)</f>
        <v>0</v>
      </c>
      <c r="Q451" s="221"/>
      <c r="R451" s="222">
        <f>SUM(R452:R469)</f>
        <v>0.16313260000000002</v>
      </c>
      <c r="S451" s="221"/>
      <c r="T451" s="223">
        <f>SUM(T452:T469)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4" t="s">
        <v>89</v>
      </c>
      <c r="AT451" s="225" t="s">
        <v>79</v>
      </c>
      <c r="AU451" s="225" t="s">
        <v>87</v>
      </c>
      <c r="AY451" s="224" t="s">
        <v>160</v>
      </c>
      <c r="BK451" s="226">
        <f>SUM(BK452:BK469)</f>
        <v>0</v>
      </c>
    </row>
    <row r="452" s="2" customFormat="1" ht="24.15" customHeight="1">
      <c r="A452" s="39"/>
      <c r="B452" s="40"/>
      <c r="C452" s="229" t="s">
        <v>510</v>
      </c>
      <c r="D452" s="229" t="s">
        <v>162</v>
      </c>
      <c r="E452" s="230" t="s">
        <v>511</v>
      </c>
      <c r="F452" s="231" t="s">
        <v>512</v>
      </c>
      <c r="G452" s="232" t="s">
        <v>185</v>
      </c>
      <c r="H452" s="233">
        <v>22.562999999999999</v>
      </c>
      <c r="I452" s="234"/>
      <c r="J452" s="235">
        <f>ROUND(I452*H452,2)</f>
        <v>0</v>
      </c>
      <c r="K452" s="236"/>
      <c r="L452" s="45"/>
      <c r="M452" s="237" t="s">
        <v>1</v>
      </c>
      <c r="N452" s="238" t="s">
        <v>45</v>
      </c>
      <c r="O452" s="92"/>
      <c r="P452" s="239">
        <f>O452*H452</f>
        <v>0</v>
      </c>
      <c r="Q452" s="239">
        <v>0</v>
      </c>
      <c r="R452" s="239">
        <f>Q452*H452</f>
        <v>0</v>
      </c>
      <c r="S452" s="239">
        <v>0</v>
      </c>
      <c r="T452" s="240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41" t="s">
        <v>296</v>
      </c>
      <c r="AT452" s="241" t="s">
        <v>162</v>
      </c>
      <c r="AU452" s="241" t="s">
        <v>89</v>
      </c>
      <c r="AY452" s="18" t="s">
        <v>160</v>
      </c>
      <c r="BE452" s="242">
        <f>IF(N452="základní",J452,0)</f>
        <v>0</v>
      </c>
      <c r="BF452" s="242">
        <f>IF(N452="snížená",J452,0)</f>
        <v>0</v>
      </c>
      <c r="BG452" s="242">
        <f>IF(N452="zákl. přenesená",J452,0)</f>
        <v>0</v>
      </c>
      <c r="BH452" s="242">
        <f>IF(N452="sníž. přenesená",J452,0)</f>
        <v>0</v>
      </c>
      <c r="BI452" s="242">
        <f>IF(N452="nulová",J452,0)</f>
        <v>0</v>
      </c>
      <c r="BJ452" s="18" t="s">
        <v>87</v>
      </c>
      <c r="BK452" s="242">
        <f>ROUND(I452*H452,2)</f>
        <v>0</v>
      </c>
      <c r="BL452" s="18" t="s">
        <v>296</v>
      </c>
      <c r="BM452" s="241" t="s">
        <v>513</v>
      </c>
    </row>
    <row r="453" s="13" customFormat="1">
      <c r="A453" s="13"/>
      <c r="B453" s="243"/>
      <c r="C453" s="244"/>
      <c r="D453" s="245" t="s">
        <v>168</v>
      </c>
      <c r="E453" s="246" t="s">
        <v>1</v>
      </c>
      <c r="F453" s="247" t="s">
        <v>169</v>
      </c>
      <c r="G453" s="244"/>
      <c r="H453" s="246" t="s">
        <v>1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3" t="s">
        <v>168</v>
      </c>
      <c r="AU453" s="253" t="s">
        <v>89</v>
      </c>
      <c r="AV453" s="13" t="s">
        <v>87</v>
      </c>
      <c r="AW453" s="13" t="s">
        <v>36</v>
      </c>
      <c r="AX453" s="13" t="s">
        <v>80</v>
      </c>
      <c r="AY453" s="253" t="s">
        <v>160</v>
      </c>
    </row>
    <row r="454" s="14" customFormat="1">
      <c r="A454" s="14"/>
      <c r="B454" s="254"/>
      <c r="C454" s="255"/>
      <c r="D454" s="245" t="s">
        <v>168</v>
      </c>
      <c r="E454" s="256" t="s">
        <v>1</v>
      </c>
      <c r="F454" s="257" t="s">
        <v>308</v>
      </c>
      <c r="G454" s="255"/>
      <c r="H454" s="258">
        <v>12.073</v>
      </c>
      <c r="I454" s="259"/>
      <c r="J454" s="255"/>
      <c r="K454" s="255"/>
      <c r="L454" s="260"/>
      <c r="M454" s="261"/>
      <c r="N454" s="262"/>
      <c r="O454" s="262"/>
      <c r="P454" s="262"/>
      <c r="Q454" s="262"/>
      <c r="R454" s="262"/>
      <c r="S454" s="262"/>
      <c r="T454" s="263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64" t="s">
        <v>168</v>
      </c>
      <c r="AU454" s="264" t="s">
        <v>89</v>
      </c>
      <c r="AV454" s="14" t="s">
        <v>89</v>
      </c>
      <c r="AW454" s="14" t="s">
        <v>36</v>
      </c>
      <c r="AX454" s="14" t="s">
        <v>80</v>
      </c>
      <c r="AY454" s="264" t="s">
        <v>160</v>
      </c>
    </row>
    <row r="455" s="14" customFormat="1">
      <c r="A455" s="14"/>
      <c r="B455" s="254"/>
      <c r="C455" s="255"/>
      <c r="D455" s="245" t="s">
        <v>168</v>
      </c>
      <c r="E455" s="256" t="s">
        <v>1</v>
      </c>
      <c r="F455" s="257" t="s">
        <v>309</v>
      </c>
      <c r="G455" s="255"/>
      <c r="H455" s="258">
        <v>5.7999999999999998</v>
      </c>
      <c r="I455" s="259"/>
      <c r="J455" s="255"/>
      <c r="K455" s="255"/>
      <c r="L455" s="260"/>
      <c r="M455" s="261"/>
      <c r="N455" s="262"/>
      <c r="O455" s="262"/>
      <c r="P455" s="262"/>
      <c r="Q455" s="262"/>
      <c r="R455" s="262"/>
      <c r="S455" s="262"/>
      <c r="T455" s="263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4" t="s">
        <v>168</v>
      </c>
      <c r="AU455" s="264" t="s">
        <v>89</v>
      </c>
      <c r="AV455" s="14" t="s">
        <v>89</v>
      </c>
      <c r="AW455" s="14" t="s">
        <v>36</v>
      </c>
      <c r="AX455" s="14" t="s">
        <v>80</v>
      </c>
      <c r="AY455" s="264" t="s">
        <v>160</v>
      </c>
    </row>
    <row r="456" s="14" customFormat="1">
      <c r="A456" s="14"/>
      <c r="B456" s="254"/>
      <c r="C456" s="255"/>
      <c r="D456" s="245" t="s">
        <v>168</v>
      </c>
      <c r="E456" s="256" t="s">
        <v>1</v>
      </c>
      <c r="F456" s="257" t="s">
        <v>310</v>
      </c>
      <c r="G456" s="255"/>
      <c r="H456" s="258">
        <v>4.6900000000000004</v>
      </c>
      <c r="I456" s="259"/>
      <c r="J456" s="255"/>
      <c r="K456" s="255"/>
      <c r="L456" s="260"/>
      <c r="M456" s="261"/>
      <c r="N456" s="262"/>
      <c r="O456" s="262"/>
      <c r="P456" s="262"/>
      <c r="Q456" s="262"/>
      <c r="R456" s="262"/>
      <c r="S456" s="262"/>
      <c r="T456" s="263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4" t="s">
        <v>168</v>
      </c>
      <c r="AU456" s="264" t="s">
        <v>89</v>
      </c>
      <c r="AV456" s="14" t="s">
        <v>89</v>
      </c>
      <c r="AW456" s="14" t="s">
        <v>36</v>
      </c>
      <c r="AX456" s="14" t="s">
        <v>80</v>
      </c>
      <c r="AY456" s="264" t="s">
        <v>160</v>
      </c>
    </row>
    <row r="457" s="15" customFormat="1">
      <c r="A457" s="15"/>
      <c r="B457" s="265"/>
      <c r="C457" s="266"/>
      <c r="D457" s="245" t="s">
        <v>168</v>
      </c>
      <c r="E457" s="267" t="s">
        <v>1</v>
      </c>
      <c r="F457" s="268" t="s">
        <v>173</v>
      </c>
      <c r="G457" s="266"/>
      <c r="H457" s="269">
        <v>22.563000000000002</v>
      </c>
      <c r="I457" s="270"/>
      <c r="J457" s="266"/>
      <c r="K457" s="266"/>
      <c r="L457" s="271"/>
      <c r="M457" s="272"/>
      <c r="N457" s="273"/>
      <c r="O457" s="273"/>
      <c r="P457" s="273"/>
      <c r="Q457" s="273"/>
      <c r="R457" s="273"/>
      <c r="S457" s="273"/>
      <c r="T457" s="274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5" t="s">
        <v>168</v>
      </c>
      <c r="AU457" s="275" t="s">
        <v>89</v>
      </c>
      <c r="AV457" s="15" t="s">
        <v>166</v>
      </c>
      <c r="AW457" s="15" t="s">
        <v>36</v>
      </c>
      <c r="AX457" s="15" t="s">
        <v>87</v>
      </c>
      <c r="AY457" s="275" t="s">
        <v>160</v>
      </c>
    </row>
    <row r="458" s="2" customFormat="1" ht="24.15" customHeight="1">
      <c r="A458" s="39"/>
      <c r="B458" s="40"/>
      <c r="C458" s="287" t="s">
        <v>514</v>
      </c>
      <c r="D458" s="287" t="s">
        <v>320</v>
      </c>
      <c r="E458" s="288" t="s">
        <v>515</v>
      </c>
      <c r="F458" s="289" t="s">
        <v>516</v>
      </c>
      <c r="G458" s="290" t="s">
        <v>517</v>
      </c>
      <c r="H458" s="291">
        <v>7.8970000000000002</v>
      </c>
      <c r="I458" s="292"/>
      <c r="J458" s="293">
        <f>ROUND(I458*H458,2)</f>
        <v>0</v>
      </c>
      <c r="K458" s="294"/>
      <c r="L458" s="295"/>
      <c r="M458" s="296" t="s">
        <v>1</v>
      </c>
      <c r="N458" s="297" t="s">
        <v>45</v>
      </c>
      <c r="O458" s="92"/>
      <c r="P458" s="239">
        <f>O458*H458</f>
        <v>0</v>
      </c>
      <c r="Q458" s="239">
        <v>0.001</v>
      </c>
      <c r="R458" s="239">
        <f>Q458*H458</f>
        <v>0.0078970000000000012</v>
      </c>
      <c r="S458" s="239">
        <v>0</v>
      </c>
      <c r="T458" s="240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41" t="s">
        <v>402</v>
      </c>
      <c r="AT458" s="241" t="s">
        <v>320</v>
      </c>
      <c r="AU458" s="241" t="s">
        <v>89</v>
      </c>
      <c r="AY458" s="18" t="s">
        <v>160</v>
      </c>
      <c r="BE458" s="242">
        <f>IF(N458="základní",J458,0)</f>
        <v>0</v>
      </c>
      <c r="BF458" s="242">
        <f>IF(N458="snížená",J458,0)</f>
        <v>0</v>
      </c>
      <c r="BG458" s="242">
        <f>IF(N458="zákl. přenesená",J458,0)</f>
        <v>0</v>
      </c>
      <c r="BH458" s="242">
        <f>IF(N458="sníž. přenesená",J458,0)</f>
        <v>0</v>
      </c>
      <c r="BI458" s="242">
        <f>IF(N458="nulová",J458,0)</f>
        <v>0</v>
      </c>
      <c r="BJ458" s="18" t="s">
        <v>87</v>
      </c>
      <c r="BK458" s="242">
        <f>ROUND(I458*H458,2)</f>
        <v>0</v>
      </c>
      <c r="BL458" s="18" t="s">
        <v>296</v>
      </c>
      <c r="BM458" s="241" t="s">
        <v>518</v>
      </c>
    </row>
    <row r="459" s="14" customFormat="1">
      <c r="A459" s="14"/>
      <c r="B459" s="254"/>
      <c r="C459" s="255"/>
      <c r="D459" s="245" t="s">
        <v>168</v>
      </c>
      <c r="E459" s="255"/>
      <c r="F459" s="257" t="s">
        <v>519</v>
      </c>
      <c r="G459" s="255"/>
      <c r="H459" s="258">
        <v>7.8970000000000002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4" t="s">
        <v>168</v>
      </c>
      <c r="AU459" s="264" t="s">
        <v>89</v>
      </c>
      <c r="AV459" s="14" t="s">
        <v>89</v>
      </c>
      <c r="AW459" s="14" t="s">
        <v>4</v>
      </c>
      <c r="AX459" s="14" t="s">
        <v>87</v>
      </c>
      <c r="AY459" s="264" t="s">
        <v>160</v>
      </c>
    </row>
    <row r="460" s="2" customFormat="1" ht="24.15" customHeight="1">
      <c r="A460" s="39"/>
      <c r="B460" s="40"/>
      <c r="C460" s="229" t="s">
        <v>520</v>
      </c>
      <c r="D460" s="229" t="s">
        <v>162</v>
      </c>
      <c r="E460" s="230" t="s">
        <v>521</v>
      </c>
      <c r="F460" s="231" t="s">
        <v>522</v>
      </c>
      <c r="G460" s="232" t="s">
        <v>185</v>
      </c>
      <c r="H460" s="233">
        <v>22.562999999999999</v>
      </c>
      <c r="I460" s="234"/>
      <c r="J460" s="235">
        <f>ROUND(I460*H460,2)</f>
        <v>0</v>
      </c>
      <c r="K460" s="236"/>
      <c r="L460" s="45"/>
      <c r="M460" s="237" t="s">
        <v>1</v>
      </c>
      <c r="N460" s="238" t="s">
        <v>45</v>
      </c>
      <c r="O460" s="92"/>
      <c r="P460" s="239">
        <f>O460*H460</f>
        <v>0</v>
      </c>
      <c r="Q460" s="239">
        <v>0.00040000000000000002</v>
      </c>
      <c r="R460" s="239">
        <f>Q460*H460</f>
        <v>0.0090252000000000006</v>
      </c>
      <c r="S460" s="239">
        <v>0</v>
      </c>
      <c r="T460" s="240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41" t="s">
        <v>296</v>
      </c>
      <c r="AT460" s="241" t="s">
        <v>162</v>
      </c>
      <c r="AU460" s="241" t="s">
        <v>89</v>
      </c>
      <c r="AY460" s="18" t="s">
        <v>160</v>
      </c>
      <c r="BE460" s="242">
        <f>IF(N460="základní",J460,0)</f>
        <v>0</v>
      </c>
      <c r="BF460" s="242">
        <f>IF(N460="snížená",J460,0)</f>
        <v>0</v>
      </c>
      <c r="BG460" s="242">
        <f>IF(N460="zákl. přenesená",J460,0)</f>
        <v>0</v>
      </c>
      <c r="BH460" s="242">
        <f>IF(N460="sníž. přenesená",J460,0)</f>
        <v>0</v>
      </c>
      <c r="BI460" s="242">
        <f>IF(N460="nulová",J460,0)</f>
        <v>0</v>
      </c>
      <c r="BJ460" s="18" t="s">
        <v>87</v>
      </c>
      <c r="BK460" s="242">
        <f>ROUND(I460*H460,2)</f>
        <v>0</v>
      </c>
      <c r="BL460" s="18" t="s">
        <v>296</v>
      </c>
      <c r="BM460" s="241" t="s">
        <v>523</v>
      </c>
    </row>
    <row r="461" s="13" customFormat="1">
      <c r="A461" s="13"/>
      <c r="B461" s="243"/>
      <c r="C461" s="244"/>
      <c r="D461" s="245" t="s">
        <v>168</v>
      </c>
      <c r="E461" s="246" t="s">
        <v>1</v>
      </c>
      <c r="F461" s="247" t="s">
        <v>169</v>
      </c>
      <c r="G461" s="244"/>
      <c r="H461" s="246" t="s">
        <v>1</v>
      </c>
      <c r="I461" s="248"/>
      <c r="J461" s="244"/>
      <c r="K461" s="244"/>
      <c r="L461" s="249"/>
      <c r="M461" s="250"/>
      <c r="N461" s="251"/>
      <c r="O461" s="251"/>
      <c r="P461" s="251"/>
      <c r="Q461" s="251"/>
      <c r="R461" s="251"/>
      <c r="S461" s="251"/>
      <c r="T461" s="252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3" t="s">
        <v>168</v>
      </c>
      <c r="AU461" s="253" t="s">
        <v>89</v>
      </c>
      <c r="AV461" s="13" t="s">
        <v>87</v>
      </c>
      <c r="AW461" s="13" t="s">
        <v>36</v>
      </c>
      <c r="AX461" s="13" t="s">
        <v>80</v>
      </c>
      <c r="AY461" s="253" t="s">
        <v>160</v>
      </c>
    </row>
    <row r="462" s="13" customFormat="1">
      <c r="A462" s="13"/>
      <c r="B462" s="243"/>
      <c r="C462" s="244"/>
      <c r="D462" s="245" t="s">
        <v>168</v>
      </c>
      <c r="E462" s="246" t="s">
        <v>1</v>
      </c>
      <c r="F462" s="247" t="s">
        <v>524</v>
      </c>
      <c r="G462" s="244"/>
      <c r="H462" s="246" t="s">
        <v>1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3" t="s">
        <v>168</v>
      </c>
      <c r="AU462" s="253" t="s">
        <v>89</v>
      </c>
      <c r="AV462" s="13" t="s">
        <v>87</v>
      </c>
      <c r="AW462" s="13" t="s">
        <v>36</v>
      </c>
      <c r="AX462" s="13" t="s">
        <v>80</v>
      </c>
      <c r="AY462" s="253" t="s">
        <v>160</v>
      </c>
    </row>
    <row r="463" s="14" customFormat="1">
      <c r="A463" s="14"/>
      <c r="B463" s="254"/>
      <c r="C463" s="255"/>
      <c r="D463" s="245" t="s">
        <v>168</v>
      </c>
      <c r="E463" s="256" t="s">
        <v>1</v>
      </c>
      <c r="F463" s="257" t="s">
        <v>308</v>
      </c>
      <c r="G463" s="255"/>
      <c r="H463" s="258">
        <v>12.073</v>
      </c>
      <c r="I463" s="259"/>
      <c r="J463" s="255"/>
      <c r="K463" s="255"/>
      <c r="L463" s="260"/>
      <c r="M463" s="261"/>
      <c r="N463" s="262"/>
      <c r="O463" s="262"/>
      <c r="P463" s="262"/>
      <c r="Q463" s="262"/>
      <c r="R463" s="262"/>
      <c r="S463" s="262"/>
      <c r="T463" s="263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4" t="s">
        <v>168</v>
      </c>
      <c r="AU463" s="264" t="s">
        <v>89</v>
      </c>
      <c r="AV463" s="14" t="s">
        <v>89</v>
      </c>
      <c r="AW463" s="14" t="s">
        <v>36</v>
      </c>
      <c r="AX463" s="14" t="s">
        <v>80</v>
      </c>
      <c r="AY463" s="264" t="s">
        <v>160</v>
      </c>
    </row>
    <row r="464" s="14" customFormat="1">
      <c r="A464" s="14"/>
      <c r="B464" s="254"/>
      <c r="C464" s="255"/>
      <c r="D464" s="245" t="s">
        <v>168</v>
      </c>
      <c r="E464" s="256" t="s">
        <v>1</v>
      </c>
      <c r="F464" s="257" t="s">
        <v>309</v>
      </c>
      <c r="G464" s="255"/>
      <c r="H464" s="258">
        <v>5.7999999999999998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4" t="s">
        <v>168</v>
      </c>
      <c r="AU464" s="264" t="s">
        <v>89</v>
      </c>
      <c r="AV464" s="14" t="s">
        <v>89</v>
      </c>
      <c r="AW464" s="14" t="s">
        <v>36</v>
      </c>
      <c r="AX464" s="14" t="s">
        <v>80</v>
      </c>
      <c r="AY464" s="264" t="s">
        <v>160</v>
      </c>
    </row>
    <row r="465" s="14" customFormat="1">
      <c r="A465" s="14"/>
      <c r="B465" s="254"/>
      <c r="C465" s="255"/>
      <c r="D465" s="245" t="s">
        <v>168</v>
      </c>
      <c r="E465" s="256" t="s">
        <v>1</v>
      </c>
      <c r="F465" s="257" t="s">
        <v>310</v>
      </c>
      <c r="G465" s="255"/>
      <c r="H465" s="258">
        <v>4.6900000000000004</v>
      </c>
      <c r="I465" s="259"/>
      <c r="J465" s="255"/>
      <c r="K465" s="255"/>
      <c r="L465" s="260"/>
      <c r="M465" s="261"/>
      <c r="N465" s="262"/>
      <c r="O465" s="262"/>
      <c r="P465" s="262"/>
      <c r="Q465" s="262"/>
      <c r="R465" s="262"/>
      <c r="S465" s="262"/>
      <c r="T465" s="263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4" t="s">
        <v>168</v>
      </c>
      <c r="AU465" s="264" t="s">
        <v>89</v>
      </c>
      <c r="AV465" s="14" t="s">
        <v>89</v>
      </c>
      <c r="AW465" s="14" t="s">
        <v>36</v>
      </c>
      <c r="AX465" s="14" t="s">
        <v>80</v>
      </c>
      <c r="AY465" s="264" t="s">
        <v>160</v>
      </c>
    </row>
    <row r="466" s="15" customFormat="1">
      <c r="A466" s="15"/>
      <c r="B466" s="265"/>
      <c r="C466" s="266"/>
      <c r="D466" s="245" t="s">
        <v>168</v>
      </c>
      <c r="E466" s="267" t="s">
        <v>1</v>
      </c>
      <c r="F466" s="268" t="s">
        <v>173</v>
      </c>
      <c r="G466" s="266"/>
      <c r="H466" s="269">
        <v>22.563000000000002</v>
      </c>
      <c r="I466" s="270"/>
      <c r="J466" s="266"/>
      <c r="K466" s="266"/>
      <c r="L466" s="271"/>
      <c r="M466" s="272"/>
      <c r="N466" s="273"/>
      <c r="O466" s="273"/>
      <c r="P466" s="273"/>
      <c r="Q466" s="273"/>
      <c r="R466" s="273"/>
      <c r="S466" s="273"/>
      <c r="T466" s="274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5" t="s">
        <v>168</v>
      </c>
      <c r="AU466" s="275" t="s">
        <v>89</v>
      </c>
      <c r="AV466" s="15" t="s">
        <v>166</v>
      </c>
      <c r="AW466" s="15" t="s">
        <v>36</v>
      </c>
      <c r="AX466" s="15" t="s">
        <v>87</v>
      </c>
      <c r="AY466" s="275" t="s">
        <v>160</v>
      </c>
    </row>
    <row r="467" s="2" customFormat="1" ht="44.25" customHeight="1">
      <c r="A467" s="39"/>
      <c r="B467" s="40"/>
      <c r="C467" s="287" t="s">
        <v>525</v>
      </c>
      <c r="D467" s="287" t="s">
        <v>320</v>
      </c>
      <c r="E467" s="288" t="s">
        <v>526</v>
      </c>
      <c r="F467" s="289" t="s">
        <v>527</v>
      </c>
      <c r="G467" s="290" t="s">
        <v>185</v>
      </c>
      <c r="H467" s="291">
        <v>27.076000000000001</v>
      </c>
      <c r="I467" s="292"/>
      <c r="J467" s="293">
        <f>ROUND(I467*H467,2)</f>
        <v>0</v>
      </c>
      <c r="K467" s="294"/>
      <c r="L467" s="295"/>
      <c r="M467" s="296" t="s">
        <v>1</v>
      </c>
      <c r="N467" s="297" t="s">
        <v>45</v>
      </c>
      <c r="O467" s="92"/>
      <c r="P467" s="239">
        <f>O467*H467</f>
        <v>0</v>
      </c>
      <c r="Q467" s="239">
        <v>0.0054000000000000003</v>
      </c>
      <c r="R467" s="239">
        <f>Q467*H467</f>
        <v>0.14621040000000002</v>
      </c>
      <c r="S467" s="239">
        <v>0</v>
      </c>
      <c r="T467" s="240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41" t="s">
        <v>402</v>
      </c>
      <c r="AT467" s="241" t="s">
        <v>320</v>
      </c>
      <c r="AU467" s="241" t="s">
        <v>89</v>
      </c>
      <c r="AY467" s="18" t="s">
        <v>160</v>
      </c>
      <c r="BE467" s="242">
        <f>IF(N467="základní",J467,0)</f>
        <v>0</v>
      </c>
      <c r="BF467" s="242">
        <f>IF(N467="snížená",J467,0)</f>
        <v>0</v>
      </c>
      <c r="BG467" s="242">
        <f>IF(N467="zákl. přenesená",J467,0)</f>
        <v>0</v>
      </c>
      <c r="BH467" s="242">
        <f>IF(N467="sníž. přenesená",J467,0)</f>
        <v>0</v>
      </c>
      <c r="BI467" s="242">
        <f>IF(N467="nulová",J467,0)</f>
        <v>0</v>
      </c>
      <c r="BJ467" s="18" t="s">
        <v>87</v>
      </c>
      <c r="BK467" s="242">
        <f>ROUND(I467*H467,2)</f>
        <v>0</v>
      </c>
      <c r="BL467" s="18" t="s">
        <v>296</v>
      </c>
      <c r="BM467" s="241" t="s">
        <v>528</v>
      </c>
    </row>
    <row r="468" s="14" customFormat="1">
      <c r="A468" s="14"/>
      <c r="B468" s="254"/>
      <c r="C468" s="255"/>
      <c r="D468" s="245" t="s">
        <v>168</v>
      </c>
      <c r="E468" s="255"/>
      <c r="F468" s="257" t="s">
        <v>529</v>
      </c>
      <c r="G468" s="255"/>
      <c r="H468" s="258">
        <v>27.076000000000001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4" t="s">
        <v>168</v>
      </c>
      <c r="AU468" s="264" t="s">
        <v>89</v>
      </c>
      <c r="AV468" s="14" t="s">
        <v>89</v>
      </c>
      <c r="AW468" s="14" t="s">
        <v>4</v>
      </c>
      <c r="AX468" s="14" t="s">
        <v>87</v>
      </c>
      <c r="AY468" s="264" t="s">
        <v>160</v>
      </c>
    </row>
    <row r="469" s="2" customFormat="1" ht="33" customHeight="1">
      <c r="A469" s="39"/>
      <c r="B469" s="40"/>
      <c r="C469" s="229" t="s">
        <v>530</v>
      </c>
      <c r="D469" s="229" t="s">
        <v>162</v>
      </c>
      <c r="E469" s="230" t="s">
        <v>531</v>
      </c>
      <c r="F469" s="231" t="s">
        <v>532</v>
      </c>
      <c r="G469" s="232" t="s">
        <v>533</v>
      </c>
      <c r="H469" s="302"/>
      <c r="I469" s="234"/>
      <c r="J469" s="235">
        <f>ROUND(I469*H469,2)</f>
        <v>0</v>
      </c>
      <c r="K469" s="236"/>
      <c r="L469" s="45"/>
      <c r="M469" s="237" t="s">
        <v>1</v>
      </c>
      <c r="N469" s="238" t="s">
        <v>45</v>
      </c>
      <c r="O469" s="92"/>
      <c r="P469" s="239">
        <f>O469*H469</f>
        <v>0</v>
      </c>
      <c r="Q469" s="239">
        <v>0</v>
      </c>
      <c r="R469" s="239">
        <f>Q469*H469</f>
        <v>0</v>
      </c>
      <c r="S469" s="239">
        <v>0</v>
      </c>
      <c r="T469" s="240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1" t="s">
        <v>296</v>
      </c>
      <c r="AT469" s="241" t="s">
        <v>162</v>
      </c>
      <c r="AU469" s="241" t="s">
        <v>89</v>
      </c>
      <c r="AY469" s="18" t="s">
        <v>160</v>
      </c>
      <c r="BE469" s="242">
        <f>IF(N469="základní",J469,0)</f>
        <v>0</v>
      </c>
      <c r="BF469" s="242">
        <f>IF(N469="snížená",J469,0)</f>
        <v>0</v>
      </c>
      <c r="BG469" s="242">
        <f>IF(N469="zákl. přenesená",J469,0)</f>
        <v>0</v>
      </c>
      <c r="BH469" s="242">
        <f>IF(N469="sníž. přenesená",J469,0)</f>
        <v>0</v>
      </c>
      <c r="BI469" s="242">
        <f>IF(N469="nulová",J469,0)</f>
        <v>0</v>
      </c>
      <c r="BJ469" s="18" t="s">
        <v>87</v>
      </c>
      <c r="BK469" s="242">
        <f>ROUND(I469*H469,2)</f>
        <v>0</v>
      </c>
      <c r="BL469" s="18" t="s">
        <v>296</v>
      </c>
      <c r="BM469" s="241" t="s">
        <v>534</v>
      </c>
    </row>
    <row r="470" s="12" customFormat="1" ht="22.8" customHeight="1">
      <c r="A470" s="12"/>
      <c r="B470" s="213"/>
      <c r="C470" s="214"/>
      <c r="D470" s="215" t="s">
        <v>79</v>
      </c>
      <c r="E470" s="227" t="s">
        <v>535</v>
      </c>
      <c r="F470" s="227" t="s">
        <v>536</v>
      </c>
      <c r="G470" s="214"/>
      <c r="H470" s="214"/>
      <c r="I470" s="217"/>
      <c r="J470" s="228">
        <f>BK470</f>
        <v>0</v>
      </c>
      <c r="K470" s="214"/>
      <c r="L470" s="219"/>
      <c r="M470" s="220"/>
      <c r="N470" s="221"/>
      <c r="O470" s="221"/>
      <c r="P470" s="222">
        <f>SUM(P471:P490)</f>
        <v>0</v>
      </c>
      <c r="Q470" s="221"/>
      <c r="R470" s="222">
        <f>SUM(R471:R490)</f>
        <v>0.12774929999999998</v>
      </c>
      <c r="S470" s="221"/>
      <c r="T470" s="223">
        <f>SUM(T471:T490)</f>
        <v>0</v>
      </c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R470" s="224" t="s">
        <v>89</v>
      </c>
      <c r="AT470" s="225" t="s">
        <v>79</v>
      </c>
      <c r="AU470" s="225" t="s">
        <v>87</v>
      </c>
      <c r="AY470" s="224" t="s">
        <v>160</v>
      </c>
      <c r="BK470" s="226">
        <f>SUM(BK471:BK490)</f>
        <v>0</v>
      </c>
    </row>
    <row r="471" s="2" customFormat="1" ht="16.5" customHeight="1">
      <c r="A471" s="39"/>
      <c r="B471" s="40"/>
      <c r="C471" s="229" t="s">
        <v>537</v>
      </c>
      <c r="D471" s="229" t="s">
        <v>162</v>
      </c>
      <c r="E471" s="230" t="s">
        <v>538</v>
      </c>
      <c r="F471" s="231" t="s">
        <v>539</v>
      </c>
      <c r="G471" s="232" t="s">
        <v>185</v>
      </c>
      <c r="H471" s="233">
        <v>14.369999999999999</v>
      </c>
      <c r="I471" s="234"/>
      <c r="J471" s="235">
        <f>ROUND(I471*H471,2)</f>
        <v>0</v>
      </c>
      <c r="K471" s="236"/>
      <c r="L471" s="45"/>
      <c r="M471" s="237" t="s">
        <v>1</v>
      </c>
      <c r="N471" s="238" t="s">
        <v>45</v>
      </c>
      <c r="O471" s="92"/>
      <c r="P471" s="239">
        <f>O471*H471</f>
        <v>0</v>
      </c>
      <c r="Q471" s="239">
        <v>1.0000000000000001E-05</v>
      </c>
      <c r="R471" s="239">
        <f>Q471*H471</f>
        <v>0.0001437</v>
      </c>
      <c r="S471" s="239">
        <v>0</v>
      </c>
      <c r="T471" s="240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41" t="s">
        <v>296</v>
      </c>
      <c r="AT471" s="241" t="s">
        <v>162</v>
      </c>
      <c r="AU471" s="241" t="s">
        <v>89</v>
      </c>
      <c r="AY471" s="18" t="s">
        <v>160</v>
      </c>
      <c r="BE471" s="242">
        <f>IF(N471="základní",J471,0)</f>
        <v>0</v>
      </c>
      <c r="BF471" s="242">
        <f>IF(N471="snížená",J471,0)</f>
        <v>0</v>
      </c>
      <c r="BG471" s="242">
        <f>IF(N471="zákl. přenesená",J471,0)</f>
        <v>0</v>
      </c>
      <c r="BH471" s="242">
        <f>IF(N471="sníž. přenesená",J471,0)</f>
        <v>0</v>
      </c>
      <c r="BI471" s="242">
        <f>IF(N471="nulová",J471,0)</f>
        <v>0</v>
      </c>
      <c r="BJ471" s="18" t="s">
        <v>87</v>
      </c>
      <c r="BK471" s="242">
        <f>ROUND(I471*H471,2)</f>
        <v>0</v>
      </c>
      <c r="BL471" s="18" t="s">
        <v>296</v>
      </c>
      <c r="BM471" s="241" t="s">
        <v>540</v>
      </c>
    </row>
    <row r="472" s="13" customFormat="1">
      <c r="A472" s="13"/>
      <c r="B472" s="243"/>
      <c r="C472" s="244"/>
      <c r="D472" s="245" t="s">
        <v>168</v>
      </c>
      <c r="E472" s="246" t="s">
        <v>1</v>
      </c>
      <c r="F472" s="247" t="s">
        <v>541</v>
      </c>
      <c r="G472" s="244"/>
      <c r="H472" s="246" t="s">
        <v>1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3" t="s">
        <v>168</v>
      </c>
      <c r="AU472" s="253" t="s">
        <v>89</v>
      </c>
      <c r="AV472" s="13" t="s">
        <v>87</v>
      </c>
      <c r="AW472" s="13" t="s">
        <v>36</v>
      </c>
      <c r="AX472" s="13" t="s">
        <v>80</v>
      </c>
      <c r="AY472" s="253" t="s">
        <v>160</v>
      </c>
    </row>
    <row r="473" s="13" customFormat="1">
      <c r="A473" s="13"/>
      <c r="B473" s="243"/>
      <c r="C473" s="244"/>
      <c r="D473" s="245" t="s">
        <v>168</v>
      </c>
      <c r="E473" s="246" t="s">
        <v>1</v>
      </c>
      <c r="F473" s="247" t="s">
        <v>542</v>
      </c>
      <c r="G473" s="244"/>
      <c r="H473" s="246" t="s">
        <v>1</v>
      </c>
      <c r="I473" s="248"/>
      <c r="J473" s="244"/>
      <c r="K473" s="244"/>
      <c r="L473" s="249"/>
      <c r="M473" s="250"/>
      <c r="N473" s="251"/>
      <c r="O473" s="251"/>
      <c r="P473" s="251"/>
      <c r="Q473" s="251"/>
      <c r="R473" s="251"/>
      <c r="S473" s="251"/>
      <c r="T473" s="252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3" t="s">
        <v>168</v>
      </c>
      <c r="AU473" s="253" t="s">
        <v>89</v>
      </c>
      <c r="AV473" s="13" t="s">
        <v>87</v>
      </c>
      <c r="AW473" s="13" t="s">
        <v>36</v>
      </c>
      <c r="AX473" s="13" t="s">
        <v>80</v>
      </c>
      <c r="AY473" s="253" t="s">
        <v>160</v>
      </c>
    </row>
    <row r="474" s="14" customFormat="1">
      <c r="A474" s="14"/>
      <c r="B474" s="254"/>
      <c r="C474" s="255"/>
      <c r="D474" s="245" t="s">
        <v>168</v>
      </c>
      <c r="E474" s="256" t="s">
        <v>1</v>
      </c>
      <c r="F474" s="257" t="s">
        <v>543</v>
      </c>
      <c r="G474" s="255"/>
      <c r="H474" s="258">
        <v>14.369999999999999</v>
      </c>
      <c r="I474" s="259"/>
      <c r="J474" s="255"/>
      <c r="K474" s="255"/>
      <c r="L474" s="260"/>
      <c r="M474" s="261"/>
      <c r="N474" s="262"/>
      <c r="O474" s="262"/>
      <c r="P474" s="262"/>
      <c r="Q474" s="262"/>
      <c r="R474" s="262"/>
      <c r="S474" s="262"/>
      <c r="T474" s="263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4" t="s">
        <v>168</v>
      </c>
      <c r="AU474" s="264" t="s">
        <v>89</v>
      </c>
      <c r="AV474" s="14" t="s">
        <v>89</v>
      </c>
      <c r="AW474" s="14" t="s">
        <v>36</v>
      </c>
      <c r="AX474" s="14" t="s">
        <v>80</v>
      </c>
      <c r="AY474" s="264" t="s">
        <v>160</v>
      </c>
    </row>
    <row r="475" s="15" customFormat="1">
      <c r="A475" s="15"/>
      <c r="B475" s="265"/>
      <c r="C475" s="266"/>
      <c r="D475" s="245" t="s">
        <v>168</v>
      </c>
      <c r="E475" s="267" t="s">
        <v>1</v>
      </c>
      <c r="F475" s="268" t="s">
        <v>173</v>
      </c>
      <c r="G475" s="266"/>
      <c r="H475" s="269">
        <v>14.369999999999999</v>
      </c>
      <c r="I475" s="270"/>
      <c r="J475" s="266"/>
      <c r="K475" s="266"/>
      <c r="L475" s="271"/>
      <c r="M475" s="272"/>
      <c r="N475" s="273"/>
      <c r="O475" s="273"/>
      <c r="P475" s="273"/>
      <c r="Q475" s="273"/>
      <c r="R475" s="273"/>
      <c r="S475" s="273"/>
      <c r="T475" s="274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75" t="s">
        <v>168</v>
      </c>
      <c r="AU475" s="275" t="s">
        <v>89</v>
      </c>
      <c r="AV475" s="15" t="s">
        <v>166</v>
      </c>
      <c r="AW475" s="15" t="s">
        <v>36</v>
      </c>
      <c r="AX475" s="15" t="s">
        <v>87</v>
      </c>
      <c r="AY475" s="275" t="s">
        <v>160</v>
      </c>
    </row>
    <row r="476" s="2" customFormat="1" ht="24.15" customHeight="1">
      <c r="A476" s="39"/>
      <c r="B476" s="40"/>
      <c r="C476" s="229" t="s">
        <v>544</v>
      </c>
      <c r="D476" s="229" t="s">
        <v>162</v>
      </c>
      <c r="E476" s="230" t="s">
        <v>545</v>
      </c>
      <c r="F476" s="231" t="s">
        <v>546</v>
      </c>
      <c r="G476" s="232" t="s">
        <v>185</v>
      </c>
      <c r="H476" s="233">
        <v>28.739999999999998</v>
      </c>
      <c r="I476" s="234"/>
      <c r="J476" s="235">
        <f>ROUND(I476*H476,2)</f>
        <v>0</v>
      </c>
      <c r="K476" s="236"/>
      <c r="L476" s="45"/>
      <c r="M476" s="237" t="s">
        <v>1</v>
      </c>
      <c r="N476" s="238" t="s">
        <v>45</v>
      </c>
      <c r="O476" s="92"/>
      <c r="P476" s="239">
        <f>O476*H476</f>
        <v>0</v>
      </c>
      <c r="Q476" s="239">
        <v>0.00024000000000000001</v>
      </c>
      <c r="R476" s="239">
        <f>Q476*H476</f>
        <v>0.0068975999999999994</v>
      </c>
      <c r="S476" s="239">
        <v>0</v>
      </c>
      <c r="T476" s="240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41" t="s">
        <v>296</v>
      </c>
      <c r="AT476" s="241" t="s">
        <v>162</v>
      </c>
      <c r="AU476" s="241" t="s">
        <v>89</v>
      </c>
      <c r="AY476" s="18" t="s">
        <v>160</v>
      </c>
      <c r="BE476" s="242">
        <f>IF(N476="základní",J476,0)</f>
        <v>0</v>
      </c>
      <c r="BF476" s="242">
        <f>IF(N476="snížená",J476,0)</f>
        <v>0</v>
      </c>
      <c r="BG476" s="242">
        <f>IF(N476="zákl. přenesená",J476,0)</f>
        <v>0</v>
      </c>
      <c r="BH476" s="242">
        <f>IF(N476="sníž. přenesená",J476,0)</f>
        <v>0</v>
      </c>
      <c r="BI476" s="242">
        <f>IF(N476="nulová",J476,0)</f>
        <v>0</v>
      </c>
      <c r="BJ476" s="18" t="s">
        <v>87</v>
      </c>
      <c r="BK476" s="242">
        <f>ROUND(I476*H476,2)</f>
        <v>0</v>
      </c>
      <c r="BL476" s="18" t="s">
        <v>296</v>
      </c>
      <c r="BM476" s="241" t="s">
        <v>547</v>
      </c>
    </row>
    <row r="477" s="13" customFormat="1">
      <c r="A477" s="13"/>
      <c r="B477" s="243"/>
      <c r="C477" s="244"/>
      <c r="D477" s="245" t="s">
        <v>168</v>
      </c>
      <c r="E477" s="246" t="s">
        <v>1</v>
      </c>
      <c r="F477" s="247" t="s">
        <v>548</v>
      </c>
      <c r="G477" s="244"/>
      <c r="H477" s="246" t="s">
        <v>1</v>
      </c>
      <c r="I477" s="248"/>
      <c r="J477" s="244"/>
      <c r="K477" s="244"/>
      <c r="L477" s="249"/>
      <c r="M477" s="250"/>
      <c r="N477" s="251"/>
      <c r="O477" s="251"/>
      <c r="P477" s="251"/>
      <c r="Q477" s="251"/>
      <c r="R477" s="251"/>
      <c r="S477" s="251"/>
      <c r="T477" s="25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3" t="s">
        <v>168</v>
      </c>
      <c r="AU477" s="253" t="s">
        <v>89</v>
      </c>
      <c r="AV477" s="13" t="s">
        <v>87</v>
      </c>
      <c r="AW477" s="13" t="s">
        <v>36</v>
      </c>
      <c r="AX477" s="13" t="s">
        <v>80</v>
      </c>
      <c r="AY477" s="253" t="s">
        <v>160</v>
      </c>
    </row>
    <row r="478" s="14" customFormat="1">
      <c r="A478" s="14"/>
      <c r="B478" s="254"/>
      <c r="C478" s="255"/>
      <c r="D478" s="245" t="s">
        <v>168</v>
      </c>
      <c r="E478" s="256" t="s">
        <v>1</v>
      </c>
      <c r="F478" s="257" t="s">
        <v>549</v>
      </c>
      <c r="G478" s="255"/>
      <c r="H478" s="258">
        <v>28.739999999999998</v>
      </c>
      <c r="I478" s="259"/>
      <c r="J478" s="255"/>
      <c r="K478" s="255"/>
      <c r="L478" s="260"/>
      <c r="M478" s="261"/>
      <c r="N478" s="262"/>
      <c r="O478" s="262"/>
      <c r="P478" s="262"/>
      <c r="Q478" s="262"/>
      <c r="R478" s="262"/>
      <c r="S478" s="262"/>
      <c r="T478" s="263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64" t="s">
        <v>168</v>
      </c>
      <c r="AU478" s="264" t="s">
        <v>89</v>
      </c>
      <c r="AV478" s="14" t="s">
        <v>89</v>
      </c>
      <c r="AW478" s="14" t="s">
        <v>36</v>
      </c>
      <c r="AX478" s="14" t="s">
        <v>80</v>
      </c>
      <c r="AY478" s="264" t="s">
        <v>160</v>
      </c>
    </row>
    <row r="479" s="15" customFormat="1">
      <c r="A479" s="15"/>
      <c r="B479" s="265"/>
      <c r="C479" s="266"/>
      <c r="D479" s="245" t="s">
        <v>168</v>
      </c>
      <c r="E479" s="267" t="s">
        <v>1</v>
      </c>
      <c r="F479" s="268" t="s">
        <v>173</v>
      </c>
      <c r="G479" s="266"/>
      <c r="H479" s="269">
        <v>28.739999999999998</v>
      </c>
      <c r="I479" s="270"/>
      <c r="J479" s="266"/>
      <c r="K479" s="266"/>
      <c r="L479" s="271"/>
      <c r="M479" s="272"/>
      <c r="N479" s="273"/>
      <c r="O479" s="273"/>
      <c r="P479" s="273"/>
      <c r="Q479" s="273"/>
      <c r="R479" s="273"/>
      <c r="S479" s="273"/>
      <c r="T479" s="274"/>
      <c r="U479" s="15"/>
      <c r="V479" s="15"/>
      <c r="W479" s="15"/>
      <c r="X479" s="15"/>
      <c r="Y479" s="15"/>
      <c r="Z479" s="15"/>
      <c r="AA479" s="15"/>
      <c r="AB479" s="15"/>
      <c r="AC479" s="15"/>
      <c r="AD479" s="15"/>
      <c r="AE479" s="15"/>
      <c r="AT479" s="275" t="s">
        <v>168</v>
      </c>
      <c r="AU479" s="275" t="s">
        <v>89</v>
      </c>
      <c r="AV479" s="15" t="s">
        <v>166</v>
      </c>
      <c r="AW479" s="15" t="s">
        <v>36</v>
      </c>
      <c r="AX479" s="15" t="s">
        <v>87</v>
      </c>
      <c r="AY479" s="275" t="s">
        <v>160</v>
      </c>
    </row>
    <row r="480" s="2" customFormat="1" ht="24.15" customHeight="1">
      <c r="A480" s="39"/>
      <c r="B480" s="40"/>
      <c r="C480" s="287" t="s">
        <v>550</v>
      </c>
      <c r="D480" s="287" t="s">
        <v>320</v>
      </c>
      <c r="E480" s="288" t="s">
        <v>551</v>
      </c>
      <c r="F480" s="289" t="s">
        <v>552</v>
      </c>
      <c r="G480" s="290" t="s">
        <v>185</v>
      </c>
      <c r="H480" s="291">
        <v>30.177</v>
      </c>
      <c r="I480" s="292"/>
      <c r="J480" s="293">
        <f>ROUND(I480*H480,2)</f>
        <v>0</v>
      </c>
      <c r="K480" s="294"/>
      <c r="L480" s="295"/>
      <c r="M480" s="296" t="s">
        <v>1</v>
      </c>
      <c r="N480" s="297" t="s">
        <v>45</v>
      </c>
      <c r="O480" s="92"/>
      <c r="P480" s="239">
        <f>O480*H480</f>
        <v>0</v>
      </c>
      <c r="Q480" s="239">
        <v>0.0040000000000000001</v>
      </c>
      <c r="R480" s="239">
        <f>Q480*H480</f>
        <v>0.120708</v>
      </c>
      <c r="S480" s="239">
        <v>0</v>
      </c>
      <c r="T480" s="240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41" t="s">
        <v>402</v>
      </c>
      <c r="AT480" s="241" t="s">
        <v>320</v>
      </c>
      <c r="AU480" s="241" t="s">
        <v>89</v>
      </c>
      <c r="AY480" s="18" t="s">
        <v>160</v>
      </c>
      <c r="BE480" s="242">
        <f>IF(N480="základní",J480,0)</f>
        <v>0</v>
      </c>
      <c r="BF480" s="242">
        <f>IF(N480="snížená",J480,0)</f>
        <v>0</v>
      </c>
      <c r="BG480" s="242">
        <f>IF(N480="zákl. přenesená",J480,0)</f>
        <v>0</v>
      </c>
      <c r="BH480" s="242">
        <f>IF(N480="sníž. přenesená",J480,0)</f>
        <v>0</v>
      </c>
      <c r="BI480" s="242">
        <f>IF(N480="nulová",J480,0)</f>
        <v>0</v>
      </c>
      <c r="BJ480" s="18" t="s">
        <v>87</v>
      </c>
      <c r="BK480" s="242">
        <f>ROUND(I480*H480,2)</f>
        <v>0</v>
      </c>
      <c r="BL480" s="18" t="s">
        <v>296</v>
      </c>
      <c r="BM480" s="241" t="s">
        <v>553</v>
      </c>
    </row>
    <row r="481" s="13" customFormat="1">
      <c r="A481" s="13"/>
      <c r="B481" s="243"/>
      <c r="C481" s="244"/>
      <c r="D481" s="245" t="s">
        <v>168</v>
      </c>
      <c r="E481" s="246" t="s">
        <v>1</v>
      </c>
      <c r="F481" s="247" t="s">
        <v>548</v>
      </c>
      <c r="G481" s="244"/>
      <c r="H481" s="246" t="s">
        <v>1</v>
      </c>
      <c r="I481" s="248"/>
      <c r="J481" s="244"/>
      <c r="K481" s="244"/>
      <c r="L481" s="249"/>
      <c r="M481" s="250"/>
      <c r="N481" s="251"/>
      <c r="O481" s="251"/>
      <c r="P481" s="251"/>
      <c r="Q481" s="251"/>
      <c r="R481" s="251"/>
      <c r="S481" s="251"/>
      <c r="T481" s="25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3" t="s">
        <v>168</v>
      </c>
      <c r="AU481" s="253" t="s">
        <v>89</v>
      </c>
      <c r="AV481" s="13" t="s">
        <v>87</v>
      </c>
      <c r="AW481" s="13" t="s">
        <v>36</v>
      </c>
      <c r="AX481" s="13" t="s">
        <v>80</v>
      </c>
      <c r="AY481" s="253" t="s">
        <v>160</v>
      </c>
    </row>
    <row r="482" s="14" customFormat="1">
      <c r="A482" s="14"/>
      <c r="B482" s="254"/>
      <c r="C482" s="255"/>
      <c r="D482" s="245" t="s">
        <v>168</v>
      </c>
      <c r="E482" s="256" t="s">
        <v>1</v>
      </c>
      <c r="F482" s="257" t="s">
        <v>549</v>
      </c>
      <c r="G482" s="255"/>
      <c r="H482" s="258">
        <v>28.739999999999998</v>
      </c>
      <c r="I482" s="259"/>
      <c r="J482" s="255"/>
      <c r="K482" s="255"/>
      <c r="L482" s="260"/>
      <c r="M482" s="261"/>
      <c r="N482" s="262"/>
      <c r="O482" s="262"/>
      <c r="P482" s="262"/>
      <c r="Q482" s="262"/>
      <c r="R482" s="262"/>
      <c r="S482" s="262"/>
      <c r="T482" s="263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4" t="s">
        <v>168</v>
      </c>
      <c r="AU482" s="264" t="s">
        <v>89</v>
      </c>
      <c r="AV482" s="14" t="s">
        <v>89</v>
      </c>
      <c r="AW482" s="14" t="s">
        <v>36</v>
      </c>
      <c r="AX482" s="14" t="s">
        <v>80</v>
      </c>
      <c r="AY482" s="264" t="s">
        <v>160</v>
      </c>
    </row>
    <row r="483" s="15" customFormat="1">
      <c r="A483" s="15"/>
      <c r="B483" s="265"/>
      <c r="C483" s="266"/>
      <c r="D483" s="245" t="s">
        <v>168</v>
      </c>
      <c r="E483" s="267" t="s">
        <v>1</v>
      </c>
      <c r="F483" s="268" t="s">
        <v>173</v>
      </c>
      <c r="G483" s="266"/>
      <c r="H483" s="269">
        <v>28.739999999999998</v>
      </c>
      <c r="I483" s="270"/>
      <c r="J483" s="266"/>
      <c r="K483" s="266"/>
      <c r="L483" s="271"/>
      <c r="M483" s="272"/>
      <c r="N483" s="273"/>
      <c r="O483" s="273"/>
      <c r="P483" s="273"/>
      <c r="Q483" s="273"/>
      <c r="R483" s="273"/>
      <c r="S483" s="273"/>
      <c r="T483" s="274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75" t="s">
        <v>168</v>
      </c>
      <c r="AU483" s="275" t="s">
        <v>89</v>
      </c>
      <c r="AV483" s="15" t="s">
        <v>166</v>
      </c>
      <c r="AW483" s="15" t="s">
        <v>36</v>
      </c>
      <c r="AX483" s="15" t="s">
        <v>87</v>
      </c>
      <c r="AY483" s="275" t="s">
        <v>160</v>
      </c>
    </row>
    <row r="484" s="14" customFormat="1">
      <c r="A484" s="14"/>
      <c r="B484" s="254"/>
      <c r="C484" s="255"/>
      <c r="D484" s="245" t="s">
        <v>168</v>
      </c>
      <c r="E484" s="255"/>
      <c r="F484" s="257" t="s">
        <v>554</v>
      </c>
      <c r="G484" s="255"/>
      <c r="H484" s="258">
        <v>30.177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4" t="s">
        <v>168</v>
      </c>
      <c r="AU484" s="264" t="s">
        <v>89</v>
      </c>
      <c r="AV484" s="14" t="s">
        <v>89</v>
      </c>
      <c r="AW484" s="14" t="s">
        <v>4</v>
      </c>
      <c r="AX484" s="14" t="s">
        <v>87</v>
      </c>
      <c r="AY484" s="264" t="s">
        <v>160</v>
      </c>
    </row>
    <row r="485" s="2" customFormat="1" ht="24.15" customHeight="1">
      <c r="A485" s="39"/>
      <c r="B485" s="40"/>
      <c r="C485" s="229" t="s">
        <v>555</v>
      </c>
      <c r="D485" s="229" t="s">
        <v>162</v>
      </c>
      <c r="E485" s="230" t="s">
        <v>556</v>
      </c>
      <c r="F485" s="231" t="s">
        <v>557</v>
      </c>
      <c r="G485" s="232" t="s">
        <v>185</v>
      </c>
      <c r="H485" s="233">
        <v>14.369999999999999</v>
      </c>
      <c r="I485" s="234"/>
      <c r="J485" s="235">
        <f>ROUND(I485*H485,2)</f>
        <v>0</v>
      </c>
      <c r="K485" s="236"/>
      <c r="L485" s="45"/>
      <c r="M485" s="237" t="s">
        <v>1</v>
      </c>
      <c r="N485" s="238" t="s">
        <v>45</v>
      </c>
      <c r="O485" s="92"/>
      <c r="P485" s="239">
        <f>O485*H485</f>
        <v>0</v>
      </c>
      <c r="Q485" s="239">
        <v>0</v>
      </c>
      <c r="R485" s="239">
        <f>Q485*H485</f>
        <v>0</v>
      </c>
      <c r="S485" s="239">
        <v>0</v>
      </c>
      <c r="T485" s="240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41" t="s">
        <v>296</v>
      </c>
      <c r="AT485" s="241" t="s">
        <v>162</v>
      </c>
      <c r="AU485" s="241" t="s">
        <v>89</v>
      </c>
      <c r="AY485" s="18" t="s">
        <v>160</v>
      </c>
      <c r="BE485" s="242">
        <f>IF(N485="základní",J485,0)</f>
        <v>0</v>
      </c>
      <c r="BF485" s="242">
        <f>IF(N485="snížená",J485,0)</f>
        <v>0</v>
      </c>
      <c r="BG485" s="242">
        <f>IF(N485="zákl. přenesená",J485,0)</f>
        <v>0</v>
      </c>
      <c r="BH485" s="242">
        <f>IF(N485="sníž. přenesená",J485,0)</f>
        <v>0</v>
      </c>
      <c r="BI485" s="242">
        <f>IF(N485="nulová",J485,0)</f>
        <v>0</v>
      </c>
      <c r="BJ485" s="18" t="s">
        <v>87</v>
      </c>
      <c r="BK485" s="242">
        <f>ROUND(I485*H485,2)</f>
        <v>0</v>
      </c>
      <c r="BL485" s="18" t="s">
        <v>296</v>
      </c>
      <c r="BM485" s="241" t="s">
        <v>558</v>
      </c>
    </row>
    <row r="486" s="13" customFormat="1">
      <c r="A486" s="13"/>
      <c r="B486" s="243"/>
      <c r="C486" s="244"/>
      <c r="D486" s="245" t="s">
        <v>168</v>
      </c>
      <c r="E486" s="246" t="s">
        <v>1</v>
      </c>
      <c r="F486" s="247" t="s">
        <v>541</v>
      </c>
      <c r="G486" s="244"/>
      <c r="H486" s="246" t="s">
        <v>1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3" t="s">
        <v>168</v>
      </c>
      <c r="AU486" s="253" t="s">
        <v>89</v>
      </c>
      <c r="AV486" s="13" t="s">
        <v>87</v>
      </c>
      <c r="AW486" s="13" t="s">
        <v>36</v>
      </c>
      <c r="AX486" s="13" t="s">
        <v>80</v>
      </c>
      <c r="AY486" s="253" t="s">
        <v>160</v>
      </c>
    </row>
    <row r="487" s="13" customFormat="1">
      <c r="A487" s="13"/>
      <c r="B487" s="243"/>
      <c r="C487" s="244"/>
      <c r="D487" s="245" t="s">
        <v>168</v>
      </c>
      <c r="E487" s="246" t="s">
        <v>1</v>
      </c>
      <c r="F487" s="247" t="s">
        <v>559</v>
      </c>
      <c r="G487" s="244"/>
      <c r="H487" s="246" t="s">
        <v>1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53" t="s">
        <v>168</v>
      </c>
      <c r="AU487" s="253" t="s">
        <v>89</v>
      </c>
      <c r="AV487" s="13" t="s">
        <v>87</v>
      </c>
      <c r="AW487" s="13" t="s">
        <v>36</v>
      </c>
      <c r="AX487" s="13" t="s">
        <v>80</v>
      </c>
      <c r="AY487" s="253" t="s">
        <v>160</v>
      </c>
    </row>
    <row r="488" s="14" customFormat="1">
      <c r="A488" s="14"/>
      <c r="B488" s="254"/>
      <c r="C488" s="255"/>
      <c r="D488" s="245" t="s">
        <v>168</v>
      </c>
      <c r="E488" s="256" t="s">
        <v>1</v>
      </c>
      <c r="F488" s="257" t="s">
        <v>543</v>
      </c>
      <c r="G488" s="255"/>
      <c r="H488" s="258">
        <v>14.369999999999999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4" t="s">
        <v>168</v>
      </c>
      <c r="AU488" s="264" t="s">
        <v>89</v>
      </c>
      <c r="AV488" s="14" t="s">
        <v>89</v>
      </c>
      <c r="AW488" s="14" t="s">
        <v>36</v>
      </c>
      <c r="AX488" s="14" t="s">
        <v>80</v>
      </c>
      <c r="AY488" s="264" t="s">
        <v>160</v>
      </c>
    </row>
    <row r="489" s="15" customFormat="1">
      <c r="A489" s="15"/>
      <c r="B489" s="265"/>
      <c r="C489" s="266"/>
      <c r="D489" s="245" t="s">
        <v>168</v>
      </c>
      <c r="E489" s="267" t="s">
        <v>1</v>
      </c>
      <c r="F489" s="268" t="s">
        <v>173</v>
      </c>
      <c r="G489" s="266"/>
      <c r="H489" s="269">
        <v>14.369999999999999</v>
      </c>
      <c r="I489" s="270"/>
      <c r="J489" s="266"/>
      <c r="K489" s="266"/>
      <c r="L489" s="271"/>
      <c r="M489" s="272"/>
      <c r="N489" s="273"/>
      <c r="O489" s="273"/>
      <c r="P489" s="273"/>
      <c r="Q489" s="273"/>
      <c r="R489" s="273"/>
      <c r="S489" s="273"/>
      <c r="T489" s="274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75" t="s">
        <v>168</v>
      </c>
      <c r="AU489" s="275" t="s">
        <v>89</v>
      </c>
      <c r="AV489" s="15" t="s">
        <v>166</v>
      </c>
      <c r="AW489" s="15" t="s">
        <v>36</v>
      </c>
      <c r="AX489" s="15" t="s">
        <v>87</v>
      </c>
      <c r="AY489" s="275" t="s">
        <v>160</v>
      </c>
    </row>
    <row r="490" s="2" customFormat="1" ht="24.15" customHeight="1">
      <c r="A490" s="39"/>
      <c r="B490" s="40"/>
      <c r="C490" s="229" t="s">
        <v>560</v>
      </c>
      <c r="D490" s="229" t="s">
        <v>162</v>
      </c>
      <c r="E490" s="230" t="s">
        <v>561</v>
      </c>
      <c r="F490" s="231" t="s">
        <v>562</v>
      </c>
      <c r="G490" s="232" t="s">
        <v>533</v>
      </c>
      <c r="H490" s="302"/>
      <c r="I490" s="234"/>
      <c r="J490" s="235">
        <f>ROUND(I490*H490,2)</f>
        <v>0</v>
      </c>
      <c r="K490" s="236"/>
      <c r="L490" s="45"/>
      <c r="M490" s="237" t="s">
        <v>1</v>
      </c>
      <c r="N490" s="238" t="s">
        <v>45</v>
      </c>
      <c r="O490" s="92"/>
      <c r="P490" s="239">
        <f>O490*H490</f>
        <v>0</v>
      </c>
      <c r="Q490" s="239">
        <v>0</v>
      </c>
      <c r="R490" s="239">
        <f>Q490*H490</f>
        <v>0</v>
      </c>
      <c r="S490" s="239">
        <v>0</v>
      </c>
      <c r="T490" s="240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41" t="s">
        <v>296</v>
      </c>
      <c r="AT490" s="241" t="s">
        <v>162</v>
      </c>
      <c r="AU490" s="241" t="s">
        <v>89</v>
      </c>
      <c r="AY490" s="18" t="s">
        <v>160</v>
      </c>
      <c r="BE490" s="242">
        <f>IF(N490="základní",J490,0)</f>
        <v>0</v>
      </c>
      <c r="BF490" s="242">
        <f>IF(N490="snížená",J490,0)</f>
        <v>0</v>
      </c>
      <c r="BG490" s="242">
        <f>IF(N490="zákl. přenesená",J490,0)</f>
        <v>0</v>
      </c>
      <c r="BH490" s="242">
        <f>IF(N490="sníž. přenesená",J490,0)</f>
        <v>0</v>
      </c>
      <c r="BI490" s="242">
        <f>IF(N490="nulová",J490,0)</f>
        <v>0</v>
      </c>
      <c r="BJ490" s="18" t="s">
        <v>87</v>
      </c>
      <c r="BK490" s="242">
        <f>ROUND(I490*H490,2)</f>
        <v>0</v>
      </c>
      <c r="BL490" s="18" t="s">
        <v>296</v>
      </c>
      <c r="BM490" s="241" t="s">
        <v>563</v>
      </c>
    </row>
    <row r="491" s="12" customFormat="1" ht="22.8" customHeight="1">
      <c r="A491" s="12"/>
      <c r="B491" s="213"/>
      <c r="C491" s="214"/>
      <c r="D491" s="215" t="s">
        <v>79</v>
      </c>
      <c r="E491" s="227" t="s">
        <v>564</v>
      </c>
      <c r="F491" s="227" t="s">
        <v>565</v>
      </c>
      <c r="G491" s="214"/>
      <c r="H491" s="214"/>
      <c r="I491" s="217"/>
      <c r="J491" s="228">
        <f>BK491</f>
        <v>0</v>
      </c>
      <c r="K491" s="214"/>
      <c r="L491" s="219"/>
      <c r="M491" s="220"/>
      <c r="N491" s="221"/>
      <c r="O491" s="221"/>
      <c r="P491" s="222">
        <f>SUM(P492:P537)</f>
        <v>0</v>
      </c>
      <c r="Q491" s="221"/>
      <c r="R491" s="222">
        <f>SUM(R492:R537)</f>
        <v>0.27072000000000002</v>
      </c>
      <c r="S491" s="221"/>
      <c r="T491" s="223">
        <f>SUM(T492:T537)</f>
        <v>0</v>
      </c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R491" s="224" t="s">
        <v>89</v>
      </c>
      <c r="AT491" s="225" t="s">
        <v>79</v>
      </c>
      <c r="AU491" s="225" t="s">
        <v>87</v>
      </c>
      <c r="AY491" s="224" t="s">
        <v>160</v>
      </c>
      <c r="BK491" s="226">
        <f>SUM(BK492:BK537)</f>
        <v>0</v>
      </c>
    </row>
    <row r="492" s="2" customFormat="1" ht="24.15" customHeight="1">
      <c r="A492" s="39"/>
      <c r="B492" s="40"/>
      <c r="C492" s="229" t="s">
        <v>566</v>
      </c>
      <c r="D492" s="229" t="s">
        <v>162</v>
      </c>
      <c r="E492" s="230" t="s">
        <v>567</v>
      </c>
      <c r="F492" s="231" t="s">
        <v>568</v>
      </c>
      <c r="G492" s="232" t="s">
        <v>192</v>
      </c>
      <c r="H492" s="233">
        <v>4</v>
      </c>
      <c r="I492" s="234"/>
      <c r="J492" s="235">
        <f>ROUND(I492*H492,2)</f>
        <v>0</v>
      </c>
      <c r="K492" s="236"/>
      <c r="L492" s="45"/>
      <c r="M492" s="237" t="s">
        <v>1</v>
      </c>
      <c r="N492" s="238" t="s">
        <v>45</v>
      </c>
      <c r="O492" s="92"/>
      <c r="P492" s="239">
        <f>O492*H492</f>
        <v>0</v>
      </c>
      <c r="Q492" s="239">
        <v>0.0037599999999999999</v>
      </c>
      <c r="R492" s="239">
        <f>Q492*H492</f>
        <v>0.01504</v>
      </c>
      <c r="S492" s="239">
        <v>0</v>
      </c>
      <c r="T492" s="240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41" t="s">
        <v>296</v>
      </c>
      <c r="AT492" s="241" t="s">
        <v>162</v>
      </c>
      <c r="AU492" s="241" t="s">
        <v>89</v>
      </c>
      <c r="AY492" s="18" t="s">
        <v>160</v>
      </c>
      <c r="BE492" s="242">
        <f>IF(N492="základní",J492,0)</f>
        <v>0</v>
      </c>
      <c r="BF492" s="242">
        <f>IF(N492="snížená",J492,0)</f>
        <v>0</v>
      </c>
      <c r="BG492" s="242">
        <f>IF(N492="zákl. přenesená",J492,0)</f>
        <v>0</v>
      </c>
      <c r="BH492" s="242">
        <f>IF(N492="sníž. přenesená",J492,0)</f>
        <v>0</v>
      </c>
      <c r="BI492" s="242">
        <f>IF(N492="nulová",J492,0)</f>
        <v>0</v>
      </c>
      <c r="BJ492" s="18" t="s">
        <v>87</v>
      </c>
      <c r="BK492" s="242">
        <f>ROUND(I492*H492,2)</f>
        <v>0</v>
      </c>
      <c r="BL492" s="18" t="s">
        <v>296</v>
      </c>
      <c r="BM492" s="241" t="s">
        <v>569</v>
      </c>
    </row>
    <row r="493" s="2" customFormat="1">
      <c r="A493" s="39"/>
      <c r="B493" s="40"/>
      <c r="C493" s="41"/>
      <c r="D493" s="245" t="s">
        <v>412</v>
      </c>
      <c r="E493" s="41"/>
      <c r="F493" s="298" t="s">
        <v>570</v>
      </c>
      <c r="G493" s="41"/>
      <c r="H493" s="41"/>
      <c r="I493" s="299"/>
      <c r="J493" s="41"/>
      <c r="K493" s="41"/>
      <c r="L493" s="45"/>
      <c r="M493" s="300"/>
      <c r="N493" s="301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412</v>
      </c>
      <c r="AU493" s="18" t="s">
        <v>89</v>
      </c>
    </row>
    <row r="494" s="13" customFormat="1">
      <c r="A494" s="13"/>
      <c r="B494" s="243"/>
      <c r="C494" s="244"/>
      <c r="D494" s="245" t="s">
        <v>168</v>
      </c>
      <c r="E494" s="246" t="s">
        <v>1</v>
      </c>
      <c r="F494" s="247" t="s">
        <v>571</v>
      </c>
      <c r="G494" s="244"/>
      <c r="H494" s="246" t="s">
        <v>1</v>
      </c>
      <c r="I494" s="248"/>
      <c r="J494" s="244"/>
      <c r="K494" s="244"/>
      <c r="L494" s="249"/>
      <c r="M494" s="250"/>
      <c r="N494" s="251"/>
      <c r="O494" s="251"/>
      <c r="P494" s="251"/>
      <c r="Q494" s="251"/>
      <c r="R494" s="251"/>
      <c r="S494" s="251"/>
      <c r="T494" s="252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3" t="s">
        <v>168</v>
      </c>
      <c r="AU494" s="253" t="s">
        <v>89</v>
      </c>
      <c r="AV494" s="13" t="s">
        <v>87</v>
      </c>
      <c r="AW494" s="13" t="s">
        <v>36</v>
      </c>
      <c r="AX494" s="13" t="s">
        <v>80</v>
      </c>
      <c r="AY494" s="253" t="s">
        <v>160</v>
      </c>
    </row>
    <row r="495" s="14" customFormat="1">
      <c r="A495" s="14"/>
      <c r="B495" s="254"/>
      <c r="C495" s="255"/>
      <c r="D495" s="245" t="s">
        <v>168</v>
      </c>
      <c r="E495" s="256" t="s">
        <v>1</v>
      </c>
      <c r="F495" s="257" t="s">
        <v>166</v>
      </c>
      <c r="G495" s="255"/>
      <c r="H495" s="258">
        <v>4</v>
      </c>
      <c r="I495" s="259"/>
      <c r="J495" s="255"/>
      <c r="K495" s="255"/>
      <c r="L495" s="260"/>
      <c r="M495" s="261"/>
      <c r="N495" s="262"/>
      <c r="O495" s="262"/>
      <c r="P495" s="262"/>
      <c r="Q495" s="262"/>
      <c r="R495" s="262"/>
      <c r="S495" s="262"/>
      <c r="T495" s="263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64" t="s">
        <v>168</v>
      </c>
      <c r="AU495" s="264" t="s">
        <v>89</v>
      </c>
      <c r="AV495" s="14" t="s">
        <v>89</v>
      </c>
      <c r="AW495" s="14" t="s">
        <v>36</v>
      </c>
      <c r="AX495" s="14" t="s">
        <v>80</v>
      </c>
      <c r="AY495" s="264" t="s">
        <v>160</v>
      </c>
    </row>
    <row r="496" s="15" customFormat="1">
      <c r="A496" s="15"/>
      <c r="B496" s="265"/>
      <c r="C496" s="266"/>
      <c r="D496" s="245" t="s">
        <v>168</v>
      </c>
      <c r="E496" s="267" t="s">
        <v>1</v>
      </c>
      <c r="F496" s="268" t="s">
        <v>173</v>
      </c>
      <c r="G496" s="266"/>
      <c r="H496" s="269">
        <v>4</v>
      </c>
      <c r="I496" s="270"/>
      <c r="J496" s="266"/>
      <c r="K496" s="266"/>
      <c r="L496" s="271"/>
      <c r="M496" s="272"/>
      <c r="N496" s="273"/>
      <c r="O496" s="273"/>
      <c r="P496" s="273"/>
      <c r="Q496" s="273"/>
      <c r="R496" s="273"/>
      <c r="S496" s="273"/>
      <c r="T496" s="274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75" t="s">
        <v>168</v>
      </c>
      <c r="AU496" s="275" t="s">
        <v>89</v>
      </c>
      <c r="AV496" s="15" t="s">
        <v>166</v>
      </c>
      <c r="AW496" s="15" t="s">
        <v>36</v>
      </c>
      <c r="AX496" s="15" t="s">
        <v>87</v>
      </c>
      <c r="AY496" s="275" t="s">
        <v>160</v>
      </c>
    </row>
    <row r="497" s="2" customFormat="1" ht="24.15" customHeight="1">
      <c r="A497" s="39"/>
      <c r="B497" s="40"/>
      <c r="C497" s="229" t="s">
        <v>572</v>
      </c>
      <c r="D497" s="229" t="s">
        <v>162</v>
      </c>
      <c r="E497" s="230" t="s">
        <v>573</v>
      </c>
      <c r="F497" s="231" t="s">
        <v>574</v>
      </c>
      <c r="G497" s="232" t="s">
        <v>192</v>
      </c>
      <c r="H497" s="233">
        <v>8</v>
      </c>
      <c r="I497" s="234"/>
      <c r="J497" s="235">
        <f>ROUND(I497*H497,2)</f>
        <v>0</v>
      </c>
      <c r="K497" s="236"/>
      <c r="L497" s="45"/>
      <c r="M497" s="237" t="s">
        <v>1</v>
      </c>
      <c r="N497" s="238" t="s">
        <v>45</v>
      </c>
      <c r="O497" s="92"/>
      <c r="P497" s="239">
        <f>O497*H497</f>
        <v>0</v>
      </c>
      <c r="Q497" s="239">
        <v>0.0037599999999999999</v>
      </c>
      <c r="R497" s="239">
        <f>Q497*H497</f>
        <v>0.030079999999999999</v>
      </c>
      <c r="S497" s="239">
        <v>0</v>
      </c>
      <c r="T497" s="240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41" t="s">
        <v>296</v>
      </c>
      <c r="AT497" s="241" t="s">
        <v>162</v>
      </c>
      <c r="AU497" s="241" t="s">
        <v>89</v>
      </c>
      <c r="AY497" s="18" t="s">
        <v>160</v>
      </c>
      <c r="BE497" s="242">
        <f>IF(N497="základní",J497,0)</f>
        <v>0</v>
      </c>
      <c r="BF497" s="242">
        <f>IF(N497="snížená",J497,0)</f>
        <v>0</v>
      </c>
      <c r="BG497" s="242">
        <f>IF(N497="zákl. přenesená",J497,0)</f>
        <v>0</v>
      </c>
      <c r="BH497" s="242">
        <f>IF(N497="sníž. přenesená",J497,0)</f>
        <v>0</v>
      </c>
      <c r="BI497" s="242">
        <f>IF(N497="nulová",J497,0)</f>
        <v>0</v>
      </c>
      <c r="BJ497" s="18" t="s">
        <v>87</v>
      </c>
      <c r="BK497" s="242">
        <f>ROUND(I497*H497,2)</f>
        <v>0</v>
      </c>
      <c r="BL497" s="18" t="s">
        <v>296</v>
      </c>
      <c r="BM497" s="241" t="s">
        <v>575</v>
      </c>
    </row>
    <row r="498" s="2" customFormat="1">
      <c r="A498" s="39"/>
      <c r="B498" s="40"/>
      <c r="C498" s="41"/>
      <c r="D498" s="245" t="s">
        <v>412</v>
      </c>
      <c r="E498" s="41"/>
      <c r="F498" s="298" t="s">
        <v>576</v>
      </c>
      <c r="G498" s="41"/>
      <c r="H498" s="41"/>
      <c r="I498" s="299"/>
      <c r="J498" s="41"/>
      <c r="K498" s="41"/>
      <c r="L498" s="45"/>
      <c r="M498" s="300"/>
      <c r="N498" s="301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412</v>
      </c>
      <c r="AU498" s="18" t="s">
        <v>89</v>
      </c>
    </row>
    <row r="499" s="13" customFormat="1">
      <c r="A499" s="13"/>
      <c r="B499" s="243"/>
      <c r="C499" s="244"/>
      <c r="D499" s="245" t="s">
        <v>168</v>
      </c>
      <c r="E499" s="246" t="s">
        <v>1</v>
      </c>
      <c r="F499" s="247" t="s">
        <v>571</v>
      </c>
      <c r="G499" s="244"/>
      <c r="H499" s="246" t="s">
        <v>1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3" t="s">
        <v>168</v>
      </c>
      <c r="AU499" s="253" t="s">
        <v>89</v>
      </c>
      <c r="AV499" s="13" t="s">
        <v>87</v>
      </c>
      <c r="AW499" s="13" t="s">
        <v>36</v>
      </c>
      <c r="AX499" s="13" t="s">
        <v>80</v>
      </c>
      <c r="AY499" s="253" t="s">
        <v>160</v>
      </c>
    </row>
    <row r="500" s="14" customFormat="1">
      <c r="A500" s="14"/>
      <c r="B500" s="254"/>
      <c r="C500" s="255"/>
      <c r="D500" s="245" t="s">
        <v>168</v>
      </c>
      <c r="E500" s="256" t="s">
        <v>1</v>
      </c>
      <c r="F500" s="257" t="s">
        <v>225</v>
      </c>
      <c r="G500" s="255"/>
      <c r="H500" s="258">
        <v>8</v>
      </c>
      <c r="I500" s="259"/>
      <c r="J500" s="255"/>
      <c r="K500" s="255"/>
      <c r="L500" s="260"/>
      <c r="M500" s="261"/>
      <c r="N500" s="262"/>
      <c r="O500" s="262"/>
      <c r="P500" s="262"/>
      <c r="Q500" s="262"/>
      <c r="R500" s="262"/>
      <c r="S500" s="262"/>
      <c r="T500" s="263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4" t="s">
        <v>168</v>
      </c>
      <c r="AU500" s="264" t="s">
        <v>89</v>
      </c>
      <c r="AV500" s="14" t="s">
        <v>89</v>
      </c>
      <c r="AW500" s="14" t="s">
        <v>36</v>
      </c>
      <c r="AX500" s="14" t="s">
        <v>80</v>
      </c>
      <c r="AY500" s="264" t="s">
        <v>160</v>
      </c>
    </row>
    <row r="501" s="15" customFormat="1">
      <c r="A501" s="15"/>
      <c r="B501" s="265"/>
      <c r="C501" s="266"/>
      <c r="D501" s="245" t="s">
        <v>168</v>
      </c>
      <c r="E501" s="267" t="s">
        <v>1</v>
      </c>
      <c r="F501" s="268" t="s">
        <v>173</v>
      </c>
      <c r="G501" s="266"/>
      <c r="H501" s="269">
        <v>8</v>
      </c>
      <c r="I501" s="270"/>
      <c r="J501" s="266"/>
      <c r="K501" s="266"/>
      <c r="L501" s="271"/>
      <c r="M501" s="272"/>
      <c r="N501" s="273"/>
      <c r="O501" s="273"/>
      <c r="P501" s="273"/>
      <c r="Q501" s="273"/>
      <c r="R501" s="273"/>
      <c r="S501" s="273"/>
      <c r="T501" s="274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5" t="s">
        <v>168</v>
      </c>
      <c r="AU501" s="275" t="s">
        <v>89</v>
      </c>
      <c r="AV501" s="15" t="s">
        <v>166</v>
      </c>
      <c r="AW501" s="15" t="s">
        <v>36</v>
      </c>
      <c r="AX501" s="15" t="s">
        <v>87</v>
      </c>
      <c r="AY501" s="275" t="s">
        <v>160</v>
      </c>
    </row>
    <row r="502" s="2" customFormat="1" ht="33" customHeight="1">
      <c r="A502" s="39"/>
      <c r="B502" s="40"/>
      <c r="C502" s="229" t="s">
        <v>577</v>
      </c>
      <c r="D502" s="229" t="s">
        <v>162</v>
      </c>
      <c r="E502" s="230" t="s">
        <v>578</v>
      </c>
      <c r="F502" s="231" t="s">
        <v>579</v>
      </c>
      <c r="G502" s="232" t="s">
        <v>192</v>
      </c>
      <c r="H502" s="233">
        <v>12</v>
      </c>
      <c r="I502" s="234"/>
      <c r="J502" s="235">
        <f>ROUND(I502*H502,2)</f>
        <v>0</v>
      </c>
      <c r="K502" s="236"/>
      <c r="L502" s="45"/>
      <c r="M502" s="237" t="s">
        <v>1</v>
      </c>
      <c r="N502" s="238" t="s">
        <v>45</v>
      </c>
      <c r="O502" s="92"/>
      <c r="P502" s="239">
        <f>O502*H502</f>
        <v>0</v>
      </c>
      <c r="Q502" s="239">
        <v>0.0037599999999999999</v>
      </c>
      <c r="R502" s="239">
        <f>Q502*H502</f>
        <v>0.04512</v>
      </c>
      <c r="S502" s="239">
        <v>0</v>
      </c>
      <c r="T502" s="240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41" t="s">
        <v>296</v>
      </c>
      <c r="AT502" s="241" t="s">
        <v>162</v>
      </c>
      <c r="AU502" s="241" t="s">
        <v>89</v>
      </c>
      <c r="AY502" s="18" t="s">
        <v>160</v>
      </c>
      <c r="BE502" s="242">
        <f>IF(N502="základní",J502,0)</f>
        <v>0</v>
      </c>
      <c r="BF502" s="242">
        <f>IF(N502="snížená",J502,0)</f>
        <v>0</v>
      </c>
      <c r="BG502" s="242">
        <f>IF(N502="zákl. přenesená",J502,0)</f>
        <v>0</v>
      </c>
      <c r="BH502" s="242">
        <f>IF(N502="sníž. přenesená",J502,0)</f>
        <v>0</v>
      </c>
      <c r="BI502" s="242">
        <f>IF(N502="nulová",J502,0)</f>
        <v>0</v>
      </c>
      <c r="BJ502" s="18" t="s">
        <v>87</v>
      </c>
      <c r="BK502" s="242">
        <f>ROUND(I502*H502,2)</f>
        <v>0</v>
      </c>
      <c r="BL502" s="18" t="s">
        <v>296</v>
      </c>
      <c r="BM502" s="241" t="s">
        <v>580</v>
      </c>
    </row>
    <row r="503" s="2" customFormat="1">
      <c r="A503" s="39"/>
      <c r="B503" s="40"/>
      <c r="C503" s="41"/>
      <c r="D503" s="245" t="s">
        <v>412</v>
      </c>
      <c r="E503" s="41"/>
      <c r="F503" s="298" t="s">
        <v>581</v>
      </c>
      <c r="G503" s="41"/>
      <c r="H503" s="41"/>
      <c r="I503" s="299"/>
      <c r="J503" s="41"/>
      <c r="K503" s="41"/>
      <c r="L503" s="45"/>
      <c r="M503" s="300"/>
      <c r="N503" s="301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412</v>
      </c>
      <c r="AU503" s="18" t="s">
        <v>89</v>
      </c>
    </row>
    <row r="504" s="13" customFormat="1">
      <c r="A504" s="13"/>
      <c r="B504" s="243"/>
      <c r="C504" s="244"/>
      <c r="D504" s="245" t="s">
        <v>168</v>
      </c>
      <c r="E504" s="246" t="s">
        <v>1</v>
      </c>
      <c r="F504" s="247" t="s">
        <v>571</v>
      </c>
      <c r="G504" s="244"/>
      <c r="H504" s="246" t="s">
        <v>1</v>
      </c>
      <c r="I504" s="248"/>
      <c r="J504" s="244"/>
      <c r="K504" s="244"/>
      <c r="L504" s="249"/>
      <c r="M504" s="250"/>
      <c r="N504" s="251"/>
      <c r="O504" s="251"/>
      <c r="P504" s="251"/>
      <c r="Q504" s="251"/>
      <c r="R504" s="251"/>
      <c r="S504" s="251"/>
      <c r="T504" s="252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3" t="s">
        <v>168</v>
      </c>
      <c r="AU504" s="253" t="s">
        <v>89</v>
      </c>
      <c r="AV504" s="13" t="s">
        <v>87</v>
      </c>
      <c r="AW504" s="13" t="s">
        <v>36</v>
      </c>
      <c r="AX504" s="13" t="s">
        <v>80</v>
      </c>
      <c r="AY504" s="253" t="s">
        <v>160</v>
      </c>
    </row>
    <row r="505" s="14" customFormat="1">
      <c r="A505" s="14"/>
      <c r="B505" s="254"/>
      <c r="C505" s="255"/>
      <c r="D505" s="245" t="s">
        <v>168</v>
      </c>
      <c r="E505" s="256" t="s">
        <v>1</v>
      </c>
      <c r="F505" s="257" t="s">
        <v>265</v>
      </c>
      <c r="G505" s="255"/>
      <c r="H505" s="258">
        <v>12</v>
      </c>
      <c r="I505" s="259"/>
      <c r="J505" s="255"/>
      <c r="K505" s="255"/>
      <c r="L505" s="260"/>
      <c r="M505" s="261"/>
      <c r="N505" s="262"/>
      <c r="O505" s="262"/>
      <c r="P505" s="262"/>
      <c r="Q505" s="262"/>
      <c r="R505" s="262"/>
      <c r="S505" s="262"/>
      <c r="T505" s="263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4" t="s">
        <v>168</v>
      </c>
      <c r="AU505" s="264" t="s">
        <v>89</v>
      </c>
      <c r="AV505" s="14" t="s">
        <v>89</v>
      </c>
      <c r="AW505" s="14" t="s">
        <v>36</v>
      </c>
      <c r="AX505" s="14" t="s">
        <v>80</v>
      </c>
      <c r="AY505" s="264" t="s">
        <v>160</v>
      </c>
    </row>
    <row r="506" s="15" customFormat="1">
      <c r="A506" s="15"/>
      <c r="B506" s="265"/>
      <c r="C506" s="266"/>
      <c r="D506" s="245" t="s">
        <v>168</v>
      </c>
      <c r="E506" s="267" t="s">
        <v>1</v>
      </c>
      <c r="F506" s="268" t="s">
        <v>173</v>
      </c>
      <c r="G506" s="266"/>
      <c r="H506" s="269">
        <v>12</v>
      </c>
      <c r="I506" s="270"/>
      <c r="J506" s="266"/>
      <c r="K506" s="266"/>
      <c r="L506" s="271"/>
      <c r="M506" s="272"/>
      <c r="N506" s="273"/>
      <c r="O506" s="273"/>
      <c r="P506" s="273"/>
      <c r="Q506" s="273"/>
      <c r="R506" s="273"/>
      <c r="S506" s="273"/>
      <c r="T506" s="274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5" t="s">
        <v>168</v>
      </c>
      <c r="AU506" s="275" t="s">
        <v>89</v>
      </c>
      <c r="AV506" s="15" t="s">
        <v>166</v>
      </c>
      <c r="AW506" s="15" t="s">
        <v>36</v>
      </c>
      <c r="AX506" s="15" t="s">
        <v>87</v>
      </c>
      <c r="AY506" s="275" t="s">
        <v>160</v>
      </c>
    </row>
    <row r="507" s="2" customFormat="1" ht="24.15" customHeight="1">
      <c r="A507" s="39"/>
      <c r="B507" s="40"/>
      <c r="C507" s="229" t="s">
        <v>582</v>
      </c>
      <c r="D507" s="229" t="s">
        <v>162</v>
      </c>
      <c r="E507" s="230" t="s">
        <v>583</v>
      </c>
      <c r="F507" s="231" t="s">
        <v>584</v>
      </c>
      <c r="G507" s="232" t="s">
        <v>192</v>
      </c>
      <c r="H507" s="233">
        <v>12</v>
      </c>
      <c r="I507" s="234"/>
      <c r="J507" s="235">
        <f>ROUND(I507*H507,2)</f>
        <v>0</v>
      </c>
      <c r="K507" s="236"/>
      <c r="L507" s="45"/>
      <c r="M507" s="237" t="s">
        <v>1</v>
      </c>
      <c r="N507" s="238" t="s">
        <v>45</v>
      </c>
      <c r="O507" s="92"/>
      <c r="P507" s="239">
        <f>O507*H507</f>
        <v>0</v>
      </c>
      <c r="Q507" s="239">
        <v>0.0037599999999999999</v>
      </c>
      <c r="R507" s="239">
        <f>Q507*H507</f>
        <v>0.04512</v>
      </c>
      <c r="S507" s="239">
        <v>0</v>
      </c>
      <c r="T507" s="240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41" t="s">
        <v>296</v>
      </c>
      <c r="AT507" s="241" t="s">
        <v>162</v>
      </c>
      <c r="AU507" s="241" t="s">
        <v>89</v>
      </c>
      <c r="AY507" s="18" t="s">
        <v>160</v>
      </c>
      <c r="BE507" s="242">
        <f>IF(N507="základní",J507,0)</f>
        <v>0</v>
      </c>
      <c r="BF507" s="242">
        <f>IF(N507="snížená",J507,0)</f>
        <v>0</v>
      </c>
      <c r="BG507" s="242">
        <f>IF(N507="zákl. přenesená",J507,0)</f>
        <v>0</v>
      </c>
      <c r="BH507" s="242">
        <f>IF(N507="sníž. přenesená",J507,0)</f>
        <v>0</v>
      </c>
      <c r="BI507" s="242">
        <f>IF(N507="nulová",J507,0)</f>
        <v>0</v>
      </c>
      <c r="BJ507" s="18" t="s">
        <v>87</v>
      </c>
      <c r="BK507" s="242">
        <f>ROUND(I507*H507,2)</f>
        <v>0</v>
      </c>
      <c r="BL507" s="18" t="s">
        <v>296</v>
      </c>
      <c r="BM507" s="241" t="s">
        <v>585</v>
      </c>
    </row>
    <row r="508" s="2" customFormat="1">
      <c r="A508" s="39"/>
      <c r="B508" s="40"/>
      <c r="C508" s="41"/>
      <c r="D508" s="245" t="s">
        <v>412</v>
      </c>
      <c r="E508" s="41"/>
      <c r="F508" s="298" t="s">
        <v>586</v>
      </c>
      <c r="G508" s="41"/>
      <c r="H508" s="41"/>
      <c r="I508" s="299"/>
      <c r="J508" s="41"/>
      <c r="K508" s="41"/>
      <c r="L508" s="45"/>
      <c r="M508" s="300"/>
      <c r="N508" s="301"/>
      <c r="O508" s="92"/>
      <c r="P508" s="92"/>
      <c r="Q508" s="92"/>
      <c r="R508" s="92"/>
      <c r="S508" s="92"/>
      <c r="T508" s="93"/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T508" s="18" t="s">
        <v>412</v>
      </c>
      <c r="AU508" s="18" t="s">
        <v>89</v>
      </c>
    </row>
    <row r="509" s="13" customFormat="1">
      <c r="A509" s="13"/>
      <c r="B509" s="243"/>
      <c r="C509" s="244"/>
      <c r="D509" s="245" t="s">
        <v>168</v>
      </c>
      <c r="E509" s="246" t="s">
        <v>1</v>
      </c>
      <c r="F509" s="247" t="s">
        <v>571</v>
      </c>
      <c r="G509" s="244"/>
      <c r="H509" s="246" t="s">
        <v>1</v>
      </c>
      <c r="I509" s="248"/>
      <c r="J509" s="244"/>
      <c r="K509" s="244"/>
      <c r="L509" s="249"/>
      <c r="M509" s="250"/>
      <c r="N509" s="251"/>
      <c r="O509" s="251"/>
      <c r="P509" s="251"/>
      <c r="Q509" s="251"/>
      <c r="R509" s="251"/>
      <c r="S509" s="251"/>
      <c r="T509" s="25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3" t="s">
        <v>168</v>
      </c>
      <c r="AU509" s="253" t="s">
        <v>89</v>
      </c>
      <c r="AV509" s="13" t="s">
        <v>87</v>
      </c>
      <c r="AW509" s="13" t="s">
        <v>36</v>
      </c>
      <c r="AX509" s="13" t="s">
        <v>80</v>
      </c>
      <c r="AY509" s="253" t="s">
        <v>160</v>
      </c>
    </row>
    <row r="510" s="14" customFormat="1">
      <c r="A510" s="14"/>
      <c r="B510" s="254"/>
      <c r="C510" s="255"/>
      <c r="D510" s="245" t="s">
        <v>168</v>
      </c>
      <c r="E510" s="256" t="s">
        <v>1</v>
      </c>
      <c r="F510" s="257" t="s">
        <v>265</v>
      </c>
      <c r="G510" s="255"/>
      <c r="H510" s="258">
        <v>12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4" t="s">
        <v>168</v>
      </c>
      <c r="AU510" s="264" t="s">
        <v>89</v>
      </c>
      <c r="AV510" s="14" t="s">
        <v>89</v>
      </c>
      <c r="AW510" s="14" t="s">
        <v>36</v>
      </c>
      <c r="AX510" s="14" t="s">
        <v>80</v>
      </c>
      <c r="AY510" s="264" t="s">
        <v>160</v>
      </c>
    </row>
    <row r="511" s="15" customFormat="1">
      <c r="A511" s="15"/>
      <c r="B511" s="265"/>
      <c r="C511" s="266"/>
      <c r="D511" s="245" t="s">
        <v>168</v>
      </c>
      <c r="E511" s="267" t="s">
        <v>1</v>
      </c>
      <c r="F511" s="268" t="s">
        <v>173</v>
      </c>
      <c r="G511" s="266"/>
      <c r="H511" s="269">
        <v>12</v>
      </c>
      <c r="I511" s="270"/>
      <c r="J511" s="266"/>
      <c r="K511" s="266"/>
      <c r="L511" s="271"/>
      <c r="M511" s="272"/>
      <c r="N511" s="273"/>
      <c r="O511" s="273"/>
      <c r="P511" s="273"/>
      <c r="Q511" s="273"/>
      <c r="R511" s="273"/>
      <c r="S511" s="273"/>
      <c r="T511" s="274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5" t="s">
        <v>168</v>
      </c>
      <c r="AU511" s="275" t="s">
        <v>89</v>
      </c>
      <c r="AV511" s="15" t="s">
        <v>166</v>
      </c>
      <c r="AW511" s="15" t="s">
        <v>36</v>
      </c>
      <c r="AX511" s="15" t="s">
        <v>87</v>
      </c>
      <c r="AY511" s="275" t="s">
        <v>160</v>
      </c>
    </row>
    <row r="512" s="2" customFormat="1" ht="24.15" customHeight="1">
      <c r="A512" s="39"/>
      <c r="B512" s="40"/>
      <c r="C512" s="229" t="s">
        <v>587</v>
      </c>
      <c r="D512" s="229" t="s">
        <v>162</v>
      </c>
      <c r="E512" s="230" t="s">
        <v>588</v>
      </c>
      <c r="F512" s="231" t="s">
        <v>589</v>
      </c>
      <c r="G512" s="232" t="s">
        <v>192</v>
      </c>
      <c r="H512" s="233">
        <v>12</v>
      </c>
      <c r="I512" s="234"/>
      <c r="J512" s="235">
        <f>ROUND(I512*H512,2)</f>
        <v>0</v>
      </c>
      <c r="K512" s="236"/>
      <c r="L512" s="45"/>
      <c r="M512" s="237" t="s">
        <v>1</v>
      </c>
      <c r="N512" s="238" t="s">
        <v>45</v>
      </c>
      <c r="O512" s="92"/>
      <c r="P512" s="239">
        <f>O512*H512</f>
        <v>0</v>
      </c>
      <c r="Q512" s="239">
        <v>0.0037599999999999999</v>
      </c>
      <c r="R512" s="239">
        <f>Q512*H512</f>
        <v>0.04512</v>
      </c>
      <c r="S512" s="239">
        <v>0</v>
      </c>
      <c r="T512" s="240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41" t="s">
        <v>296</v>
      </c>
      <c r="AT512" s="241" t="s">
        <v>162</v>
      </c>
      <c r="AU512" s="241" t="s">
        <v>89</v>
      </c>
      <c r="AY512" s="18" t="s">
        <v>160</v>
      </c>
      <c r="BE512" s="242">
        <f>IF(N512="základní",J512,0)</f>
        <v>0</v>
      </c>
      <c r="BF512" s="242">
        <f>IF(N512="snížená",J512,0)</f>
        <v>0</v>
      </c>
      <c r="BG512" s="242">
        <f>IF(N512="zákl. přenesená",J512,0)</f>
        <v>0</v>
      </c>
      <c r="BH512" s="242">
        <f>IF(N512="sníž. přenesená",J512,0)</f>
        <v>0</v>
      </c>
      <c r="BI512" s="242">
        <f>IF(N512="nulová",J512,0)</f>
        <v>0</v>
      </c>
      <c r="BJ512" s="18" t="s">
        <v>87</v>
      </c>
      <c r="BK512" s="242">
        <f>ROUND(I512*H512,2)</f>
        <v>0</v>
      </c>
      <c r="BL512" s="18" t="s">
        <v>296</v>
      </c>
      <c r="BM512" s="241" t="s">
        <v>590</v>
      </c>
    </row>
    <row r="513" s="2" customFormat="1">
      <c r="A513" s="39"/>
      <c r="B513" s="40"/>
      <c r="C513" s="41"/>
      <c r="D513" s="245" t="s">
        <v>412</v>
      </c>
      <c r="E513" s="41"/>
      <c r="F513" s="298" t="s">
        <v>591</v>
      </c>
      <c r="G513" s="41"/>
      <c r="H513" s="41"/>
      <c r="I513" s="299"/>
      <c r="J513" s="41"/>
      <c r="K513" s="41"/>
      <c r="L513" s="45"/>
      <c r="M513" s="300"/>
      <c r="N513" s="301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412</v>
      </c>
      <c r="AU513" s="18" t="s">
        <v>89</v>
      </c>
    </row>
    <row r="514" s="13" customFormat="1">
      <c r="A514" s="13"/>
      <c r="B514" s="243"/>
      <c r="C514" s="244"/>
      <c r="D514" s="245" t="s">
        <v>168</v>
      </c>
      <c r="E514" s="246" t="s">
        <v>1</v>
      </c>
      <c r="F514" s="247" t="s">
        <v>571</v>
      </c>
      <c r="G514" s="244"/>
      <c r="H514" s="246" t="s">
        <v>1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3" t="s">
        <v>168</v>
      </c>
      <c r="AU514" s="253" t="s">
        <v>89</v>
      </c>
      <c r="AV514" s="13" t="s">
        <v>87</v>
      </c>
      <c r="AW514" s="13" t="s">
        <v>36</v>
      </c>
      <c r="AX514" s="13" t="s">
        <v>80</v>
      </c>
      <c r="AY514" s="253" t="s">
        <v>160</v>
      </c>
    </row>
    <row r="515" s="14" customFormat="1">
      <c r="A515" s="14"/>
      <c r="B515" s="254"/>
      <c r="C515" s="255"/>
      <c r="D515" s="245" t="s">
        <v>168</v>
      </c>
      <c r="E515" s="256" t="s">
        <v>1</v>
      </c>
      <c r="F515" s="257" t="s">
        <v>265</v>
      </c>
      <c r="G515" s="255"/>
      <c r="H515" s="258">
        <v>12</v>
      </c>
      <c r="I515" s="259"/>
      <c r="J515" s="255"/>
      <c r="K515" s="255"/>
      <c r="L515" s="260"/>
      <c r="M515" s="261"/>
      <c r="N515" s="262"/>
      <c r="O515" s="262"/>
      <c r="P515" s="262"/>
      <c r="Q515" s="262"/>
      <c r="R515" s="262"/>
      <c r="S515" s="262"/>
      <c r="T515" s="263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4" t="s">
        <v>168</v>
      </c>
      <c r="AU515" s="264" t="s">
        <v>89</v>
      </c>
      <c r="AV515" s="14" t="s">
        <v>89</v>
      </c>
      <c r="AW515" s="14" t="s">
        <v>36</v>
      </c>
      <c r="AX515" s="14" t="s">
        <v>80</v>
      </c>
      <c r="AY515" s="264" t="s">
        <v>160</v>
      </c>
    </row>
    <row r="516" s="15" customFormat="1">
      <c r="A516" s="15"/>
      <c r="B516" s="265"/>
      <c r="C516" s="266"/>
      <c r="D516" s="245" t="s">
        <v>168</v>
      </c>
      <c r="E516" s="267" t="s">
        <v>1</v>
      </c>
      <c r="F516" s="268" t="s">
        <v>173</v>
      </c>
      <c r="G516" s="266"/>
      <c r="H516" s="269">
        <v>12</v>
      </c>
      <c r="I516" s="270"/>
      <c r="J516" s="266"/>
      <c r="K516" s="266"/>
      <c r="L516" s="271"/>
      <c r="M516" s="272"/>
      <c r="N516" s="273"/>
      <c r="O516" s="273"/>
      <c r="P516" s="273"/>
      <c r="Q516" s="273"/>
      <c r="R516" s="273"/>
      <c r="S516" s="273"/>
      <c r="T516" s="274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5" t="s">
        <v>168</v>
      </c>
      <c r="AU516" s="275" t="s">
        <v>89</v>
      </c>
      <c r="AV516" s="15" t="s">
        <v>166</v>
      </c>
      <c r="AW516" s="15" t="s">
        <v>36</v>
      </c>
      <c r="AX516" s="15" t="s">
        <v>87</v>
      </c>
      <c r="AY516" s="275" t="s">
        <v>160</v>
      </c>
    </row>
    <row r="517" s="2" customFormat="1" ht="24.15" customHeight="1">
      <c r="A517" s="39"/>
      <c r="B517" s="40"/>
      <c r="C517" s="229" t="s">
        <v>592</v>
      </c>
      <c r="D517" s="229" t="s">
        <v>162</v>
      </c>
      <c r="E517" s="230" t="s">
        <v>593</v>
      </c>
      <c r="F517" s="231" t="s">
        <v>594</v>
      </c>
      <c r="G517" s="232" t="s">
        <v>192</v>
      </c>
      <c r="H517" s="233">
        <v>12</v>
      </c>
      <c r="I517" s="234"/>
      <c r="J517" s="235">
        <f>ROUND(I517*H517,2)</f>
        <v>0</v>
      </c>
      <c r="K517" s="236"/>
      <c r="L517" s="45"/>
      <c r="M517" s="237" t="s">
        <v>1</v>
      </c>
      <c r="N517" s="238" t="s">
        <v>45</v>
      </c>
      <c r="O517" s="92"/>
      <c r="P517" s="239">
        <f>O517*H517</f>
        <v>0</v>
      </c>
      <c r="Q517" s="239">
        <v>0.0037599999999999999</v>
      </c>
      <c r="R517" s="239">
        <f>Q517*H517</f>
        <v>0.04512</v>
      </c>
      <c r="S517" s="239">
        <v>0</v>
      </c>
      <c r="T517" s="240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41" t="s">
        <v>296</v>
      </c>
      <c r="AT517" s="241" t="s">
        <v>162</v>
      </c>
      <c r="AU517" s="241" t="s">
        <v>89</v>
      </c>
      <c r="AY517" s="18" t="s">
        <v>160</v>
      </c>
      <c r="BE517" s="242">
        <f>IF(N517="základní",J517,0)</f>
        <v>0</v>
      </c>
      <c r="BF517" s="242">
        <f>IF(N517="snížená",J517,0)</f>
        <v>0</v>
      </c>
      <c r="BG517" s="242">
        <f>IF(N517="zákl. přenesená",J517,0)</f>
        <v>0</v>
      </c>
      <c r="BH517" s="242">
        <f>IF(N517="sníž. přenesená",J517,0)</f>
        <v>0</v>
      </c>
      <c r="BI517" s="242">
        <f>IF(N517="nulová",J517,0)</f>
        <v>0</v>
      </c>
      <c r="BJ517" s="18" t="s">
        <v>87</v>
      </c>
      <c r="BK517" s="242">
        <f>ROUND(I517*H517,2)</f>
        <v>0</v>
      </c>
      <c r="BL517" s="18" t="s">
        <v>296</v>
      </c>
      <c r="BM517" s="241" t="s">
        <v>595</v>
      </c>
    </row>
    <row r="518" s="2" customFormat="1">
      <c r="A518" s="39"/>
      <c r="B518" s="40"/>
      <c r="C518" s="41"/>
      <c r="D518" s="245" t="s">
        <v>412</v>
      </c>
      <c r="E518" s="41"/>
      <c r="F518" s="298" t="s">
        <v>596</v>
      </c>
      <c r="G518" s="41"/>
      <c r="H518" s="41"/>
      <c r="I518" s="299"/>
      <c r="J518" s="41"/>
      <c r="K518" s="41"/>
      <c r="L518" s="45"/>
      <c r="M518" s="300"/>
      <c r="N518" s="301"/>
      <c r="O518" s="92"/>
      <c r="P518" s="92"/>
      <c r="Q518" s="92"/>
      <c r="R518" s="92"/>
      <c r="S518" s="92"/>
      <c r="T518" s="93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412</v>
      </c>
      <c r="AU518" s="18" t="s">
        <v>89</v>
      </c>
    </row>
    <row r="519" s="13" customFormat="1">
      <c r="A519" s="13"/>
      <c r="B519" s="243"/>
      <c r="C519" s="244"/>
      <c r="D519" s="245" t="s">
        <v>168</v>
      </c>
      <c r="E519" s="246" t="s">
        <v>1</v>
      </c>
      <c r="F519" s="247" t="s">
        <v>571</v>
      </c>
      <c r="G519" s="244"/>
      <c r="H519" s="246" t="s">
        <v>1</v>
      </c>
      <c r="I519" s="248"/>
      <c r="J519" s="244"/>
      <c r="K519" s="244"/>
      <c r="L519" s="249"/>
      <c r="M519" s="250"/>
      <c r="N519" s="251"/>
      <c r="O519" s="251"/>
      <c r="P519" s="251"/>
      <c r="Q519" s="251"/>
      <c r="R519" s="251"/>
      <c r="S519" s="251"/>
      <c r="T519" s="252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3" t="s">
        <v>168</v>
      </c>
      <c r="AU519" s="253" t="s">
        <v>89</v>
      </c>
      <c r="AV519" s="13" t="s">
        <v>87</v>
      </c>
      <c r="AW519" s="13" t="s">
        <v>36</v>
      </c>
      <c r="AX519" s="13" t="s">
        <v>80</v>
      </c>
      <c r="AY519" s="253" t="s">
        <v>160</v>
      </c>
    </row>
    <row r="520" s="14" customFormat="1">
      <c r="A520" s="14"/>
      <c r="B520" s="254"/>
      <c r="C520" s="255"/>
      <c r="D520" s="245" t="s">
        <v>168</v>
      </c>
      <c r="E520" s="256" t="s">
        <v>1</v>
      </c>
      <c r="F520" s="257" t="s">
        <v>265</v>
      </c>
      <c r="G520" s="255"/>
      <c r="H520" s="258">
        <v>12</v>
      </c>
      <c r="I520" s="259"/>
      <c r="J520" s="255"/>
      <c r="K520" s="255"/>
      <c r="L520" s="260"/>
      <c r="M520" s="261"/>
      <c r="N520" s="262"/>
      <c r="O520" s="262"/>
      <c r="P520" s="262"/>
      <c r="Q520" s="262"/>
      <c r="R520" s="262"/>
      <c r="S520" s="262"/>
      <c r="T520" s="263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4" t="s">
        <v>168</v>
      </c>
      <c r="AU520" s="264" t="s">
        <v>89</v>
      </c>
      <c r="AV520" s="14" t="s">
        <v>89</v>
      </c>
      <c r="AW520" s="14" t="s">
        <v>36</v>
      </c>
      <c r="AX520" s="14" t="s">
        <v>80</v>
      </c>
      <c r="AY520" s="264" t="s">
        <v>160</v>
      </c>
    </row>
    <row r="521" s="15" customFormat="1">
      <c r="A521" s="15"/>
      <c r="B521" s="265"/>
      <c r="C521" s="266"/>
      <c r="D521" s="245" t="s">
        <v>168</v>
      </c>
      <c r="E521" s="267" t="s">
        <v>1</v>
      </c>
      <c r="F521" s="268" t="s">
        <v>173</v>
      </c>
      <c r="G521" s="266"/>
      <c r="H521" s="269">
        <v>12</v>
      </c>
      <c r="I521" s="270"/>
      <c r="J521" s="266"/>
      <c r="K521" s="266"/>
      <c r="L521" s="271"/>
      <c r="M521" s="272"/>
      <c r="N521" s="273"/>
      <c r="O521" s="273"/>
      <c r="P521" s="273"/>
      <c r="Q521" s="273"/>
      <c r="R521" s="273"/>
      <c r="S521" s="273"/>
      <c r="T521" s="274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5" t="s">
        <v>168</v>
      </c>
      <c r="AU521" s="275" t="s">
        <v>89</v>
      </c>
      <c r="AV521" s="15" t="s">
        <v>166</v>
      </c>
      <c r="AW521" s="15" t="s">
        <v>36</v>
      </c>
      <c r="AX521" s="15" t="s">
        <v>87</v>
      </c>
      <c r="AY521" s="275" t="s">
        <v>160</v>
      </c>
    </row>
    <row r="522" s="2" customFormat="1" ht="37.8" customHeight="1">
      <c r="A522" s="39"/>
      <c r="B522" s="40"/>
      <c r="C522" s="229" t="s">
        <v>597</v>
      </c>
      <c r="D522" s="229" t="s">
        <v>162</v>
      </c>
      <c r="E522" s="230" t="s">
        <v>598</v>
      </c>
      <c r="F522" s="231" t="s">
        <v>599</v>
      </c>
      <c r="G522" s="232" t="s">
        <v>192</v>
      </c>
      <c r="H522" s="233">
        <v>2</v>
      </c>
      <c r="I522" s="234"/>
      <c r="J522" s="235">
        <f>ROUND(I522*H522,2)</f>
        <v>0</v>
      </c>
      <c r="K522" s="236"/>
      <c r="L522" s="45"/>
      <c r="M522" s="237" t="s">
        <v>1</v>
      </c>
      <c r="N522" s="238" t="s">
        <v>45</v>
      </c>
      <c r="O522" s="92"/>
      <c r="P522" s="239">
        <f>O522*H522</f>
        <v>0</v>
      </c>
      <c r="Q522" s="239">
        <v>0.0037599999999999999</v>
      </c>
      <c r="R522" s="239">
        <f>Q522*H522</f>
        <v>0.0075199999999999998</v>
      </c>
      <c r="S522" s="239">
        <v>0</v>
      </c>
      <c r="T522" s="240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41" t="s">
        <v>296</v>
      </c>
      <c r="AT522" s="241" t="s">
        <v>162</v>
      </c>
      <c r="AU522" s="241" t="s">
        <v>89</v>
      </c>
      <c r="AY522" s="18" t="s">
        <v>160</v>
      </c>
      <c r="BE522" s="242">
        <f>IF(N522="základní",J522,0)</f>
        <v>0</v>
      </c>
      <c r="BF522" s="242">
        <f>IF(N522="snížená",J522,0)</f>
        <v>0</v>
      </c>
      <c r="BG522" s="242">
        <f>IF(N522="zákl. přenesená",J522,0)</f>
        <v>0</v>
      </c>
      <c r="BH522" s="242">
        <f>IF(N522="sníž. přenesená",J522,0)</f>
        <v>0</v>
      </c>
      <c r="BI522" s="242">
        <f>IF(N522="nulová",J522,0)</f>
        <v>0</v>
      </c>
      <c r="BJ522" s="18" t="s">
        <v>87</v>
      </c>
      <c r="BK522" s="242">
        <f>ROUND(I522*H522,2)</f>
        <v>0</v>
      </c>
      <c r="BL522" s="18" t="s">
        <v>296</v>
      </c>
      <c r="BM522" s="241" t="s">
        <v>600</v>
      </c>
    </row>
    <row r="523" s="2" customFormat="1">
      <c r="A523" s="39"/>
      <c r="B523" s="40"/>
      <c r="C523" s="41"/>
      <c r="D523" s="245" t="s">
        <v>412</v>
      </c>
      <c r="E523" s="41"/>
      <c r="F523" s="298" t="s">
        <v>601</v>
      </c>
      <c r="G523" s="41"/>
      <c r="H523" s="41"/>
      <c r="I523" s="299"/>
      <c r="J523" s="41"/>
      <c r="K523" s="41"/>
      <c r="L523" s="45"/>
      <c r="M523" s="300"/>
      <c r="N523" s="301"/>
      <c r="O523" s="92"/>
      <c r="P523" s="92"/>
      <c r="Q523" s="92"/>
      <c r="R523" s="92"/>
      <c r="S523" s="92"/>
      <c r="T523" s="93"/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T523" s="18" t="s">
        <v>412</v>
      </c>
      <c r="AU523" s="18" t="s">
        <v>89</v>
      </c>
    </row>
    <row r="524" s="13" customFormat="1">
      <c r="A524" s="13"/>
      <c r="B524" s="243"/>
      <c r="C524" s="244"/>
      <c r="D524" s="245" t="s">
        <v>168</v>
      </c>
      <c r="E524" s="246" t="s">
        <v>1</v>
      </c>
      <c r="F524" s="247" t="s">
        <v>571</v>
      </c>
      <c r="G524" s="244"/>
      <c r="H524" s="246" t="s">
        <v>1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3" t="s">
        <v>168</v>
      </c>
      <c r="AU524" s="253" t="s">
        <v>89</v>
      </c>
      <c r="AV524" s="13" t="s">
        <v>87</v>
      </c>
      <c r="AW524" s="13" t="s">
        <v>36</v>
      </c>
      <c r="AX524" s="13" t="s">
        <v>80</v>
      </c>
      <c r="AY524" s="253" t="s">
        <v>160</v>
      </c>
    </row>
    <row r="525" s="14" customFormat="1">
      <c r="A525" s="14"/>
      <c r="B525" s="254"/>
      <c r="C525" s="255"/>
      <c r="D525" s="245" t="s">
        <v>168</v>
      </c>
      <c r="E525" s="256" t="s">
        <v>1</v>
      </c>
      <c r="F525" s="257" t="s">
        <v>89</v>
      </c>
      <c r="G525" s="255"/>
      <c r="H525" s="258">
        <v>2</v>
      </c>
      <c r="I525" s="259"/>
      <c r="J525" s="255"/>
      <c r="K525" s="255"/>
      <c r="L525" s="260"/>
      <c r="M525" s="261"/>
      <c r="N525" s="262"/>
      <c r="O525" s="262"/>
      <c r="P525" s="262"/>
      <c r="Q525" s="262"/>
      <c r="R525" s="262"/>
      <c r="S525" s="262"/>
      <c r="T525" s="263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4" t="s">
        <v>168</v>
      </c>
      <c r="AU525" s="264" t="s">
        <v>89</v>
      </c>
      <c r="AV525" s="14" t="s">
        <v>89</v>
      </c>
      <c r="AW525" s="14" t="s">
        <v>36</v>
      </c>
      <c r="AX525" s="14" t="s">
        <v>80</v>
      </c>
      <c r="AY525" s="264" t="s">
        <v>160</v>
      </c>
    </row>
    <row r="526" s="15" customFormat="1">
      <c r="A526" s="15"/>
      <c r="B526" s="265"/>
      <c r="C526" s="266"/>
      <c r="D526" s="245" t="s">
        <v>168</v>
      </c>
      <c r="E526" s="267" t="s">
        <v>1</v>
      </c>
      <c r="F526" s="268" t="s">
        <v>173</v>
      </c>
      <c r="G526" s="266"/>
      <c r="H526" s="269">
        <v>2</v>
      </c>
      <c r="I526" s="270"/>
      <c r="J526" s="266"/>
      <c r="K526" s="266"/>
      <c r="L526" s="271"/>
      <c r="M526" s="272"/>
      <c r="N526" s="273"/>
      <c r="O526" s="273"/>
      <c r="P526" s="273"/>
      <c r="Q526" s="273"/>
      <c r="R526" s="273"/>
      <c r="S526" s="273"/>
      <c r="T526" s="274"/>
      <c r="U526" s="15"/>
      <c r="V526" s="15"/>
      <c r="W526" s="15"/>
      <c r="X526" s="15"/>
      <c r="Y526" s="15"/>
      <c r="Z526" s="15"/>
      <c r="AA526" s="15"/>
      <c r="AB526" s="15"/>
      <c r="AC526" s="15"/>
      <c r="AD526" s="15"/>
      <c r="AE526" s="15"/>
      <c r="AT526" s="275" t="s">
        <v>168</v>
      </c>
      <c r="AU526" s="275" t="s">
        <v>89</v>
      </c>
      <c r="AV526" s="15" t="s">
        <v>166</v>
      </c>
      <c r="AW526" s="15" t="s">
        <v>36</v>
      </c>
      <c r="AX526" s="15" t="s">
        <v>87</v>
      </c>
      <c r="AY526" s="275" t="s">
        <v>160</v>
      </c>
    </row>
    <row r="527" s="2" customFormat="1" ht="37.8" customHeight="1">
      <c r="A527" s="39"/>
      <c r="B527" s="40"/>
      <c r="C527" s="229" t="s">
        <v>602</v>
      </c>
      <c r="D527" s="229" t="s">
        <v>162</v>
      </c>
      <c r="E527" s="230" t="s">
        <v>603</v>
      </c>
      <c r="F527" s="231" t="s">
        <v>604</v>
      </c>
      <c r="G527" s="232" t="s">
        <v>192</v>
      </c>
      <c r="H527" s="233">
        <v>4</v>
      </c>
      <c r="I527" s="234"/>
      <c r="J527" s="235">
        <f>ROUND(I527*H527,2)</f>
        <v>0</v>
      </c>
      <c r="K527" s="236"/>
      <c r="L527" s="45"/>
      <c r="M527" s="237" t="s">
        <v>1</v>
      </c>
      <c r="N527" s="238" t="s">
        <v>45</v>
      </c>
      <c r="O527" s="92"/>
      <c r="P527" s="239">
        <f>O527*H527</f>
        <v>0</v>
      </c>
      <c r="Q527" s="239">
        <v>0.0037599999999999999</v>
      </c>
      <c r="R527" s="239">
        <f>Q527*H527</f>
        <v>0.01504</v>
      </c>
      <c r="S527" s="239">
        <v>0</v>
      </c>
      <c r="T527" s="240">
        <f>S527*H527</f>
        <v>0</v>
      </c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R527" s="241" t="s">
        <v>296</v>
      </c>
      <c r="AT527" s="241" t="s">
        <v>162</v>
      </c>
      <c r="AU527" s="241" t="s">
        <v>89</v>
      </c>
      <c r="AY527" s="18" t="s">
        <v>160</v>
      </c>
      <c r="BE527" s="242">
        <f>IF(N527="základní",J527,0)</f>
        <v>0</v>
      </c>
      <c r="BF527" s="242">
        <f>IF(N527="snížená",J527,0)</f>
        <v>0</v>
      </c>
      <c r="BG527" s="242">
        <f>IF(N527="zákl. přenesená",J527,0)</f>
        <v>0</v>
      </c>
      <c r="BH527" s="242">
        <f>IF(N527="sníž. přenesená",J527,0)</f>
        <v>0</v>
      </c>
      <c r="BI527" s="242">
        <f>IF(N527="nulová",J527,0)</f>
        <v>0</v>
      </c>
      <c r="BJ527" s="18" t="s">
        <v>87</v>
      </c>
      <c r="BK527" s="242">
        <f>ROUND(I527*H527,2)</f>
        <v>0</v>
      </c>
      <c r="BL527" s="18" t="s">
        <v>296</v>
      </c>
      <c r="BM527" s="241" t="s">
        <v>605</v>
      </c>
    </row>
    <row r="528" s="2" customFormat="1">
      <c r="A528" s="39"/>
      <c r="B528" s="40"/>
      <c r="C528" s="41"/>
      <c r="D528" s="245" t="s">
        <v>412</v>
      </c>
      <c r="E528" s="41"/>
      <c r="F528" s="298" t="s">
        <v>601</v>
      </c>
      <c r="G528" s="41"/>
      <c r="H528" s="41"/>
      <c r="I528" s="299"/>
      <c r="J528" s="41"/>
      <c r="K528" s="41"/>
      <c r="L528" s="45"/>
      <c r="M528" s="300"/>
      <c r="N528" s="301"/>
      <c r="O528" s="92"/>
      <c r="P528" s="92"/>
      <c r="Q528" s="92"/>
      <c r="R528" s="92"/>
      <c r="S528" s="92"/>
      <c r="T528" s="93"/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T528" s="18" t="s">
        <v>412</v>
      </c>
      <c r="AU528" s="18" t="s">
        <v>89</v>
      </c>
    </row>
    <row r="529" s="13" customFormat="1">
      <c r="A529" s="13"/>
      <c r="B529" s="243"/>
      <c r="C529" s="244"/>
      <c r="D529" s="245" t="s">
        <v>168</v>
      </c>
      <c r="E529" s="246" t="s">
        <v>1</v>
      </c>
      <c r="F529" s="247" t="s">
        <v>571</v>
      </c>
      <c r="G529" s="244"/>
      <c r="H529" s="246" t="s">
        <v>1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53" t="s">
        <v>168</v>
      </c>
      <c r="AU529" s="253" t="s">
        <v>89</v>
      </c>
      <c r="AV529" s="13" t="s">
        <v>87</v>
      </c>
      <c r="AW529" s="13" t="s">
        <v>36</v>
      </c>
      <c r="AX529" s="13" t="s">
        <v>80</v>
      </c>
      <c r="AY529" s="253" t="s">
        <v>160</v>
      </c>
    </row>
    <row r="530" s="14" customFormat="1">
      <c r="A530" s="14"/>
      <c r="B530" s="254"/>
      <c r="C530" s="255"/>
      <c r="D530" s="245" t="s">
        <v>168</v>
      </c>
      <c r="E530" s="256" t="s">
        <v>1</v>
      </c>
      <c r="F530" s="257" t="s">
        <v>166</v>
      </c>
      <c r="G530" s="255"/>
      <c r="H530" s="258">
        <v>4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64" t="s">
        <v>168</v>
      </c>
      <c r="AU530" s="264" t="s">
        <v>89</v>
      </c>
      <c r="AV530" s="14" t="s">
        <v>89</v>
      </c>
      <c r="AW530" s="14" t="s">
        <v>36</v>
      </c>
      <c r="AX530" s="14" t="s">
        <v>80</v>
      </c>
      <c r="AY530" s="264" t="s">
        <v>160</v>
      </c>
    </row>
    <row r="531" s="15" customFormat="1">
      <c r="A531" s="15"/>
      <c r="B531" s="265"/>
      <c r="C531" s="266"/>
      <c r="D531" s="245" t="s">
        <v>168</v>
      </c>
      <c r="E531" s="267" t="s">
        <v>1</v>
      </c>
      <c r="F531" s="268" t="s">
        <v>173</v>
      </c>
      <c r="G531" s="266"/>
      <c r="H531" s="269">
        <v>4</v>
      </c>
      <c r="I531" s="270"/>
      <c r="J531" s="266"/>
      <c r="K531" s="266"/>
      <c r="L531" s="271"/>
      <c r="M531" s="272"/>
      <c r="N531" s="273"/>
      <c r="O531" s="273"/>
      <c r="P531" s="273"/>
      <c r="Q531" s="273"/>
      <c r="R531" s="273"/>
      <c r="S531" s="273"/>
      <c r="T531" s="274"/>
      <c r="U531" s="15"/>
      <c r="V531" s="15"/>
      <c r="W531" s="15"/>
      <c r="X531" s="15"/>
      <c r="Y531" s="15"/>
      <c r="Z531" s="15"/>
      <c r="AA531" s="15"/>
      <c r="AB531" s="15"/>
      <c r="AC531" s="15"/>
      <c r="AD531" s="15"/>
      <c r="AE531" s="15"/>
      <c r="AT531" s="275" t="s">
        <v>168</v>
      </c>
      <c r="AU531" s="275" t="s">
        <v>89</v>
      </c>
      <c r="AV531" s="15" t="s">
        <v>166</v>
      </c>
      <c r="AW531" s="15" t="s">
        <v>36</v>
      </c>
      <c r="AX531" s="15" t="s">
        <v>87</v>
      </c>
      <c r="AY531" s="275" t="s">
        <v>160</v>
      </c>
    </row>
    <row r="532" s="2" customFormat="1" ht="33" customHeight="1">
      <c r="A532" s="39"/>
      <c r="B532" s="40"/>
      <c r="C532" s="229" t="s">
        <v>606</v>
      </c>
      <c r="D532" s="229" t="s">
        <v>162</v>
      </c>
      <c r="E532" s="230" t="s">
        <v>607</v>
      </c>
      <c r="F532" s="231" t="s">
        <v>608</v>
      </c>
      <c r="G532" s="232" t="s">
        <v>192</v>
      </c>
      <c r="H532" s="233">
        <v>6</v>
      </c>
      <c r="I532" s="234"/>
      <c r="J532" s="235">
        <f>ROUND(I532*H532,2)</f>
        <v>0</v>
      </c>
      <c r="K532" s="236"/>
      <c r="L532" s="45"/>
      <c r="M532" s="237" t="s">
        <v>1</v>
      </c>
      <c r="N532" s="238" t="s">
        <v>45</v>
      </c>
      <c r="O532" s="92"/>
      <c r="P532" s="239">
        <f>O532*H532</f>
        <v>0</v>
      </c>
      <c r="Q532" s="239">
        <v>0.0037599999999999999</v>
      </c>
      <c r="R532" s="239">
        <f>Q532*H532</f>
        <v>0.02256</v>
      </c>
      <c r="S532" s="239">
        <v>0</v>
      </c>
      <c r="T532" s="240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41" t="s">
        <v>296</v>
      </c>
      <c r="AT532" s="241" t="s">
        <v>162</v>
      </c>
      <c r="AU532" s="241" t="s">
        <v>89</v>
      </c>
      <c r="AY532" s="18" t="s">
        <v>160</v>
      </c>
      <c r="BE532" s="242">
        <f>IF(N532="základní",J532,0)</f>
        <v>0</v>
      </c>
      <c r="BF532" s="242">
        <f>IF(N532="snížená",J532,0)</f>
        <v>0</v>
      </c>
      <c r="BG532" s="242">
        <f>IF(N532="zákl. přenesená",J532,0)</f>
        <v>0</v>
      </c>
      <c r="BH532" s="242">
        <f>IF(N532="sníž. přenesená",J532,0)</f>
        <v>0</v>
      </c>
      <c r="BI532" s="242">
        <f>IF(N532="nulová",J532,0)</f>
        <v>0</v>
      </c>
      <c r="BJ532" s="18" t="s">
        <v>87</v>
      </c>
      <c r="BK532" s="242">
        <f>ROUND(I532*H532,2)</f>
        <v>0</v>
      </c>
      <c r="BL532" s="18" t="s">
        <v>296</v>
      </c>
      <c r="BM532" s="241" t="s">
        <v>609</v>
      </c>
    </row>
    <row r="533" s="2" customFormat="1">
      <c r="A533" s="39"/>
      <c r="B533" s="40"/>
      <c r="C533" s="41"/>
      <c r="D533" s="245" t="s">
        <v>412</v>
      </c>
      <c r="E533" s="41"/>
      <c r="F533" s="298" t="s">
        <v>610</v>
      </c>
      <c r="G533" s="41"/>
      <c r="H533" s="41"/>
      <c r="I533" s="299"/>
      <c r="J533" s="41"/>
      <c r="K533" s="41"/>
      <c r="L533" s="45"/>
      <c r="M533" s="300"/>
      <c r="N533" s="301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412</v>
      </c>
      <c r="AU533" s="18" t="s">
        <v>89</v>
      </c>
    </row>
    <row r="534" s="13" customFormat="1">
      <c r="A534" s="13"/>
      <c r="B534" s="243"/>
      <c r="C534" s="244"/>
      <c r="D534" s="245" t="s">
        <v>168</v>
      </c>
      <c r="E534" s="246" t="s">
        <v>1</v>
      </c>
      <c r="F534" s="247" t="s">
        <v>571</v>
      </c>
      <c r="G534" s="244"/>
      <c r="H534" s="246" t="s">
        <v>1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3" t="s">
        <v>168</v>
      </c>
      <c r="AU534" s="253" t="s">
        <v>89</v>
      </c>
      <c r="AV534" s="13" t="s">
        <v>87</v>
      </c>
      <c r="AW534" s="13" t="s">
        <v>36</v>
      </c>
      <c r="AX534" s="13" t="s">
        <v>80</v>
      </c>
      <c r="AY534" s="253" t="s">
        <v>160</v>
      </c>
    </row>
    <row r="535" s="14" customFormat="1">
      <c r="A535" s="14"/>
      <c r="B535" s="254"/>
      <c r="C535" s="255"/>
      <c r="D535" s="245" t="s">
        <v>168</v>
      </c>
      <c r="E535" s="256" t="s">
        <v>1</v>
      </c>
      <c r="F535" s="257" t="s">
        <v>206</v>
      </c>
      <c r="G535" s="255"/>
      <c r="H535" s="258">
        <v>6</v>
      </c>
      <c r="I535" s="259"/>
      <c r="J535" s="255"/>
      <c r="K535" s="255"/>
      <c r="L535" s="260"/>
      <c r="M535" s="261"/>
      <c r="N535" s="262"/>
      <c r="O535" s="262"/>
      <c r="P535" s="262"/>
      <c r="Q535" s="262"/>
      <c r="R535" s="262"/>
      <c r="S535" s="262"/>
      <c r="T535" s="26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4" t="s">
        <v>168</v>
      </c>
      <c r="AU535" s="264" t="s">
        <v>89</v>
      </c>
      <c r="AV535" s="14" t="s">
        <v>89</v>
      </c>
      <c r="AW535" s="14" t="s">
        <v>36</v>
      </c>
      <c r="AX535" s="14" t="s">
        <v>80</v>
      </c>
      <c r="AY535" s="264" t="s">
        <v>160</v>
      </c>
    </row>
    <row r="536" s="15" customFormat="1">
      <c r="A536" s="15"/>
      <c r="B536" s="265"/>
      <c r="C536" s="266"/>
      <c r="D536" s="245" t="s">
        <v>168</v>
      </c>
      <c r="E536" s="267" t="s">
        <v>1</v>
      </c>
      <c r="F536" s="268" t="s">
        <v>173</v>
      </c>
      <c r="G536" s="266"/>
      <c r="H536" s="269">
        <v>6</v>
      </c>
      <c r="I536" s="270"/>
      <c r="J536" s="266"/>
      <c r="K536" s="266"/>
      <c r="L536" s="271"/>
      <c r="M536" s="272"/>
      <c r="N536" s="273"/>
      <c r="O536" s="273"/>
      <c r="P536" s="273"/>
      <c r="Q536" s="273"/>
      <c r="R536" s="273"/>
      <c r="S536" s="273"/>
      <c r="T536" s="274"/>
      <c r="U536" s="15"/>
      <c r="V536" s="15"/>
      <c r="W536" s="15"/>
      <c r="X536" s="15"/>
      <c r="Y536" s="15"/>
      <c r="Z536" s="15"/>
      <c r="AA536" s="15"/>
      <c r="AB536" s="15"/>
      <c r="AC536" s="15"/>
      <c r="AD536" s="15"/>
      <c r="AE536" s="15"/>
      <c r="AT536" s="275" t="s">
        <v>168</v>
      </c>
      <c r="AU536" s="275" t="s">
        <v>89</v>
      </c>
      <c r="AV536" s="15" t="s">
        <v>166</v>
      </c>
      <c r="AW536" s="15" t="s">
        <v>36</v>
      </c>
      <c r="AX536" s="15" t="s">
        <v>87</v>
      </c>
      <c r="AY536" s="275" t="s">
        <v>160</v>
      </c>
    </row>
    <row r="537" s="2" customFormat="1" ht="24.15" customHeight="1">
      <c r="A537" s="39"/>
      <c r="B537" s="40"/>
      <c r="C537" s="229" t="s">
        <v>611</v>
      </c>
      <c r="D537" s="229" t="s">
        <v>162</v>
      </c>
      <c r="E537" s="230" t="s">
        <v>612</v>
      </c>
      <c r="F537" s="231" t="s">
        <v>613</v>
      </c>
      <c r="G537" s="232" t="s">
        <v>533</v>
      </c>
      <c r="H537" s="302"/>
      <c r="I537" s="234"/>
      <c r="J537" s="235">
        <f>ROUND(I537*H537,2)</f>
        <v>0</v>
      </c>
      <c r="K537" s="236"/>
      <c r="L537" s="45"/>
      <c r="M537" s="237" t="s">
        <v>1</v>
      </c>
      <c r="N537" s="238" t="s">
        <v>45</v>
      </c>
      <c r="O537" s="92"/>
      <c r="P537" s="239">
        <f>O537*H537</f>
        <v>0</v>
      </c>
      <c r="Q537" s="239">
        <v>0</v>
      </c>
      <c r="R537" s="239">
        <f>Q537*H537</f>
        <v>0</v>
      </c>
      <c r="S537" s="239">
        <v>0</v>
      </c>
      <c r="T537" s="240">
        <f>S537*H537</f>
        <v>0</v>
      </c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R537" s="241" t="s">
        <v>296</v>
      </c>
      <c r="AT537" s="241" t="s">
        <v>162</v>
      </c>
      <c r="AU537" s="241" t="s">
        <v>89</v>
      </c>
      <c r="AY537" s="18" t="s">
        <v>160</v>
      </c>
      <c r="BE537" s="242">
        <f>IF(N537="základní",J537,0)</f>
        <v>0</v>
      </c>
      <c r="BF537" s="242">
        <f>IF(N537="snížená",J537,0)</f>
        <v>0</v>
      </c>
      <c r="BG537" s="242">
        <f>IF(N537="zákl. přenesená",J537,0)</f>
        <v>0</v>
      </c>
      <c r="BH537" s="242">
        <f>IF(N537="sníž. přenesená",J537,0)</f>
        <v>0</v>
      </c>
      <c r="BI537" s="242">
        <f>IF(N537="nulová",J537,0)</f>
        <v>0</v>
      </c>
      <c r="BJ537" s="18" t="s">
        <v>87</v>
      </c>
      <c r="BK537" s="242">
        <f>ROUND(I537*H537,2)</f>
        <v>0</v>
      </c>
      <c r="BL537" s="18" t="s">
        <v>296</v>
      </c>
      <c r="BM537" s="241" t="s">
        <v>614</v>
      </c>
    </row>
    <row r="538" s="12" customFormat="1" ht="22.8" customHeight="1">
      <c r="A538" s="12"/>
      <c r="B538" s="213"/>
      <c r="C538" s="214"/>
      <c r="D538" s="215" t="s">
        <v>79</v>
      </c>
      <c r="E538" s="227" t="s">
        <v>615</v>
      </c>
      <c r="F538" s="227" t="s">
        <v>616</v>
      </c>
      <c r="G538" s="214"/>
      <c r="H538" s="214"/>
      <c r="I538" s="217"/>
      <c r="J538" s="228">
        <f>BK538</f>
        <v>0</v>
      </c>
      <c r="K538" s="214"/>
      <c r="L538" s="219"/>
      <c r="M538" s="220"/>
      <c r="N538" s="221"/>
      <c r="O538" s="221"/>
      <c r="P538" s="222">
        <f>SUM(P539:P540)</f>
        <v>0</v>
      </c>
      <c r="Q538" s="221"/>
      <c r="R538" s="222">
        <f>SUM(R539:R540)</f>
        <v>0</v>
      </c>
      <c r="S538" s="221"/>
      <c r="T538" s="223">
        <f>SUM(T539:T540)</f>
        <v>0</v>
      </c>
      <c r="U538" s="12"/>
      <c r="V538" s="12"/>
      <c r="W538" s="12"/>
      <c r="X538" s="12"/>
      <c r="Y538" s="12"/>
      <c r="Z538" s="12"/>
      <c r="AA538" s="12"/>
      <c r="AB538" s="12"/>
      <c r="AC538" s="12"/>
      <c r="AD538" s="12"/>
      <c r="AE538" s="12"/>
      <c r="AR538" s="224" t="s">
        <v>89</v>
      </c>
      <c r="AT538" s="225" t="s">
        <v>79</v>
      </c>
      <c r="AU538" s="225" t="s">
        <v>87</v>
      </c>
      <c r="AY538" s="224" t="s">
        <v>160</v>
      </c>
      <c r="BK538" s="226">
        <f>SUM(BK539:BK540)</f>
        <v>0</v>
      </c>
    </row>
    <row r="539" s="2" customFormat="1" ht="24.15" customHeight="1">
      <c r="A539" s="39"/>
      <c r="B539" s="40"/>
      <c r="C539" s="229" t="s">
        <v>617</v>
      </c>
      <c r="D539" s="229" t="s">
        <v>162</v>
      </c>
      <c r="E539" s="230" t="s">
        <v>618</v>
      </c>
      <c r="F539" s="231" t="s">
        <v>619</v>
      </c>
      <c r="G539" s="232" t="s">
        <v>451</v>
      </c>
      <c r="H539" s="233">
        <v>1</v>
      </c>
      <c r="I539" s="234"/>
      <c r="J539" s="235">
        <f>ROUND(I539*H539,2)</f>
        <v>0</v>
      </c>
      <c r="K539" s="236"/>
      <c r="L539" s="45"/>
      <c r="M539" s="237" t="s">
        <v>1</v>
      </c>
      <c r="N539" s="238" t="s">
        <v>45</v>
      </c>
      <c r="O539" s="92"/>
      <c r="P539" s="239">
        <f>O539*H539</f>
        <v>0</v>
      </c>
      <c r="Q539" s="239">
        <v>0</v>
      </c>
      <c r="R539" s="239">
        <f>Q539*H539</f>
        <v>0</v>
      </c>
      <c r="S539" s="239">
        <v>0</v>
      </c>
      <c r="T539" s="240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41" t="s">
        <v>296</v>
      </c>
      <c r="AT539" s="241" t="s">
        <v>162</v>
      </c>
      <c r="AU539" s="241" t="s">
        <v>89</v>
      </c>
      <c r="AY539" s="18" t="s">
        <v>160</v>
      </c>
      <c r="BE539" s="242">
        <f>IF(N539="základní",J539,0)</f>
        <v>0</v>
      </c>
      <c r="BF539" s="242">
        <f>IF(N539="snížená",J539,0)</f>
        <v>0</v>
      </c>
      <c r="BG539" s="242">
        <f>IF(N539="zákl. přenesená",J539,0)</f>
        <v>0</v>
      </c>
      <c r="BH539" s="242">
        <f>IF(N539="sníž. přenesená",J539,0)</f>
        <v>0</v>
      </c>
      <c r="BI539" s="242">
        <f>IF(N539="nulová",J539,0)</f>
        <v>0</v>
      </c>
      <c r="BJ539" s="18" t="s">
        <v>87</v>
      </c>
      <c r="BK539" s="242">
        <f>ROUND(I539*H539,2)</f>
        <v>0</v>
      </c>
      <c r="BL539" s="18" t="s">
        <v>296</v>
      </c>
      <c r="BM539" s="241" t="s">
        <v>620</v>
      </c>
    </row>
    <row r="540" s="14" customFormat="1">
      <c r="A540" s="14"/>
      <c r="B540" s="254"/>
      <c r="C540" s="255"/>
      <c r="D540" s="245" t="s">
        <v>168</v>
      </c>
      <c r="E540" s="256" t="s">
        <v>1</v>
      </c>
      <c r="F540" s="257" t="s">
        <v>621</v>
      </c>
      <c r="G540" s="255"/>
      <c r="H540" s="258">
        <v>1</v>
      </c>
      <c r="I540" s="259"/>
      <c r="J540" s="255"/>
      <c r="K540" s="255"/>
      <c r="L540" s="260"/>
      <c r="M540" s="261"/>
      <c r="N540" s="262"/>
      <c r="O540" s="262"/>
      <c r="P540" s="262"/>
      <c r="Q540" s="262"/>
      <c r="R540" s="262"/>
      <c r="S540" s="262"/>
      <c r="T540" s="26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4" t="s">
        <v>168</v>
      </c>
      <c r="AU540" s="264" t="s">
        <v>89</v>
      </c>
      <c r="AV540" s="14" t="s">
        <v>89</v>
      </c>
      <c r="AW540" s="14" t="s">
        <v>36</v>
      </c>
      <c r="AX540" s="14" t="s">
        <v>87</v>
      </c>
      <c r="AY540" s="264" t="s">
        <v>160</v>
      </c>
    </row>
    <row r="541" s="12" customFormat="1" ht="22.8" customHeight="1">
      <c r="A541" s="12"/>
      <c r="B541" s="213"/>
      <c r="C541" s="214"/>
      <c r="D541" s="215" t="s">
        <v>79</v>
      </c>
      <c r="E541" s="227" t="s">
        <v>622</v>
      </c>
      <c r="F541" s="227" t="s">
        <v>623</v>
      </c>
      <c r="G541" s="214"/>
      <c r="H541" s="214"/>
      <c r="I541" s="217"/>
      <c r="J541" s="228">
        <f>BK541</f>
        <v>0</v>
      </c>
      <c r="K541" s="214"/>
      <c r="L541" s="219"/>
      <c r="M541" s="220"/>
      <c r="N541" s="221"/>
      <c r="O541" s="221"/>
      <c r="P541" s="222">
        <f>SUM(P542:P545)</f>
        <v>0</v>
      </c>
      <c r="Q541" s="221"/>
      <c r="R541" s="222">
        <f>SUM(R542:R545)</f>
        <v>0</v>
      </c>
      <c r="S541" s="221"/>
      <c r="T541" s="223">
        <f>SUM(T542:T545)</f>
        <v>0.00060000000000000006</v>
      </c>
      <c r="U541" s="12"/>
      <c r="V541" s="12"/>
      <c r="W541" s="12"/>
      <c r="X541" s="12"/>
      <c r="Y541" s="12"/>
      <c r="Z541" s="12"/>
      <c r="AA541" s="12"/>
      <c r="AB541" s="12"/>
      <c r="AC541" s="12"/>
      <c r="AD541" s="12"/>
      <c r="AE541" s="12"/>
      <c r="AR541" s="224" t="s">
        <v>89</v>
      </c>
      <c r="AT541" s="225" t="s">
        <v>79</v>
      </c>
      <c r="AU541" s="225" t="s">
        <v>87</v>
      </c>
      <c r="AY541" s="224" t="s">
        <v>160</v>
      </c>
      <c r="BK541" s="226">
        <f>SUM(BK542:BK545)</f>
        <v>0</v>
      </c>
    </row>
    <row r="542" s="2" customFormat="1" ht="24.15" customHeight="1">
      <c r="A542" s="39"/>
      <c r="B542" s="40"/>
      <c r="C542" s="229" t="s">
        <v>624</v>
      </c>
      <c r="D542" s="229" t="s">
        <v>162</v>
      </c>
      <c r="E542" s="230" t="s">
        <v>625</v>
      </c>
      <c r="F542" s="231" t="s">
        <v>626</v>
      </c>
      <c r="G542" s="232" t="s">
        <v>192</v>
      </c>
      <c r="H542" s="233">
        <v>6</v>
      </c>
      <c r="I542" s="234"/>
      <c r="J542" s="235">
        <f>ROUND(I542*H542,2)</f>
        <v>0</v>
      </c>
      <c r="K542" s="236"/>
      <c r="L542" s="45"/>
      <c r="M542" s="237" t="s">
        <v>1</v>
      </c>
      <c r="N542" s="238" t="s">
        <v>45</v>
      </c>
      <c r="O542" s="92"/>
      <c r="P542" s="239">
        <f>O542*H542</f>
        <v>0</v>
      </c>
      <c r="Q542" s="239">
        <v>0</v>
      </c>
      <c r="R542" s="239">
        <f>Q542*H542</f>
        <v>0</v>
      </c>
      <c r="S542" s="239">
        <v>0.00010000000000000001</v>
      </c>
      <c r="T542" s="240">
        <f>S542*H542</f>
        <v>0.00060000000000000006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41" t="s">
        <v>296</v>
      </c>
      <c r="AT542" s="241" t="s">
        <v>162</v>
      </c>
      <c r="AU542" s="241" t="s">
        <v>89</v>
      </c>
      <c r="AY542" s="18" t="s">
        <v>160</v>
      </c>
      <c r="BE542" s="242">
        <f>IF(N542="základní",J542,0)</f>
        <v>0</v>
      </c>
      <c r="BF542" s="242">
        <f>IF(N542="snížená",J542,0)</f>
        <v>0</v>
      </c>
      <c r="BG542" s="242">
        <f>IF(N542="zákl. přenesená",J542,0)</f>
        <v>0</v>
      </c>
      <c r="BH542" s="242">
        <f>IF(N542="sníž. přenesená",J542,0)</f>
        <v>0</v>
      </c>
      <c r="BI542" s="242">
        <f>IF(N542="nulová",J542,0)</f>
        <v>0</v>
      </c>
      <c r="BJ542" s="18" t="s">
        <v>87</v>
      </c>
      <c r="BK542" s="242">
        <f>ROUND(I542*H542,2)</f>
        <v>0</v>
      </c>
      <c r="BL542" s="18" t="s">
        <v>296</v>
      </c>
      <c r="BM542" s="241" t="s">
        <v>627</v>
      </c>
    </row>
    <row r="543" s="14" customFormat="1">
      <c r="A543" s="14"/>
      <c r="B543" s="254"/>
      <c r="C543" s="255"/>
      <c r="D543" s="245" t="s">
        <v>168</v>
      </c>
      <c r="E543" s="256" t="s">
        <v>1</v>
      </c>
      <c r="F543" s="257" t="s">
        <v>628</v>
      </c>
      <c r="G543" s="255"/>
      <c r="H543" s="258">
        <v>3</v>
      </c>
      <c r="I543" s="259"/>
      <c r="J543" s="255"/>
      <c r="K543" s="255"/>
      <c r="L543" s="260"/>
      <c r="M543" s="261"/>
      <c r="N543" s="262"/>
      <c r="O543" s="262"/>
      <c r="P543" s="262"/>
      <c r="Q543" s="262"/>
      <c r="R543" s="262"/>
      <c r="S543" s="262"/>
      <c r="T543" s="263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64" t="s">
        <v>168</v>
      </c>
      <c r="AU543" s="264" t="s">
        <v>89</v>
      </c>
      <c r="AV543" s="14" t="s">
        <v>89</v>
      </c>
      <c r="AW543" s="14" t="s">
        <v>36</v>
      </c>
      <c r="AX543" s="14" t="s">
        <v>80</v>
      </c>
      <c r="AY543" s="264" t="s">
        <v>160</v>
      </c>
    </row>
    <row r="544" s="14" customFormat="1">
      <c r="A544" s="14"/>
      <c r="B544" s="254"/>
      <c r="C544" s="255"/>
      <c r="D544" s="245" t="s">
        <v>168</v>
      </c>
      <c r="E544" s="256" t="s">
        <v>1</v>
      </c>
      <c r="F544" s="257" t="s">
        <v>629</v>
      </c>
      <c r="G544" s="255"/>
      <c r="H544" s="258">
        <v>3</v>
      </c>
      <c r="I544" s="259"/>
      <c r="J544" s="255"/>
      <c r="K544" s="255"/>
      <c r="L544" s="260"/>
      <c r="M544" s="261"/>
      <c r="N544" s="262"/>
      <c r="O544" s="262"/>
      <c r="P544" s="262"/>
      <c r="Q544" s="262"/>
      <c r="R544" s="262"/>
      <c r="S544" s="262"/>
      <c r="T544" s="26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4" t="s">
        <v>168</v>
      </c>
      <c r="AU544" s="264" t="s">
        <v>89</v>
      </c>
      <c r="AV544" s="14" t="s">
        <v>89</v>
      </c>
      <c r="AW544" s="14" t="s">
        <v>36</v>
      </c>
      <c r="AX544" s="14" t="s">
        <v>80</v>
      </c>
      <c r="AY544" s="264" t="s">
        <v>160</v>
      </c>
    </row>
    <row r="545" s="15" customFormat="1">
      <c r="A545" s="15"/>
      <c r="B545" s="265"/>
      <c r="C545" s="266"/>
      <c r="D545" s="245" t="s">
        <v>168</v>
      </c>
      <c r="E545" s="267" t="s">
        <v>1</v>
      </c>
      <c r="F545" s="268" t="s">
        <v>173</v>
      </c>
      <c r="G545" s="266"/>
      <c r="H545" s="269">
        <v>6</v>
      </c>
      <c r="I545" s="270"/>
      <c r="J545" s="266"/>
      <c r="K545" s="266"/>
      <c r="L545" s="271"/>
      <c r="M545" s="272"/>
      <c r="N545" s="273"/>
      <c r="O545" s="273"/>
      <c r="P545" s="273"/>
      <c r="Q545" s="273"/>
      <c r="R545" s="273"/>
      <c r="S545" s="273"/>
      <c r="T545" s="274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75" t="s">
        <v>168</v>
      </c>
      <c r="AU545" s="275" t="s">
        <v>89</v>
      </c>
      <c r="AV545" s="15" t="s">
        <v>166</v>
      </c>
      <c r="AW545" s="15" t="s">
        <v>36</v>
      </c>
      <c r="AX545" s="15" t="s">
        <v>87</v>
      </c>
      <c r="AY545" s="275" t="s">
        <v>160</v>
      </c>
    </row>
    <row r="546" s="12" customFormat="1" ht="22.8" customHeight="1">
      <c r="A546" s="12"/>
      <c r="B546" s="213"/>
      <c r="C546" s="214"/>
      <c r="D546" s="215" t="s">
        <v>79</v>
      </c>
      <c r="E546" s="227" t="s">
        <v>630</v>
      </c>
      <c r="F546" s="227" t="s">
        <v>631</v>
      </c>
      <c r="G546" s="214"/>
      <c r="H546" s="214"/>
      <c r="I546" s="217"/>
      <c r="J546" s="228">
        <f>BK546</f>
        <v>0</v>
      </c>
      <c r="K546" s="214"/>
      <c r="L546" s="219"/>
      <c r="M546" s="220"/>
      <c r="N546" s="221"/>
      <c r="O546" s="221"/>
      <c r="P546" s="222">
        <f>SUM(P547:P599)</f>
        <v>0</v>
      </c>
      <c r="Q546" s="221"/>
      <c r="R546" s="222">
        <f>SUM(R547:R599)</f>
        <v>2.0302419</v>
      </c>
      <c r="S546" s="221"/>
      <c r="T546" s="223">
        <f>SUM(T547:T599)</f>
        <v>0</v>
      </c>
      <c r="U546" s="12"/>
      <c r="V546" s="12"/>
      <c r="W546" s="12"/>
      <c r="X546" s="12"/>
      <c r="Y546" s="12"/>
      <c r="Z546" s="12"/>
      <c r="AA546" s="12"/>
      <c r="AB546" s="12"/>
      <c r="AC546" s="12"/>
      <c r="AD546" s="12"/>
      <c r="AE546" s="12"/>
      <c r="AR546" s="224" t="s">
        <v>89</v>
      </c>
      <c r="AT546" s="225" t="s">
        <v>79</v>
      </c>
      <c r="AU546" s="225" t="s">
        <v>87</v>
      </c>
      <c r="AY546" s="224" t="s">
        <v>160</v>
      </c>
      <c r="BK546" s="226">
        <f>SUM(BK547:BK599)</f>
        <v>0</v>
      </c>
    </row>
    <row r="547" s="2" customFormat="1" ht="33" customHeight="1">
      <c r="A547" s="39"/>
      <c r="B547" s="40"/>
      <c r="C547" s="229" t="s">
        <v>632</v>
      </c>
      <c r="D547" s="229" t="s">
        <v>162</v>
      </c>
      <c r="E547" s="230" t="s">
        <v>633</v>
      </c>
      <c r="F547" s="231" t="s">
        <v>634</v>
      </c>
      <c r="G547" s="232" t="s">
        <v>185</v>
      </c>
      <c r="H547" s="233">
        <v>9.1799999999999997</v>
      </c>
      <c r="I547" s="234"/>
      <c r="J547" s="235">
        <f>ROUND(I547*H547,2)</f>
        <v>0</v>
      </c>
      <c r="K547" s="236"/>
      <c r="L547" s="45"/>
      <c r="M547" s="237" t="s">
        <v>1</v>
      </c>
      <c r="N547" s="238" t="s">
        <v>45</v>
      </c>
      <c r="O547" s="92"/>
      <c r="P547" s="239">
        <f>O547*H547</f>
        <v>0</v>
      </c>
      <c r="Q547" s="239">
        <v>0.01482</v>
      </c>
      <c r="R547" s="239">
        <f>Q547*H547</f>
        <v>0.13604759999999999</v>
      </c>
      <c r="S547" s="239">
        <v>0</v>
      </c>
      <c r="T547" s="240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41" t="s">
        <v>296</v>
      </c>
      <c r="AT547" s="241" t="s">
        <v>162</v>
      </c>
      <c r="AU547" s="241" t="s">
        <v>89</v>
      </c>
      <c r="AY547" s="18" t="s">
        <v>160</v>
      </c>
      <c r="BE547" s="242">
        <f>IF(N547="základní",J547,0)</f>
        <v>0</v>
      </c>
      <c r="BF547" s="242">
        <f>IF(N547="snížená",J547,0)</f>
        <v>0</v>
      </c>
      <c r="BG547" s="242">
        <f>IF(N547="zákl. přenesená",J547,0)</f>
        <v>0</v>
      </c>
      <c r="BH547" s="242">
        <f>IF(N547="sníž. přenesená",J547,0)</f>
        <v>0</v>
      </c>
      <c r="BI547" s="242">
        <f>IF(N547="nulová",J547,0)</f>
        <v>0</v>
      </c>
      <c r="BJ547" s="18" t="s">
        <v>87</v>
      </c>
      <c r="BK547" s="242">
        <f>ROUND(I547*H547,2)</f>
        <v>0</v>
      </c>
      <c r="BL547" s="18" t="s">
        <v>296</v>
      </c>
      <c r="BM547" s="241" t="s">
        <v>635</v>
      </c>
    </row>
    <row r="548" s="13" customFormat="1">
      <c r="A548" s="13"/>
      <c r="B548" s="243"/>
      <c r="C548" s="244"/>
      <c r="D548" s="245" t="s">
        <v>168</v>
      </c>
      <c r="E548" s="246" t="s">
        <v>1</v>
      </c>
      <c r="F548" s="247" t="s">
        <v>636</v>
      </c>
      <c r="G548" s="244"/>
      <c r="H548" s="246" t="s">
        <v>1</v>
      </c>
      <c r="I548" s="248"/>
      <c r="J548" s="244"/>
      <c r="K548" s="244"/>
      <c r="L548" s="249"/>
      <c r="M548" s="250"/>
      <c r="N548" s="251"/>
      <c r="O548" s="251"/>
      <c r="P548" s="251"/>
      <c r="Q548" s="251"/>
      <c r="R548" s="251"/>
      <c r="S548" s="251"/>
      <c r="T548" s="252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3" t="s">
        <v>168</v>
      </c>
      <c r="AU548" s="253" t="s">
        <v>89</v>
      </c>
      <c r="AV548" s="13" t="s">
        <v>87</v>
      </c>
      <c r="AW548" s="13" t="s">
        <v>36</v>
      </c>
      <c r="AX548" s="13" t="s">
        <v>80</v>
      </c>
      <c r="AY548" s="253" t="s">
        <v>160</v>
      </c>
    </row>
    <row r="549" s="13" customFormat="1">
      <c r="A549" s="13"/>
      <c r="B549" s="243"/>
      <c r="C549" s="244"/>
      <c r="D549" s="245" t="s">
        <v>168</v>
      </c>
      <c r="E549" s="246" t="s">
        <v>1</v>
      </c>
      <c r="F549" s="247" t="s">
        <v>637</v>
      </c>
      <c r="G549" s="244"/>
      <c r="H549" s="246" t="s">
        <v>1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3" t="s">
        <v>168</v>
      </c>
      <c r="AU549" s="253" t="s">
        <v>89</v>
      </c>
      <c r="AV549" s="13" t="s">
        <v>87</v>
      </c>
      <c r="AW549" s="13" t="s">
        <v>36</v>
      </c>
      <c r="AX549" s="13" t="s">
        <v>80</v>
      </c>
      <c r="AY549" s="253" t="s">
        <v>160</v>
      </c>
    </row>
    <row r="550" s="13" customFormat="1">
      <c r="A550" s="13"/>
      <c r="B550" s="243"/>
      <c r="C550" s="244"/>
      <c r="D550" s="245" t="s">
        <v>168</v>
      </c>
      <c r="E550" s="246" t="s">
        <v>1</v>
      </c>
      <c r="F550" s="247" t="s">
        <v>638</v>
      </c>
      <c r="G550" s="244"/>
      <c r="H550" s="246" t="s">
        <v>1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3" t="s">
        <v>168</v>
      </c>
      <c r="AU550" s="253" t="s">
        <v>89</v>
      </c>
      <c r="AV550" s="13" t="s">
        <v>87</v>
      </c>
      <c r="AW550" s="13" t="s">
        <v>36</v>
      </c>
      <c r="AX550" s="13" t="s">
        <v>80</v>
      </c>
      <c r="AY550" s="253" t="s">
        <v>160</v>
      </c>
    </row>
    <row r="551" s="14" customFormat="1">
      <c r="A551" s="14"/>
      <c r="B551" s="254"/>
      <c r="C551" s="255"/>
      <c r="D551" s="245" t="s">
        <v>168</v>
      </c>
      <c r="E551" s="256" t="s">
        <v>1</v>
      </c>
      <c r="F551" s="257" t="s">
        <v>639</v>
      </c>
      <c r="G551" s="255"/>
      <c r="H551" s="258">
        <v>13.859999999999999</v>
      </c>
      <c r="I551" s="259"/>
      <c r="J551" s="255"/>
      <c r="K551" s="255"/>
      <c r="L551" s="260"/>
      <c r="M551" s="261"/>
      <c r="N551" s="262"/>
      <c r="O551" s="262"/>
      <c r="P551" s="262"/>
      <c r="Q551" s="262"/>
      <c r="R551" s="262"/>
      <c r="S551" s="262"/>
      <c r="T551" s="263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64" t="s">
        <v>168</v>
      </c>
      <c r="AU551" s="264" t="s">
        <v>89</v>
      </c>
      <c r="AV551" s="14" t="s">
        <v>89</v>
      </c>
      <c r="AW551" s="14" t="s">
        <v>36</v>
      </c>
      <c r="AX551" s="14" t="s">
        <v>80</v>
      </c>
      <c r="AY551" s="264" t="s">
        <v>160</v>
      </c>
    </row>
    <row r="552" s="14" customFormat="1">
      <c r="A552" s="14"/>
      <c r="B552" s="254"/>
      <c r="C552" s="255"/>
      <c r="D552" s="245" t="s">
        <v>168</v>
      </c>
      <c r="E552" s="256" t="s">
        <v>1</v>
      </c>
      <c r="F552" s="257" t="s">
        <v>640</v>
      </c>
      <c r="G552" s="255"/>
      <c r="H552" s="258">
        <v>-4.6799999999999997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4" t="s">
        <v>168</v>
      </c>
      <c r="AU552" s="264" t="s">
        <v>89</v>
      </c>
      <c r="AV552" s="14" t="s">
        <v>89</v>
      </c>
      <c r="AW552" s="14" t="s">
        <v>36</v>
      </c>
      <c r="AX552" s="14" t="s">
        <v>80</v>
      </c>
      <c r="AY552" s="264" t="s">
        <v>160</v>
      </c>
    </row>
    <row r="553" s="15" customFormat="1">
      <c r="A553" s="15"/>
      <c r="B553" s="265"/>
      <c r="C553" s="266"/>
      <c r="D553" s="245" t="s">
        <v>168</v>
      </c>
      <c r="E553" s="267" t="s">
        <v>1</v>
      </c>
      <c r="F553" s="268" t="s">
        <v>173</v>
      </c>
      <c r="G553" s="266"/>
      <c r="H553" s="269">
        <v>9.1799999999999997</v>
      </c>
      <c r="I553" s="270"/>
      <c r="J553" s="266"/>
      <c r="K553" s="266"/>
      <c r="L553" s="271"/>
      <c r="M553" s="272"/>
      <c r="N553" s="273"/>
      <c r="O553" s="273"/>
      <c r="P553" s="273"/>
      <c r="Q553" s="273"/>
      <c r="R553" s="273"/>
      <c r="S553" s="273"/>
      <c r="T553" s="274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75" t="s">
        <v>168</v>
      </c>
      <c r="AU553" s="275" t="s">
        <v>89</v>
      </c>
      <c r="AV553" s="15" t="s">
        <v>166</v>
      </c>
      <c r="AW553" s="15" t="s">
        <v>36</v>
      </c>
      <c r="AX553" s="15" t="s">
        <v>87</v>
      </c>
      <c r="AY553" s="275" t="s">
        <v>160</v>
      </c>
    </row>
    <row r="554" s="2" customFormat="1" ht="24.15" customHeight="1">
      <c r="A554" s="39"/>
      <c r="B554" s="40"/>
      <c r="C554" s="229" t="s">
        <v>641</v>
      </c>
      <c r="D554" s="229" t="s">
        <v>162</v>
      </c>
      <c r="E554" s="230" t="s">
        <v>642</v>
      </c>
      <c r="F554" s="231" t="s">
        <v>643</v>
      </c>
      <c r="G554" s="232" t="s">
        <v>185</v>
      </c>
      <c r="H554" s="233">
        <v>4.5899999999999999</v>
      </c>
      <c r="I554" s="234"/>
      <c r="J554" s="235">
        <f>ROUND(I554*H554,2)</f>
        <v>0</v>
      </c>
      <c r="K554" s="236"/>
      <c r="L554" s="45"/>
      <c r="M554" s="237" t="s">
        <v>1</v>
      </c>
      <c r="N554" s="238" t="s">
        <v>45</v>
      </c>
      <c r="O554" s="92"/>
      <c r="P554" s="239">
        <f>O554*H554</f>
        <v>0</v>
      </c>
      <c r="Q554" s="239">
        <v>0.017950000000000001</v>
      </c>
      <c r="R554" s="239">
        <f>Q554*H554</f>
        <v>0.082390500000000005</v>
      </c>
      <c r="S554" s="239">
        <v>0</v>
      </c>
      <c r="T554" s="240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41" t="s">
        <v>296</v>
      </c>
      <c r="AT554" s="241" t="s">
        <v>162</v>
      </c>
      <c r="AU554" s="241" t="s">
        <v>89</v>
      </c>
      <c r="AY554" s="18" t="s">
        <v>160</v>
      </c>
      <c r="BE554" s="242">
        <f>IF(N554="základní",J554,0)</f>
        <v>0</v>
      </c>
      <c r="BF554" s="242">
        <f>IF(N554="snížená",J554,0)</f>
        <v>0</v>
      </c>
      <c r="BG554" s="242">
        <f>IF(N554="zákl. přenesená",J554,0)</f>
        <v>0</v>
      </c>
      <c r="BH554" s="242">
        <f>IF(N554="sníž. přenesená",J554,0)</f>
        <v>0</v>
      </c>
      <c r="BI554" s="242">
        <f>IF(N554="nulová",J554,0)</f>
        <v>0</v>
      </c>
      <c r="BJ554" s="18" t="s">
        <v>87</v>
      </c>
      <c r="BK554" s="242">
        <f>ROUND(I554*H554,2)</f>
        <v>0</v>
      </c>
      <c r="BL554" s="18" t="s">
        <v>296</v>
      </c>
      <c r="BM554" s="241" t="s">
        <v>644</v>
      </c>
    </row>
    <row r="555" s="13" customFormat="1">
      <c r="A555" s="13"/>
      <c r="B555" s="243"/>
      <c r="C555" s="244"/>
      <c r="D555" s="245" t="s">
        <v>168</v>
      </c>
      <c r="E555" s="246" t="s">
        <v>1</v>
      </c>
      <c r="F555" s="247" t="s">
        <v>169</v>
      </c>
      <c r="G555" s="244"/>
      <c r="H555" s="246" t="s">
        <v>1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3" t="s">
        <v>168</v>
      </c>
      <c r="AU555" s="253" t="s">
        <v>89</v>
      </c>
      <c r="AV555" s="13" t="s">
        <v>87</v>
      </c>
      <c r="AW555" s="13" t="s">
        <v>36</v>
      </c>
      <c r="AX555" s="13" t="s">
        <v>80</v>
      </c>
      <c r="AY555" s="253" t="s">
        <v>160</v>
      </c>
    </row>
    <row r="556" s="13" customFormat="1">
      <c r="A556" s="13"/>
      <c r="B556" s="243"/>
      <c r="C556" s="244"/>
      <c r="D556" s="245" t="s">
        <v>168</v>
      </c>
      <c r="E556" s="246" t="s">
        <v>1</v>
      </c>
      <c r="F556" s="247" t="s">
        <v>637</v>
      </c>
      <c r="G556" s="244"/>
      <c r="H556" s="246" t="s">
        <v>1</v>
      </c>
      <c r="I556" s="248"/>
      <c r="J556" s="244"/>
      <c r="K556" s="244"/>
      <c r="L556" s="249"/>
      <c r="M556" s="250"/>
      <c r="N556" s="251"/>
      <c r="O556" s="251"/>
      <c r="P556" s="251"/>
      <c r="Q556" s="251"/>
      <c r="R556" s="251"/>
      <c r="S556" s="251"/>
      <c r="T556" s="252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53" t="s">
        <v>168</v>
      </c>
      <c r="AU556" s="253" t="s">
        <v>89</v>
      </c>
      <c r="AV556" s="13" t="s">
        <v>87</v>
      </c>
      <c r="AW556" s="13" t="s">
        <v>36</v>
      </c>
      <c r="AX556" s="13" t="s">
        <v>80</v>
      </c>
      <c r="AY556" s="253" t="s">
        <v>160</v>
      </c>
    </row>
    <row r="557" s="13" customFormat="1">
      <c r="A557" s="13"/>
      <c r="B557" s="243"/>
      <c r="C557" s="244"/>
      <c r="D557" s="245" t="s">
        <v>168</v>
      </c>
      <c r="E557" s="246" t="s">
        <v>1</v>
      </c>
      <c r="F557" s="247" t="s">
        <v>638</v>
      </c>
      <c r="G557" s="244"/>
      <c r="H557" s="246" t="s">
        <v>1</v>
      </c>
      <c r="I557" s="248"/>
      <c r="J557" s="244"/>
      <c r="K557" s="244"/>
      <c r="L557" s="249"/>
      <c r="M557" s="250"/>
      <c r="N557" s="251"/>
      <c r="O557" s="251"/>
      <c r="P557" s="251"/>
      <c r="Q557" s="251"/>
      <c r="R557" s="251"/>
      <c r="S557" s="251"/>
      <c r="T557" s="25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3" t="s">
        <v>168</v>
      </c>
      <c r="AU557" s="253" t="s">
        <v>89</v>
      </c>
      <c r="AV557" s="13" t="s">
        <v>87</v>
      </c>
      <c r="AW557" s="13" t="s">
        <v>36</v>
      </c>
      <c r="AX557" s="13" t="s">
        <v>80</v>
      </c>
      <c r="AY557" s="253" t="s">
        <v>160</v>
      </c>
    </row>
    <row r="558" s="14" customFormat="1">
      <c r="A558" s="14"/>
      <c r="B558" s="254"/>
      <c r="C558" s="255"/>
      <c r="D558" s="245" t="s">
        <v>168</v>
      </c>
      <c r="E558" s="256" t="s">
        <v>1</v>
      </c>
      <c r="F558" s="257" t="s">
        <v>645</v>
      </c>
      <c r="G558" s="255"/>
      <c r="H558" s="258">
        <v>6.9299999999999997</v>
      </c>
      <c r="I558" s="259"/>
      <c r="J558" s="255"/>
      <c r="K558" s="255"/>
      <c r="L558" s="260"/>
      <c r="M558" s="261"/>
      <c r="N558" s="262"/>
      <c r="O558" s="262"/>
      <c r="P558" s="262"/>
      <c r="Q558" s="262"/>
      <c r="R558" s="262"/>
      <c r="S558" s="262"/>
      <c r="T558" s="263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4" t="s">
        <v>168</v>
      </c>
      <c r="AU558" s="264" t="s">
        <v>89</v>
      </c>
      <c r="AV558" s="14" t="s">
        <v>89</v>
      </c>
      <c r="AW558" s="14" t="s">
        <v>36</v>
      </c>
      <c r="AX558" s="14" t="s">
        <v>80</v>
      </c>
      <c r="AY558" s="264" t="s">
        <v>160</v>
      </c>
    </row>
    <row r="559" s="14" customFormat="1">
      <c r="A559" s="14"/>
      <c r="B559" s="254"/>
      <c r="C559" s="255"/>
      <c r="D559" s="245" t="s">
        <v>168</v>
      </c>
      <c r="E559" s="256" t="s">
        <v>1</v>
      </c>
      <c r="F559" s="257" t="s">
        <v>646</v>
      </c>
      <c r="G559" s="255"/>
      <c r="H559" s="258">
        <v>-2.3399999999999999</v>
      </c>
      <c r="I559" s="259"/>
      <c r="J559" s="255"/>
      <c r="K559" s="255"/>
      <c r="L559" s="260"/>
      <c r="M559" s="261"/>
      <c r="N559" s="262"/>
      <c r="O559" s="262"/>
      <c r="P559" s="262"/>
      <c r="Q559" s="262"/>
      <c r="R559" s="262"/>
      <c r="S559" s="262"/>
      <c r="T559" s="26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4" t="s">
        <v>168</v>
      </c>
      <c r="AU559" s="264" t="s">
        <v>89</v>
      </c>
      <c r="AV559" s="14" t="s">
        <v>89</v>
      </c>
      <c r="AW559" s="14" t="s">
        <v>36</v>
      </c>
      <c r="AX559" s="14" t="s">
        <v>80</v>
      </c>
      <c r="AY559" s="264" t="s">
        <v>160</v>
      </c>
    </row>
    <row r="560" s="15" customFormat="1">
      <c r="A560" s="15"/>
      <c r="B560" s="265"/>
      <c r="C560" s="266"/>
      <c r="D560" s="245" t="s">
        <v>168</v>
      </c>
      <c r="E560" s="267" t="s">
        <v>1</v>
      </c>
      <c r="F560" s="268" t="s">
        <v>173</v>
      </c>
      <c r="G560" s="266"/>
      <c r="H560" s="269">
        <v>4.5899999999999999</v>
      </c>
      <c r="I560" s="270"/>
      <c r="J560" s="266"/>
      <c r="K560" s="266"/>
      <c r="L560" s="271"/>
      <c r="M560" s="272"/>
      <c r="N560" s="273"/>
      <c r="O560" s="273"/>
      <c r="P560" s="273"/>
      <c r="Q560" s="273"/>
      <c r="R560" s="273"/>
      <c r="S560" s="273"/>
      <c r="T560" s="274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75" t="s">
        <v>168</v>
      </c>
      <c r="AU560" s="275" t="s">
        <v>89</v>
      </c>
      <c r="AV560" s="15" t="s">
        <v>166</v>
      </c>
      <c r="AW560" s="15" t="s">
        <v>36</v>
      </c>
      <c r="AX560" s="15" t="s">
        <v>87</v>
      </c>
      <c r="AY560" s="275" t="s">
        <v>160</v>
      </c>
    </row>
    <row r="561" s="2" customFormat="1" ht="24.15" customHeight="1">
      <c r="A561" s="39"/>
      <c r="B561" s="40"/>
      <c r="C561" s="229" t="s">
        <v>647</v>
      </c>
      <c r="D561" s="229" t="s">
        <v>162</v>
      </c>
      <c r="E561" s="230" t="s">
        <v>648</v>
      </c>
      <c r="F561" s="231" t="s">
        <v>649</v>
      </c>
      <c r="G561" s="232" t="s">
        <v>185</v>
      </c>
      <c r="H561" s="233">
        <v>2.7400000000000002</v>
      </c>
      <c r="I561" s="234"/>
      <c r="J561" s="235">
        <f>ROUND(I561*H561,2)</f>
        <v>0</v>
      </c>
      <c r="K561" s="236"/>
      <c r="L561" s="45"/>
      <c r="M561" s="237" t="s">
        <v>1</v>
      </c>
      <c r="N561" s="238" t="s">
        <v>45</v>
      </c>
      <c r="O561" s="92"/>
      <c r="P561" s="239">
        <f>O561*H561</f>
        <v>0</v>
      </c>
      <c r="Q561" s="239">
        <v>0.016910000000000001</v>
      </c>
      <c r="R561" s="239">
        <f>Q561*H561</f>
        <v>0.046333400000000011</v>
      </c>
      <c r="S561" s="239">
        <v>0</v>
      </c>
      <c r="T561" s="240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41" t="s">
        <v>296</v>
      </c>
      <c r="AT561" s="241" t="s">
        <v>162</v>
      </c>
      <c r="AU561" s="241" t="s">
        <v>89</v>
      </c>
      <c r="AY561" s="18" t="s">
        <v>160</v>
      </c>
      <c r="BE561" s="242">
        <f>IF(N561="základní",J561,0)</f>
        <v>0</v>
      </c>
      <c r="BF561" s="242">
        <f>IF(N561="snížená",J561,0)</f>
        <v>0</v>
      </c>
      <c r="BG561" s="242">
        <f>IF(N561="zákl. přenesená",J561,0)</f>
        <v>0</v>
      </c>
      <c r="BH561" s="242">
        <f>IF(N561="sníž. přenesená",J561,0)</f>
        <v>0</v>
      </c>
      <c r="BI561" s="242">
        <f>IF(N561="nulová",J561,0)</f>
        <v>0</v>
      </c>
      <c r="BJ561" s="18" t="s">
        <v>87</v>
      </c>
      <c r="BK561" s="242">
        <f>ROUND(I561*H561,2)</f>
        <v>0</v>
      </c>
      <c r="BL561" s="18" t="s">
        <v>296</v>
      </c>
      <c r="BM561" s="241" t="s">
        <v>650</v>
      </c>
    </row>
    <row r="562" s="13" customFormat="1">
      <c r="A562" s="13"/>
      <c r="B562" s="243"/>
      <c r="C562" s="244"/>
      <c r="D562" s="245" t="s">
        <v>168</v>
      </c>
      <c r="E562" s="246" t="s">
        <v>1</v>
      </c>
      <c r="F562" s="247" t="s">
        <v>169</v>
      </c>
      <c r="G562" s="244"/>
      <c r="H562" s="246" t="s">
        <v>1</v>
      </c>
      <c r="I562" s="248"/>
      <c r="J562" s="244"/>
      <c r="K562" s="244"/>
      <c r="L562" s="249"/>
      <c r="M562" s="250"/>
      <c r="N562" s="251"/>
      <c r="O562" s="251"/>
      <c r="P562" s="251"/>
      <c r="Q562" s="251"/>
      <c r="R562" s="251"/>
      <c r="S562" s="251"/>
      <c r="T562" s="25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3" t="s">
        <v>168</v>
      </c>
      <c r="AU562" s="253" t="s">
        <v>89</v>
      </c>
      <c r="AV562" s="13" t="s">
        <v>87</v>
      </c>
      <c r="AW562" s="13" t="s">
        <v>36</v>
      </c>
      <c r="AX562" s="13" t="s">
        <v>80</v>
      </c>
      <c r="AY562" s="253" t="s">
        <v>160</v>
      </c>
    </row>
    <row r="563" s="14" customFormat="1">
      <c r="A563" s="14"/>
      <c r="B563" s="254"/>
      <c r="C563" s="255"/>
      <c r="D563" s="245" t="s">
        <v>168</v>
      </c>
      <c r="E563" s="256" t="s">
        <v>1</v>
      </c>
      <c r="F563" s="257" t="s">
        <v>651</v>
      </c>
      <c r="G563" s="255"/>
      <c r="H563" s="258">
        <v>1.54</v>
      </c>
      <c r="I563" s="259"/>
      <c r="J563" s="255"/>
      <c r="K563" s="255"/>
      <c r="L563" s="260"/>
      <c r="M563" s="261"/>
      <c r="N563" s="262"/>
      <c r="O563" s="262"/>
      <c r="P563" s="262"/>
      <c r="Q563" s="262"/>
      <c r="R563" s="262"/>
      <c r="S563" s="262"/>
      <c r="T563" s="26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4" t="s">
        <v>168</v>
      </c>
      <c r="AU563" s="264" t="s">
        <v>89</v>
      </c>
      <c r="AV563" s="14" t="s">
        <v>89</v>
      </c>
      <c r="AW563" s="14" t="s">
        <v>36</v>
      </c>
      <c r="AX563" s="14" t="s">
        <v>80</v>
      </c>
      <c r="AY563" s="264" t="s">
        <v>160</v>
      </c>
    </row>
    <row r="564" s="14" customFormat="1">
      <c r="A564" s="14"/>
      <c r="B564" s="254"/>
      <c r="C564" s="255"/>
      <c r="D564" s="245" t="s">
        <v>168</v>
      </c>
      <c r="E564" s="256" t="s">
        <v>1</v>
      </c>
      <c r="F564" s="257" t="s">
        <v>652</v>
      </c>
      <c r="G564" s="255"/>
      <c r="H564" s="258">
        <v>1.2</v>
      </c>
      <c r="I564" s="259"/>
      <c r="J564" s="255"/>
      <c r="K564" s="255"/>
      <c r="L564" s="260"/>
      <c r="M564" s="261"/>
      <c r="N564" s="262"/>
      <c r="O564" s="262"/>
      <c r="P564" s="262"/>
      <c r="Q564" s="262"/>
      <c r="R564" s="262"/>
      <c r="S564" s="262"/>
      <c r="T564" s="263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64" t="s">
        <v>168</v>
      </c>
      <c r="AU564" s="264" t="s">
        <v>89</v>
      </c>
      <c r="AV564" s="14" t="s">
        <v>89</v>
      </c>
      <c r="AW564" s="14" t="s">
        <v>36</v>
      </c>
      <c r="AX564" s="14" t="s">
        <v>80</v>
      </c>
      <c r="AY564" s="264" t="s">
        <v>160</v>
      </c>
    </row>
    <row r="565" s="16" customFormat="1">
      <c r="A565" s="16"/>
      <c r="B565" s="276"/>
      <c r="C565" s="277"/>
      <c r="D565" s="245" t="s">
        <v>168</v>
      </c>
      <c r="E565" s="278" t="s">
        <v>1</v>
      </c>
      <c r="F565" s="279" t="s">
        <v>213</v>
      </c>
      <c r="G565" s="277"/>
      <c r="H565" s="280">
        <v>2.7400000000000002</v>
      </c>
      <c r="I565" s="281"/>
      <c r="J565" s="277"/>
      <c r="K565" s="277"/>
      <c r="L565" s="282"/>
      <c r="M565" s="283"/>
      <c r="N565" s="284"/>
      <c r="O565" s="284"/>
      <c r="P565" s="284"/>
      <c r="Q565" s="284"/>
      <c r="R565" s="284"/>
      <c r="S565" s="284"/>
      <c r="T565" s="285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T565" s="286" t="s">
        <v>168</v>
      </c>
      <c r="AU565" s="286" t="s">
        <v>89</v>
      </c>
      <c r="AV565" s="16" t="s">
        <v>100</v>
      </c>
      <c r="AW565" s="16" t="s">
        <v>36</v>
      </c>
      <c r="AX565" s="16" t="s">
        <v>80</v>
      </c>
      <c r="AY565" s="286" t="s">
        <v>160</v>
      </c>
    </row>
    <row r="566" s="15" customFormat="1">
      <c r="A566" s="15"/>
      <c r="B566" s="265"/>
      <c r="C566" s="266"/>
      <c r="D566" s="245" t="s">
        <v>168</v>
      </c>
      <c r="E566" s="267" t="s">
        <v>1</v>
      </c>
      <c r="F566" s="268" t="s">
        <v>173</v>
      </c>
      <c r="G566" s="266"/>
      <c r="H566" s="269">
        <v>2.7400000000000002</v>
      </c>
      <c r="I566" s="270"/>
      <c r="J566" s="266"/>
      <c r="K566" s="266"/>
      <c r="L566" s="271"/>
      <c r="M566" s="272"/>
      <c r="N566" s="273"/>
      <c r="O566" s="273"/>
      <c r="P566" s="273"/>
      <c r="Q566" s="273"/>
      <c r="R566" s="273"/>
      <c r="S566" s="273"/>
      <c r="T566" s="274"/>
      <c r="U566" s="15"/>
      <c r="V566" s="15"/>
      <c r="W566" s="15"/>
      <c r="X566" s="15"/>
      <c r="Y566" s="15"/>
      <c r="Z566" s="15"/>
      <c r="AA566" s="15"/>
      <c r="AB566" s="15"/>
      <c r="AC566" s="15"/>
      <c r="AD566" s="15"/>
      <c r="AE566" s="15"/>
      <c r="AT566" s="275" t="s">
        <v>168</v>
      </c>
      <c r="AU566" s="275" t="s">
        <v>89</v>
      </c>
      <c r="AV566" s="15" t="s">
        <v>166</v>
      </c>
      <c r="AW566" s="15" t="s">
        <v>36</v>
      </c>
      <c r="AX566" s="15" t="s">
        <v>87</v>
      </c>
      <c r="AY566" s="275" t="s">
        <v>160</v>
      </c>
    </row>
    <row r="567" s="2" customFormat="1" ht="24.15" customHeight="1">
      <c r="A567" s="39"/>
      <c r="B567" s="40"/>
      <c r="C567" s="229" t="s">
        <v>653</v>
      </c>
      <c r="D567" s="229" t="s">
        <v>162</v>
      </c>
      <c r="E567" s="230" t="s">
        <v>654</v>
      </c>
      <c r="F567" s="231" t="s">
        <v>655</v>
      </c>
      <c r="G567" s="232" t="s">
        <v>185</v>
      </c>
      <c r="H567" s="233">
        <v>43.359999999999999</v>
      </c>
      <c r="I567" s="234"/>
      <c r="J567" s="235">
        <f>ROUND(I567*H567,2)</f>
        <v>0</v>
      </c>
      <c r="K567" s="236"/>
      <c r="L567" s="45"/>
      <c r="M567" s="237" t="s">
        <v>1</v>
      </c>
      <c r="N567" s="238" t="s">
        <v>45</v>
      </c>
      <c r="O567" s="92"/>
      <c r="P567" s="239">
        <f>O567*H567</f>
        <v>0</v>
      </c>
      <c r="Q567" s="239">
        <v>0.012590000000000001</v>
      </c>
      <c r="R567" s="239">
        <f>Q567*H567</f>
        <v>0.54590240000000001</v>
      </c>
      <c r="S567" s="239">
        <v>0</v>
      </c>
      <c r="T567" s="240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41" t="s">
        <v>296</v>
      </c>
      <c r="AT567" s="241" t="s">
        <v>162</v>
      </c>
      <c r="AU567" s="241" t="s">
        <v>89</v>
      </c>
      <c r="AY567" s="18" t="s">
        <v>160</v>
      </c>
      <c r="BE567" s="242">
        <f>IF(N567="základní",J567,0)</f>
        <v>0</v>
      </c>
      <c r="BF567" s="242">
        <f>IF(N567="snížená",J567,0)</f>
        <v>0</v>
      </c>
      <c r="BG567" s="242">
        <f>IF(N567="zákl. přenesená",J567,0)</f>
        <v>0</v>
      </c>
      <c r="BH567" s="242">
        <f>IF(N567="sníž. přenesená",J567,0)</f>
        <v>0</v>
      </c>
      <c r="BI567" s="242">
        <f>IF(N567="nulová",J567,0)</f>
        <v>0</v>
      </c>
      <c r="BJ567" s="18" t="s">
        <v>87</v>
      </c>
      <c r="BK567" s="242">
        <f>ROUND(I567*H567,2)</f>
        <v>0</v>
      </c>
      <c r="BL567" s="18" t="s">
        <v>296</v>
      </c>
      <c r="BM567" s="241" t="s">
        <v>656</v>
      </c>
    </row>
    <row r="568" s="13" customFormat="1">
      <c r="A568" s="13"/>
      <c r="B568" s="243"/>
      <c r="C568" s="244"/>
      <c r="D568" s="245" t="s">
        <v>168</v>
      </c>
      <c r="E568" s="246" t="s">
        <v>1</v>
      </c>
      <c r="F568" s="247" t="s">
        <v>218</v>
      </c>
      <c r="G568" s="244"/>
      <c r="H568" s="246" t="s">
        <v>1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3" t="s">
        <v>168</v>
      </c>
      <c r="AU568" s="253" t="s">
        <v>89</v>
      </c>
      <c r="AV568" s="13" t="s">
        <v>87</v>
      </c>
      <c r="AW568" s="13" t="s">
        <v>36</v>
      </c>
      <c r="AX568" s="13" t="s">
        <v>80</v>
      </c>
      <c r="AY568" s="253" t="s">
        <v>160</v>
      </c>
    </row>
    <row r="569" s="14" customFormat="1">
      <c r="A569" s="14"/>
      <c r="B569" s="254"/>
      <c r="C569" s="255"/>
      <c r="D569" s="245" t="s">
        <v>168</v>
      </c>
      <c r="E569" s="256" t="s">
        <v>1</v>
      </c>
      <c r="F569" s="257" t="s">
        <v>381</v>
      </c>
      <c r="G569" s="255"/>
      <c r="H569" s="258">
        <v>5.9400000000000004</v>
      </c>
      <c r="I569" s="259"/>
      <c r="J569" s="255"/>
      <c r="K569" s="255"/>
      <c r="L569" s="260"/>
      <c r="M569" s="261"/>
      <c r="N569" s="262"/>
      <c r="O569" s="262"/>
      <c r="P569" s="262"/>
      <c r="Q569" s="262"/>
      <c r="R569" s="262"/>
      <c r="S569" s="262"/>
      <c r="T569" s="26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4" t="s">
        <v>168</v>
      </c>
      <c r="AU569" s="264" t="s">
        <v>89</v>
      </c>
      <c r="AV569" s="14" t="s">
        <v>89</v>
      </c>
      <c r="AW569" s="14" t="s">
        <v>36</v>
      </c>
      <c r="AX569" s="14" t="s">
        <v>80</v>
      </c>
      <c r="AY569" s="264" t="s">
        <v>160</v>
      </c>
    </row>
    <row r="570" s="14" customFormat="1">
      <c r="A570" s="14"/>
      <c r="B570" s="254"/>
      <c r="C570" s="255"/>
      <c r="D570" s="245" t="s">
        <v>168</v>
      </c>
      <c r="E570" s="256" t="s">
        <v>1</v>
      </c>
      <c r="F570" s="257" t="s">
        <v>382</v>
      </c>
      <c r="G570" s="255"/>
      <c r="H570" s="258">
        <v>11.699999999999999</v>
      </c>
      <c r="I570" s="259"/>
      <c r="J570" s="255"/>
      <c r="K570" s="255"/>
      <c r="L570" s="260"/>
      <c r="M570" s="261"/>
      <c r="N570" s="262"/>
      <c r="O570" s="262"/>
      <c r="P570" s="262"/>
      <c r="Q570" s="262"/>
      <c r="R570" s="262"/>
      <c r="S570" s="262"/>
      <c r="T570" s="263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64" t="s">
        <v>168</v>
      </c>
      <c r="AU570" s="264" t="s">
        <v>89</v>
      </c>
      <c r="AV570" s="14" t="s">
        <v>89</v>
      </c>
      <c r="AW570" s="14" t="s">
        <v>36</v>
      </c>
      <c r="AX570" s="14" t="s">
        <v>80</v>
      </c>
      <c r="AY570" s="264" t="s">
        <v>160</v>
      </c>
    </row>
    <row r="571" s="14" customFormat="1">
      <c r="A571" s="14"/>
      <c r="B571" s="254"/>
      <c r="C571" s="255"/>
      <c r="D571" s="245" t="s">
        <v>168</v>
      </c>
      <c r="E571" s="256" t="s">
        <v>1</v>
      </c>
      <c r="F571" s="257" t="s">
        <v>383</v>
      </c>
      <c r="G571" s="255"/>
      <c r="H571" s="258">
        <v>1.6200000000000001</v>
      </c>
      <c r="I571" s="259"/>
      <c r="J571" s="255"/>
      <c r="K571" s="255"/>
      <c r="L571" s="260"/>
      <c r="M571" s="261"/>
      <c r="N571" s="262"/>
      <c r="O571" s="262"/>
      <c r="P571" s="262"/>
      <c r="Q571" s="262"/>
      <c r="R571" s="262"/>
      <c r="S571" s="262"/>
      <c r="T571" s="263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4" t="s">
        <v>168</v>
      </c>
      <c r="AU571" s="264" t="s">
        <v>89</v>
      </c>
      <c r="AV571" s="14" t="s">
        <v>89</v>
      </c>
      <c r="AW571" s="14" t="s">
        <v>36</v>
      </c>
      <c r="AX571" s="14" t="s">
        <v>80</v>
      </c>
      <c r="AY571" s="264" t="s">
        <v>160</v>
      </c>
    </row>
    <row r="572" s="14" customFormat="1">
      <c r="A572" s="14"/>
      <c r="B572" s="254"/>
      <c r="C572" s="255"/>
      <c r="D572" s="245" t="s">
        <v>168</v>
      </c>
      <c r="E572" s="256" t="s">
        <v>1</v>
      </c>
      <c r="F572" s="257" t="s">
        <v>384</v>
      </c>
      <c r="G572" s="255"/>
      <c r="H572" s="258">
        <v>2.4199999999999999</v>
      </c>
      <c r="I572" s="259"/>
      <c r="J572" s="255"/>
      <c r="K572" s="255"/>
      <c r="L572" s="260"/>
      <c r="M572" s="261"/>
      <c r="N572" s="262"/>
      <c r="O572" s="262"/>
      <c r="P572" s="262"/>
      <c r="Q572" s="262"/>
      <c r="R572" s="262"/>
      <c r="S572" s="262"/>
      <c r="T572" s="263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64" t="s">
        <v>168</v>
      </c>
      <c r="AU572" s="264" t="s">
        <v>89</v>
      </c>
      <c r="AV572" s="14" t="s">
        <v>89</v>
      </c>
      <c r="AW572" s="14" t="s">
        <v>36</v>
      </c>
      <c r="AX572" s="14" t="s">
        <v>80</v>
      </c>
      <c r="AY572" s="264" t="s">
        <v>160</v>
      </c>
    </row>
    <row r="573" s="16" customFormat="1">
      <c r="A573" s="16"/>
      <c r="B573" s="276"/>
      <c r="C573" s="277"/>
      <c r="D573" s="245" t="s">
        <v>168</v>
      </c>
      <c r="E573" s="278" t="s">
        <v>1</v>
      </c>
      <c r="F573" s="279" t="s">
        <v>213</v>
      </c>
      <c r="G573" s="277"/>
      <c r="H573" s="280">
        <v>21.68</v>
      </c>
      <c r="I573" s="281"/>
      <c r="J573" s="277"/>
      <c r="K573" s="277"/>
      <c r="L573" s="282"/>
      <c r="M573" s="283"/>
      <c r="N573" s="284"/>
      <c r="O573" s="284"/>
      <c r="P573" s="284"/>
      <c r="Q573" s="284"/>
      <c r="R573" s="284"/>
      <c r="S573" s="284"/>
      <c r="T573" s="285"/>
      <c r="U573" s="16"/>
      <c r="V573" s="16"/>
      <c r="W573" s="16"/>
      <c r="X573" s="16"/>
      <c r="Y573" s="16"/>
      <c r="Z573" s="16"/>
      <c r="AA573" s="16"/>
      <c r="AB573" s="16"/>
      <c r="AC573" s="16"/>
      <c r="AD573" s="16"/>
      <c r="AE573" s="16"/>
      <c r="AT573" s="286" t="s">
        <v>168</v>
      </c>
      <c r="AU573" s="286" t="s">
        <v>89</v>
      </c>
      <c r="AV573" s="16" t="s">
        <v>100</v>
      </c>
      <c r="AW573" s="16" t="s">
        <v>36</v>
      </c>
      <c r="AX573" s="16" t="s">
        <v>80</v>
      </c>
      <c r="AY573" s="286" t="s">
        <v>160</v>
      </c>
    </row>
    <row r="574" s="13" customFormat="1">
      <c r="A574" s="13"/>
      <c r="B574" s="243"/>
      <c r="C574" s="244"/>
      <c r="D574" s="245" t="s">
        <v>168</v>
      </c>
      <c r="E574" s="246" t="s">
        <v>1</v>
      </c>
      <c r="F574" s="247" t="s">
        <v>221</v>
      </c>
      <c r="G574" s="244"/>
      <c r="H574" s="246" t="s">
        <v>1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3" t="s">
        <v>168</v>
      </c>
      <c r="AU574" s="253" t="s">
        <v>89</v>
      </c>
      <c r="AV574" s="13" t="s">
        <v>87</v>
      </c>
      <c r="AW574" s="13" t="s">
        <v>36</v>
      </c>
      <c r="AX574" s="13" t="s">
        <v>80</v>
      </c>
      <c r="AY574" s="253" t="s">
        <v>160</v>
      </c>
    </row>
    <row r="575" s="14" customFormat="1">
      <c r="A575" s="14"/>
      <c r="B575" s="254"/>
      <c r="C575" s="255"/>
      <c r="D575" s="245" t="s">
        <v>168</v>
      </c>
      <c r="E575" s="256" t="s">
        <v>1</v>
      </c>
      <c r="F575" s="257" t="s">
        <v>385</v>
      </c>
      <c r="G575" s="255"/>
      <c r="H575" s="258">
        <v>5.9400000000000004</v>
      </c>
      <c r="I575" s="259"/>
      <c r="J575" s="255"/>
      <c r="K575" s="255"/>
      <c r="L575" s="260"/>
      <c r="M575" s="261"/>
      <c r="N575" s="262"/>
      <c r="O575" s="262"/>
      <c r="P575" s="262"/>
      <c r="Q575" s="262"/>
      <c r="R575" s="262"/>
      <c r="S575" s="262"/>
      <c r="T575" s="263"/>
      <c r="U575" s="14"/>
      <c r="V575" s="14"/>
      <c r="W575" s="14"/>
      <c r="X575" s="14"/>
      <c r="Y575" s="14"/>
      <c r="Z575" s="14"/>
      <c r="AA575" s="14"/>
      <c r="AB575" s="14"/>
      <c r="AC575" s="14"/>
      <c r="AD575" s="14"/>
      <c r="AE575" s="14"/>
      <c r="AT575" s="264" t="s">
        <v>168</v>
      </c>
      <c r="AU575" s="264" t="s">
        <v>89</v>
      </c>
      <c r="AV575" s="14" t="s">
        <v>89</v>
      </c>
      <c r="AW575" s="14" t="s">
        <v>36</v>
      </c>
      <c r="AX575" s="14" t="s">
        <v>80</v>
      </c>
      <c r="AY575" s="264" t="s">
        <v>160</v>
      </c>
    </row>
    <row r="576" s="14" customFormat="1">
      <c r="A576" s="14"/>
      <c r="B576" s="254"/>
      <c r="C576" s="255"/>
      <c r="D576" s="245" t="s">
        <v>168</v>
      </c>
      <c r="E576" s="256" t="s">
        <v>1</v>
      </c>
      <c r="F576" s="257" t="s">
        <v>657</v>
      </c>
      <c r="G576" s="255"/>
      <c r="H576" s="258">
        <v>11.699999999999999</v>
      </c>
      <c r="I576" s="259"/>
      <c r="J576" s="255"/>
      <c r="K576" s="255"/>
      <c r="L576" s="260"/>
      <c r="M576" s="261"/>
      <c r="N576" s="262"/>
      <c r="O576" s="262"/>
      <c r="P576" s="262"/>
      <c r="Q576" s="262"/>
      <c r="R576" s="262"/>
      <c r="S576" s="262"/>
      <c r="T576" s="263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4" t="s">
        <v>168</v>
      </c>
      <c r="AU576" s="264" t="s">
        <v>89</v>
      </c>
      <c r="AV576" s="14" t="s">
        <v>89</v>
      </c>
      <c r="AW576" s="14" t="s">
        <v>36</v>
      </c>
      <c r="AX576" s="14" t="s">
        <v>80</v>
      </c>
      <c r="AY576" s="264" t="s">
        <v>160</v>
      </c>
    </row>
    <row r="577" s="14" customFormat="1">
      <c r="A577" s="14"/>
      <c r="B577" s="254"/>
      <c r="C577" s="255"/>
      <c r="D577" s="245" t="s">
        <v>168</v>
      </c>
      <c r="E577" s="256" t="s">
        <v>1</v>
      </c>
      <c r="F577" s="257" t="s">
        <v>387</v>
      </c>
      <c r="G577" s="255"/>
      <c r="H577" s="258">
        <v>1.6200000000000001</v>
      </c>
      <c r="I577" s="259"/>
      <c r="J577" s="255"/>
      <c r="K577" s="255"/>
      <c r="L577" s="260"/>
      <c r="M577" s="261"/>
      <c r="N577" s="262"/>
      <c r="O577" s="262"/>
      <c r="P577" s="262"/>
      <c r="Q577" s="262"/>
      <c r="R577" s="262"/>
      <c r="S577" s="262"/>
      <c r="T577" s="263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64" t="s">
        <v>168</v>
      </c>
      <c r="AU577" s="264" t="s">
        <v>89</v>
      </c>
      <c r="AV577" s="14" t="s">
        <v>89</v>
      </c>
      <c r="AW577" s="14" t="s">
        <v>36</v>
      </c>
      <c r="AX577" s="14" t="s">
        <v>80</v>
      </c>
      <c r="AY577" s="264" t="s">
        <v>160</v>
      </c>
    </row>
    <row r="578" s="14" customFormat="1">
      <c r="A578" s="14"/>
      <c r="B578" s="254"/>
      <c r="C578" s="255"/>
      <c r="D578" s="245" t="s">
        <v>168</v>
      </c>
      <c r="E578" s="256" t="s">
        <v>1</v>
      </c>
      <c r="F578" s="257" t="s">
        <v>388</v>
      </c>
      <c r="G578" s="255"/>
      <c r="H578" s="258">
        <v>2.4199999999999999</v>
      </c>
      <c r="I578" s="259"/>
      <c r="J578" s="255"/>
      <c r="K578" s="255"/>
      <c r="L578" s="260"/>
      <c r="M578" s="261"/>
      <c r="N578" s="262"/>
      <c r="O578" s="262"/>
      <c r="P578" s="262"/>
      <c r="Q578" s="262"/>
      <c r="R578" s="262"/>
      <c r="S578" s="262"/>
      <c r="T578" s="263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64" t="s">
        <v>168</v>
      </c>
      <c r="AU578" s="264" t="s">
        <v>89</v>
      </c>
      <c r="AV578" s="14" t="s">
        <v>89</v>
      </c>
      <c r="AW578" s="14" t="s">
        <v>36</v>
      </c>
      <c r="AX578" s="14" t="s">
        <v>80</v>
      </c>
      <c r="AY578" s="264" t="s">
        <v>160</v>
      </c>
    </row>
    <row r="579" s="16" customFormat="1">
      <c r="A579" s="16"/>
      <c r="B579" s="276"/>
      <c r="C579" s="277"/>
      <c r="D579" s="245" t="s">
        <v>168</v>
      </c>
      <c r="E579" s="278" t="s">
        <v>1</v>
      </c>
      <c r="F579" s="279" t="s">
        <v>213</v>
      </c>
      <c r="G579" s="277"/>
      <c r="H579" s="280">
        <v>21.68</v>
      </c>
      <c r="I579" s="281"/>
      <c r="J579" s="277"/>
      <c r="K579" s="277"/>
      <c r="L579" s="282"/>
      <c r="M579" s="283"/>
      <c r="N579" s="284"/>
      <c r="O579" s="284"/>
      <c r="P579" s="284"/>
      <c r="Q579" s="284"/>
      <c r="R579" s="284"/>
      <c r="S579" s="284"/>
      <c r="T579" s="285"/>
      <c r="U579" s="16"/>
      <c r="V579" s="16"/>
      <c r="W579" s="16"/>
      <c r="X579" s="16"/>
      <c r="Y579" s="16"/>
      <c r="Z579" s="16"/>
      <c r="AA579" s="16"/>
      <c r="AB579" s="16"/>
      <c r="AC579" s="16"/>
      <c r="AD579" s="16"/>
      <c r="AE579" s="16"/>
      <c r="AT579" s="286" t="s">
        <v>168</v>
      </c>
      <c r="AU579" s="286" t="s">
        <v>89</v>
      </c>
      <c r="AV579" s="16" t="s">
        <v>100</v>
      </c>
      <c r="AW579" s="16" t="s">
        <v>36</v>
      </c>
      <c r="AX579" s="16" t="s">
        <v>80</v>
      </c>
      <c r="AY579" s="286" t="s">
        <v>160</v>
      </c>
    </row>
    <row r="580" s="15" customFormat="1">
      <c r="A580" s="15"/>
      <c r="B580" s="265"/>
      <c r="C580" s="266"/>
      <c r="D580" s="245" t="s">
        <v>168</v>
      </c>
      <c r="E580" s="267" t="s">
        <v>1</v>
      </c>
      <c r="F580" s="268" t="s">
        <v>173</v>
      </c>
      <c r="G580" s="266"/>
      <c r="H580" s="269">
        <v>43.359999999999999</v>
      </c>
      <c r="I580" s="270"/>
      <c r="J580" s="266"/>
      <c r="K580" s="266"/>
      <c r="L580" s="271"/>
      <c r="M580" s="272"/>
      <c r="N580" s="273"/>
      <c r="O580" s="273"/>
      <c r="P580" s="273"/>
      <c r="Q580" s="273"/>
      <c r="R580" s="273"/>
      <c r="S580" s="273"/>
      <c r="T580" s="274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75" t="s">
        <v>168</v>
      </c>
      <c r="AU580" s="275" t="s">
        <v>89</v>
      </c>
      <c r="AV580" s="15" t="s">
        <v>166</v>
      </c>
      <c r="AW580" s="15" t="s">
        <v>36</v>
      </c>
      <c r="AX580" s="15" t="s">
        <v>87</v>
      </c>
      <c r="AY580" s="275" t="s">
        <v>160</v>
      </c>
    </row>
    <row r="581" s="2" customFormat="1" ht="24.15" customHeight="1">
      <c r="A581" s="39"/>
      <c r="B581" s="40"/>
      <c r="C581" s="229" t="s">
        <v>658</v>
      </c>
      <c r="D581" s="229" t="s">
        <v>162</v>
      </c>
      <c r="E581" s="230" t="s">
        <v>659</v>
      </c>
      <c r="F581" s="231" t="s">
        <v>660</v>
      </c>
      <c r="G581" s="232" t="s">
        <v>185</v>
      </c>
      <c r="H581" s="233">
        <v>18.367999999999999</v>
      </c>
      <c r="I581" s="234"/>
      <c r="J581" s="235">
        <f>ROUND(I581*H581,2)</f>
        <v>0</v>
      </c>
      <c r="K581" s="236"/>
      <c r="L581" s="45"/>
      <c r="M581" s="237" t="s">
        <v>1</v>
      </c>
      <c r="N581" s="238" t="s">
        <v>45</v>
      </c>
      <c r="O581" s="92"/>
      <c r="P581" s="239">
        <f>O581*H581</f>
        <v>0</v>
      </c>
      <c r="Q581" s="239">
        <v>0.04725</v>
      </c>
      <c r="R581" s="239">
        <f>Q581*H581</f>
        <v>0.86788799999999999</v>
      </c>
      <c r="S581" s="239">
        <v>0</v>
      </c>
      <c r="T581" s="240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41" t="s">
        <v>296</v>
      </c>
      <c r="AT581" s="241" t="s">
        <v>162</v>
      </c>
      <c r="AU581" s="241" t="s">
        <v>89</v>
      </c>
      <c r="AY581" s="18" t="s">
        <v>160</v>
      </c>
      <c r="BE581" s="242">
        <f>IF(N581="základní",J581,0)</f>
        <v>0</v>
      </c>
      <c r="BF581" s="242">
        <f>IF(N581="snížená",J581,0)</f>
        <v>0</v>
      </c>
      <c r="BG581" s="242">
        <f>IF(N581="zákl. přenesená",J581,0)</f>
        <v>0</v>
      </c>
      <c r="BH581" s="242">
        <f>IF(N581="sníž. přenesená",J581,0)</f>
        <v>0</v>
      </c>
      <c r="BI581" s="242">
        <f>IF(N581="nulová",J581,0)</f>
        <v>0</v>
      </c>
      <c r="BJ581" s="18" t="s">
        <v>87</v>
      </c>
      <c r="BK581" s="242">
        <f>ROUND(I581*H581,2)</f>
        <v>0</v>
      </c>
      <c r="BL581" s="18" t="s">
        <v>296</v>
      </c>
      <c r="BM581" s="241" t="s">
        <v>661</v>
      </c>
    </row>
    <row r="582" s="13" customFormat="1">
      <c r="A582" s="13"/>
      <c r="B582" s="243"/>
      <c r="C582" s="244"/>
      <c r="D582" s="245" t="s">
        <v>168</v>
      </c>
      <c r="E582" s="246" t="s">
        <v>1</v>
      </c>
      <c r="F582" s="247" t="s">
        <v>662</v>
      </c>
      <c r="G582" s="244"/>
      <c r="H582" s="246" t="s">
        <v>1</v>
      </c>
      <c r="I582" s="248"/>
      <c r="J582" s="244"/>
      <c r="K582" s="244"/>
      <c r="L582" s="249"/>
      <c r="M582" s="250"/>
      <c r="N582" s="251"/>
      <c r="O582" s="251"/>
      <c r="P582" s="251"/>
      <c r="Q582" s="251"/>
      <c r="R582" s="251"/>
      <c r="S582" s="251"/>
      <c r="T582" s="252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53" t="s">
        <v>168</v>
      </c>
      <c r="AU582" s="253" t="s">
        <v>89</v>
      </c>
      <c r="AV582" s="13" t="s">
        <v>87</v>
      </c>
      <c r="AW582" s="13" t="s">
        <v>36</v>
      </c>
      <c r="AX582" s="13" t="s">
        <v>80</v>
      </c>
      <c r="AY582" s="253" t="s">
        <v>160</v>
      </c>
    </row>
    <row r="583" s="13" customFormat="1">
      <c r="A583" s="13"/>
      <c r="B583" s="243"/>
      <c r="C583" s="244"/>
      <c r="D583" s="245" t="s">
        <v>168</v>
      </c>
      <c r="E583" s="246" t="s">
        <v>1</v>
      </c>
      <c r="F583" s="247" t="s">
        <v>663</v>
      </c>
      <c r="G583" s="244"/>
      <c r="H583" s="246" t="s">
        <v>1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3" t="s">
        <v>168</v>
      </c>
      <c r="AU583" s="253" t="s">
        <v>89</v>
      </c>
      <c r="AV583" s="13" t="s">
        <v>87</v>
      </c>
      <c r="AW583" s="13" t="s">
        <v>36</v>
      </c>
      <c r="AX583" s="13" t="s">
        <v>80</v>
      </c>
      <c r="AY583" s="253" t="s">
        <v>160</v>
      </c>
    </row>
    <row r="584" s="13" customFormat="1">
      <c r="A584" s="13"/>
      <c r="B584" s="243"/>
      <c r="C584" s="244"/>
      <c r="D584" s="245" t="s">
        <v>168</v>
      </c>
      <c r="E584" s="246" t="s">
        <v>1</v>
      </c>
      <c r="F584" s="247" t="s">
        <v>664</v>
      </c>
      <c r="G584" s="244"/>
      <c r="H584" s="246" t="s">
        <v>1</v>
      </c>
      <c r="I584" s="248"/>
      <c r="J584" s="244"/>
      <c r="K584" s="244"/>
      <c r="L584" s="249"/>
      <c r="M584" s="250"/>
      <c r="N584" s="251"/>
      <c r="O584" s="251"/>
      <c r="P584" s="251"/>
      <c r="Q584" s="251"/>
      <c r="R584" s="251"/>
      <c r="S584" s="251"/>
      <c r="T584" s="252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53" t="s">
        <v>168</v>
      </c>
      <c r="AU584" s="253" t="s">
        <v>89</v>
      </c>
      <c r="AV584" s="13" t="s">
        <v>87</v>
      </c>
      <c r="AW584" s="13" t="s">
        <v>36</v>
      </c>
      <c r="AX584" s="13" t="s">
        <v>80</v>
      </c>
      <c r="AY584" s="253" t="s">
        <v>160</v>
      </c>
    </row>
    <row r="585" s="13" customFormat="1">
      <c r="A585" s="13"/>
      <c r="B585" s="243"/>
      <c r="C585" s="244"/>
      <c r="D585" s="245" t="s">
        <v>168</v>
      </c>
      <c r="E585" s="246" t="s">
        <v>1</v>
      </c>
      <c r="F585" s="247" t="s">
        <v>665</v>
      </c>
      <c r="G585" s="244"/>
      <c r="H585" s="246" t="s">
        <v>1</v>
      </c>
      <c r="I585" s="248"/>
      <c r="J585" s="244"/>
      <c r="K585" s="244"/>
      <c r="L585" s="249"/>
      <c r="M585" s="250"/>
      <c r="N585" s="251"/>
      <c r="O585" s="251"/>
      <c r="P585" s="251"/>
      <c r="Q585" s="251"/>
      <c r="R585" s="251"/>
      <c r="S585" s="251"/>
      <c r="T585" s="252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3" t="s">
        <v>168</v>
      </c>
      <c r="AU585" s="253" t="s">
        <v>89</v>
      </c>
      <c r="AV585" s="13" t="s">
        <v>87</v>
      </c>
      <c r="AW585" s="13" t="s">
        <v>36</v>
      </c>
      <c r="AX585" s="13" t="s">
        <v>80</v>
      </c>
      <c r="AY585" s="253" t="s">
        <v>160</v>
      </c>
    </row>
    <row r="586" s="13" customFormat="1">
      <c r="A586" s="13"/>
      <c r="B586" s="243"/>
      <c r="C586" s="244"/>
      <c r="D586" s="245" t="s">
        <v>168</v>
      </c>
      <c r="E586" s="246" t="s">
        <v>1</v>
      </c>
      <c r="F586" s="247" t="s">
        <v>666</v>
      </c>
      <c r="G586" s="244"/>
      <c r="H586" s="246" t="s">
        <v>1</v>
      </c>
      <c r="I586" s="248"/>
      <c r="J586" s="244"/>
      <c r="K586" s="244"/>
      <c r="L586" s="249"/>
      <c r="M586" s="250"/>
      <c r="N586" s="251"/>
      <c r="O586" s="251"/>
      <c r="P586" s="251"/>
      <c r="Q586" s="251"/>
      <c r="R586" s="251"/>
      <c r="S586" s="251"/>
      <c r="T586" s="252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3" t="s">
        <v>168</v>
      </c>
      <c r="AU586" s="253" t="s">
        <v>89</v>
      </c>
      <c r="AV586" s="13" t="s">
        <v>87</v>
      </c>
      <c r="AW586" s="13" t="s">
        <v>36</v>
      </c>
      <c r="AX586" s="13" t="s">
        <v>80</v>
      </c>
      <c r="AY586" s="253" t="s">
        <v>160</v>
      </c>
    </row>
    <row r="587" s="14" customFormat="1">
      <c r="A587" s="14"/>
      <c r="B587" s="254"/>
      <c r="C587" s="255"/>
      <c r="D587" s="245" t="s">
        <v>168</v>
      </c>
      <c r="E587" s="256" t="s">
        <v>1</v>
      </c>
      <c r="F587" s="257" t="s">
        <v>667</v>
      </c>
      <c r="G587" s="255"/>
      <c r="H587" s="258">
        <v>14.4</v>
      </c>
      <c r="I587" s="259"/>
      <c r="J587" s="255"/>
      <c r="K587" s="255"/>
      <c r="L587" s="260"/>
      <c r="M587" s="261"/>
      <c r="N587" s="262"/>
      <c r="O587" s="262"/>
      <c r="P587" s="262"/>
      <c r="Q587" s="262"/>
      <c r="R587" s="262"/>
      <c r="S587" s="262"/>
      <c r="T587" s="263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64" t="s">
        <v>168</v>
      </c>
      <c r="AU587" s="264" t="s">
        <v>89</v>
      </c>
      <c r="AV587" s="14" t="s">
        <v>89</v>
      </c>
      <c r="AW587" s="14" t="s">
        <v>36</v>
      </c>
      <c r="AX587" s="14" t="s">
        <v>80</v>
      </c>
      <c r="AY587" s="264" t="s">
        <v>160</v>
      </c>
    </row>
    <row r="588" s="14" customFormat="1">
      <c r="A588" s="14"/>
      <c r="B588" s="254"/>
      <c r="C588" s="255"/>
      <c r="D588" s="245" t="s">
        <v>168</v>
      </c>
      <c r="E588" s="256" t="s">
        <v>1</v>
      </c>
      <c r="F588" s="257" t="s">
        <v>668</v>
      </c>
      <c r="G588" s="255"/>
      <c r="H588" s="258">
        <v>15</v>
      </c>
      <c r="I588" s="259"/>
      <c r="J588" s="255"/>
      <c r="K588" s="255"/>
      <c r="L588" s="260"/>
      <c r="M588" s="261"/>
      <c r="N588" s="262"/>
      <c r="O588" s="262"/>
      <c r="P588" s="262"/>
      <c r="Q588" s="262"/>
      <c r="R588" s="262"/>
      <c r="S588" s="262"/>
      <c r="T588" s="26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4" t="s">
        <v>168</v>
      </c>
      <c r="AU588" s="264" t="s">
        <v>89</v>
      </c>
      <c r="AV588" s="14" t="s">
        <v>89</v>
      </c>
      <c r="AW588" s="14" t="s">
        <v>36</v>
      </c>
      <c r="AX588" s="14" t="s">
        <v>80</v>
      </c>
      <c r="AY588" s="264" t="s">
        <v>160</v>
      </c>
    </row>
    <row r="589" s="14" customFormat="1">
      <c r="A589" s="14"/>
      <c r="B589" s="254"/>
      <c r="C589" s="255"/>
      <c r="D589" s="245" t="s">
        <v>168</v>
      </c>
      <c r="E589" s="256" t="s">
        <v>1</v>
      </c>
      <c r="F589" s="257" t="s">
        <v>669</v>
      </c>
      <c r="G589" s="255"/>
      <c r="H589" s="258">
        <v>-11.032</v>
      </c>
      <c r="I589" s="259"/>
      <c r="J589" s="255"/>
      <c r="K589" s="255"/>
      <c r="L589" s="260"/>
      <c r="M589" s="261"/>
      <c r="N589" s="262"/>
      <c r="O589" s="262"/>
      <c r="P589" s="262"/>
      <c r="Q589" s="262"/>
      <c r="R589" s="262"/>
      <c r="S589" s="262"/>
      <c r="T589" s="263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4" t="s">
        <v>168</v>
      </c>
      <c r="AU589" s="264" t="s">
        <v>89</v>
      </c>
      <c r="AV589" s="14" t="s">
        <v>89</v>
      </c>
      <c r="AW589" s="14" t="s">
        <v>36</v>
      </c>
      <c r="AX589" s="14" t="s">
        <v>80</v>
      </c>
      <c r="AY589" s="264" t="s">
        <v>160</v>
      </c>
    </row>
    <row r="590" s="15" customFormat="1">
      <c r="A590" s="15"/>
      <c r="B590" s="265"/>
      <c r="C590" s="266"/>
      <c r="D590" s="245" t="s">
        <v>168</v>
      </c>
      <c r="E590" s="267" t="s">
        <v>1</v>
      </c>
      <c r="F590" s="268" t="s">
        <v>173</v>
      </c>
      <c r="G590" s="266"/>
      <c r="H590" s="269">
        <v>18.367999999999999</v>
      </c>
      <c r="I590" s="270"/>
      <c r="J590" s="266"/>
      <c r="K590" s="266"/>
      <c r="L590" s="271"/>
      <c r="M590" s="272"/>
      <c r="N590" s="273"/>
      <c r="O590" s="273"/>
      <c r="P590" s="273"/>
      <c r="Q590" s="273"/>
      <c r="R590" s="273"/>
      <c r="S590" s="273"/>
      <c r="T590" s="274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5" t="s">
        <v>168</v>
      </c>
      <c r="AU590" s="275" t="s">
        <v>89</v>
      </c>
      <c r="AV590" s="15" t="s">
        <v>166</v>
      </c>
      <c r="AW590" s="15" t="s">
        <v>36</v>
      </c>
      <c r="AX590" s="15" t="s">
        <v>87</v>
      </c>
      <c r="AY590" s="275" t="s">
        <v>160</v>
      </c>
    </row>
    <row r="591" s="2" customFormat="1" ht="24.15" customHeight="1">
      <c r="A591" s="39"/>
      <c r="B591" s="40"/>
      <c r="C591" s="229" t="s">
        <v>670</v>
      </c>
      <c r="D591" s="229" t="s">
        <v>162</v>
      </c>
      <c r="E591" s="230" t="s">
        <v>671</v>
      </c>
      <c r="F591" s="231" t="s">
        <v>672</v>
      </c>
      <c r="G591" s="232" t="s">
        <v>192</v>
      </c>
      <c r="H591" s="233">
        <v>8</v>
      </c>
      <c r="I591" s="234"/>
      <c r="J591" s="235">
        <f>ROUND(I591*H591,2)</f>
        <v>0</v>
      </c>
      <c r="K591" s="236"/>
      <c r="L591" s="45"/>
      <c r="M591" s="237" t="s">
        <v>1</v>
      </c>
      <c r="N591" s="238" t="s">
        <v>45</v>
      </c>
      <c r="O591" s="92"/>
      <c r="P591" s="239">
        <f>O591*H591</f>
        <v>0</v>
      </c>
      <c r="Q591" s="239">
        <v>0.043959999999999999</v>
      </c>
      <c r="R591" s="239">
        <f>Q591*H591</f>
        <v>0.35167999999999999</v>
      </c>
      <c r="S591" s="239">
        <v>0</v>
      </c>
      <c r="T591" s="240">
        <f>S591*H591</f>
        <v>0</v>
      </c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R591" s="241" t="s">
        <v>296</v>
      </c>
      <c r="AT591" s="241" t="s">
        <v>162</v>
      </c>
      <c r="AU591" s="241" t="s">
        <v>89</v>
      </c>
      <c r="AY591" s="18" t="s">
        <v>160</v>
      </c>
      <c r="BE591" s="242">
        <f>IF(N591="základní",J591,0)</f>
        <v>0</v>
      </c>
      <c r="BF591" s="242">
        <f>IF(N591="snížená",J591,0)</f>
        <v>0</v>
      </c>
      <c r="BG591" s="242">
        <f>IF(N591="zákl. přenesená",J591,0)</f>
        <v>0</v>
      </c>
      <c r="BH591" s="242">
        <f>IF(N591="sníž. přenesená",J591,0)</f>
        <v>0</v>
      </c>
      <c r="BI591" s="242">
        <f>IF(N591="nulová",J591,0)</f>
        <v>0</v>
      </c>
      <c r="BJ591" s="18" t="s">
        <v>87</v>
      </c>
      <c r="BK591" s="242">
        <f>ROUND(I591*H591,2)</f>
        <v>0</v>
      </c>
      <c r="BL591" s="18" t="s">
        <v>296</v>
      </c>
      <c r="BM591" s="241" t="s">
        <v>673</v>
      </c>
    </row>
    <row r="592" s="13" customFormat="1">
      <c r="A592" s="13"/>
      <c r="B592" s="243"/>
      <c r="C592" s="244"/>
      <c r="D592" s="245" t="s">
        <v>168</v>
      </c>
      <c r="E592" s="246" t="s">
        <v>1</v>
      </c>
      <c r="F592" s="247" t="s">
        <v>674</v>
      </c>
      <c r="G592" s="244"/>
      <c r="H592" s="246" t="s">
        <v>1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3" t="s">
        <v>168</v>
      </c>
      <c r="AU592" s="253" t="s">
        <v>89</v>
      </c>
      <c r="AV592" s="13" t="s">
        <v>87</v>
      </c>
      <c r="AW592" s="13" t="s">
        <v>36</v>
      </c>
      <c r="AX592" s="13" t="s">
        <v>80</v>
      </c>
      <c r="AY592" s="253" t="s">
        <v>160</v>
      </c>
    </row>
    <row r="593" s="13" customFormat="1">
      <c r="A593" s="13"/>
      <c r="B593" s="243"/>
      <c r="C593" s="244"/>
      <c r="D593" s="245" t="s">
        <v>168</v>
      </c>
      <c r="E593" s="246" t="s">
        <v>1</v>
      </c>
      <c r="F593" s="247" t="s">
        <v>675</v>
      </c>
      <c r="G593" s="244"/>
      <c r="H593" s="246" t="s">
        <v>1</v>
      </c>
      <c r="I593" s="248"/>
      <c r="J593" s="244"/>
      <c r="K593" s="244"/>
      <c r="L593" s="249"/>
      <c r="M593" s="250"/>
      <c r="N593" s="251"/>
      <c r="O593" s="251"/>
      <c r="P593" s="251"/>
      <c r="Q593" s="251"/>
      <c r="R593" s="251"/>
      <c r="S593" s="251"/>
      <c r="T593" s="252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3" t="s">
        <v>168</v>
      </c>
      <c r="AU593" s="253" t="s">
        <v>89</v>
      </c>
      <c r="AV593" s="13" t="s">
        <v>87</v>
      </c>
      <c r="AW593" s="13" t="s">
        <v>36</v>
      </c>
      <c r="AX593" s="13" t="s">
        <v>80</v>
      </c>
      <c r="AY593" s="253" t="s">
        <v>160</v>
      </c>
    </row>
    <row r="594" s="13" customFormat="1">
      <c r="A594" s="13"/>
      <c r="B594" s="243"/>
      <c r="C594" s="244"/>
      <c r="D594" s="245" t="s">
        <v>168</v>
      </c>
      <c r="E594" s="246" t="s">
        <v>1</v>
      </c>
      <c r="F594" s="247" t="s">
        <v>676</v>
      </c>
      <c r="G594" s="244"/>
      <c r="H594" s="246" t="s">
        <v>1</v>
      </c>
      <c r="I594" s="248"/>
      <c r="J594" s="244"/>
      <c r="K594" s="244"/>
      <c r="L594" s="249"/>
      <c r="M594" s="250"/>
      <c r="N594" s="251"/>
      <c r="O594" s="251"/>
      <c r="P594" s="251"/>
      <c r="Q594" s="251"/>
      <c r="R594" s="251"/>
      <c r="S594" s="251"/>
      <c r="T594" s="252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3" t="s">
        <v>168</v>
      </c>
      <c r="AU594" s="253" t="s">
        <v>89</v>
      </c>
      <c r="AV594" s="13" t="s">
        <v>87</v>
      </c>
      <c r="AW594" s="13" t="s">
        <v>36</v>
      </c>
      <c r="AX594" s="13" t="s">
        <v>80</v>
      </c>
      <c r="AY594" s="253" t="s">
        <v>160</v>
      </c>
    </row>
    <row r="595" s="13" customFormat="1">
      <c r="A595" s="13"/>
      <c r="B595" s="243"/>
      <c r="C595" s="244"/>
      <c r="D595" s="245" t="s">
        <v>168</v>
      </c>
      <c r="E595" s="246" t="s">
        <v>1</v>
      </c>
      <c r="F595" s="247" t="s">
        <v>677</v>
      </c>
      <c r="G595" s="244"/>
      <c r="H595" s="246" t="s">
        <v>1</v>
      </c>
      <c r="I595" s="248"/>
      <c r="J595" s="244"/>
      <c r="K595" s="244"/>
      <c r="L595" s="249"/>
      <c r="M595" s="250"/>
      <c r="N595" s="251"/>
      <c r="O595" s="251"/>
      <c r="P595" s="251"/>
      <c r="Q595" s="251"/>
      <c r="R595" s="251"/>
      <c r="S595" s="251"/>
      <c r="T595" s="25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3" t="s">
        <v>168</v>
      </c>
      <c r="AU595" s="253" t="s">
        <v>89</v>
      </c>
      <c r="AV595" s="13" t="s">
        <v>87</v>
      </c>
      <c r="AW595" s="13" t="s">
        <v>36</v>
      </c>
      <c r="AX595" s="13" t="s">
        <v>80</v>
      </c>
      <c r="AY595" s="253" t="s">
        <v>160</v>
      </c>
    </row>
    <row r="596" s="13" customFormat="1">
      <c r="A596" s="13"/>
      <c r="B596" s="243"/>
      <c r="C596" s="244"/>
      <c r="D596" s="245" t="s">
        <v>168</v>
      </c>
      <c r="E596" s="246" t="s">
        <v>1</v>
      </c>
      <c r="F596" s="247" t="s">
        <v>678</v>
      </c>
      <c r="G596" s="244"/>
      <c r="H596" s="246" t="s">
        <v>1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3" t="s">
        <v>168</v>
      </c>
      <c r="AU596" s="253" t="s">
        <v>89</v>
      </c>
      <c r="AV596" s="13" t="s">
        <v>87</v>
      </c>
      <c r="AW596" s="13" t="s">
        <v>36</v>
      </c>
      <c r="AX596" s="13" t="s">
        <v>80</v>
      </c>
      <c r="AY596" s="253" t="s">
        <v>160</v>
      </c>
    </row>
    <row r="597" s="14" customFormat="1">
      <c r="A597" s="14"/>
      <c r="B597" s="254"/>
      <c r="C597" s="255"/>
      <c r="D597" s="245" t="s">
        <v>168</v>
      </c>
      <c r="E597" s="256" t="s">
        <v>1</v>
      </c>
      <c r="F597" s="257" t="s">
        <v>679</v>
      </c>
      <c r="G597" s="255"/>
      <c r="H597" s="258">
        <v>8</v>
      </c>
      <c r="I597" s="259"/>
      <c r="J597" s="255"/>
      <c r="K597" s="255"/>
      <c r="L597" s="260"/>
      <c r="M597" s="261"/>
      <c r="N597" s="262"/>
      <c r="O597" s="262"/>
      <c r="P597" s="262"/>
      <c r="Q597" s="262"/>
      <c r="R597" s="262"/>
      <c r="S597" s="262"/>
      <c r="T597" s="263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64" t="s">
        <v>168</v>
      </c>
      <c r="AU597" s="264" t="s">
        <v>89</v>
      </c>
      <c r="AV597" s="14" t="s">
        <v>89</v>
      </c>
      <c r="AW597" s="14" t="s">
        <v>36</v>
      </c>
      <c r="AX597" s="14" t="s">
        <v>80</v>
      </c>
      <c r="AY597" s="264" t="s">
        <v>160</v>
      </c>
    </row>
    <row r="598" s="15" customFormat="1">
      <c r="A598" s="15"/>
      <c r="B598" s="265"/>
      <c r="C598" s="266"/>
      <c r="D598" s="245" t="s">
        <v>168</v>
      </c>
      <c r="E598" s="267" t="s">
        <v>1</v>
      </c>
      <c r="F598" s="268" t="s">
        <v>173</v>
      </c>
      <c r="G598" s="266"/>
      <c r="H598" s="269">
        <v>8</v>
      </c>
      <c r="I598" s="270"/>
      <c r="J598" s="266"/>
      <c r="K598" s="266"/>
      <c r="L598" s="271"/>
      <c r="M598" s="272"/>
      <c r="N598" s="273"/>
      <c r="O598" s="273"/>
      <c r="P598" s="273"/>
      <c r="Q598" s="273"/>
      <c r="R598" s="273"/>
      <c r="S598" s="273"/>
      <c r="T598" s="274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75" t="s">
        <v>168</v>
      </c>
      <c r="AU598" s="275" t="s">
        <v>89</v>
      </c>
      <c r="AV598" s="15" t="s">
        <v>166</v>
      </c>
      <c r="AW598" s="15" t="s">
        <v>36</v>
      </c>
      <c r="AX598" s="15" t="s">
        <v>87</v>
      </c>
      <c r="AY598" s="275" t="s">
        <v>160</v>
      </c>
    </row>
    <row r="599" s="2" customFormat="1" ht="24.15" customHeight="1">
      <c r="A599" s="39"/>
      <c r="B599" s="40"/>
      <c r="C599" s="229" t="s">
        <v>680</v>
      </c>
      <c r="D599" s="229" t="s">
        <v>162</v>
      </c>
      <c r="E599" s="230" t="s">
        <v>681</v>
      </c>
      <c r="F599" s="231" t="s">
        <v>682</v>
      </c>
      <c r="G599" s="232" t="s">
        <v>533</v>
      </c>
      <c r="H599" s="302"/>
      <c r="I599" s="234"/>
      <c r="J599" s="235">
        <f>ROUND(I599*H599,2)</f>
        <v>0</v>
      </c>
      <c r="K599" s="236"/>
      <c r="L599" s="45"/>
      <c r="M599" s="237" t="s">
        <v>1</v>
      </c>
      <c r="N599" s="238" t="s">
        <v>45</v>
      </c>
      <c r="O599" s="92"/>
      <c r="P599" s="239">
        <f>O599*H599</f>
        <v>0</v>
      </c>
      <c r="Q599" s="239">
        <v>0</v>
      </c>
      <c r="R599" s="239">
        <f>Q599*H599</f>
        <v>0</v>
      </c>
      <c r="S599" s="239">
        <v>0</v>
      </c>
      <c r="T599" s="240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41" t="s">
        <v>296</v>
      </c>
      <c r="AT599" s="241" t="s">
        <v>162</v>
      </c>
      <c r="AU599" s="241" t="s">
        <v>89</v>
      </c>
      <c r="AY599" s="18" t="s">
        <v>160</v>
      </c>
      <c r="BE599" s="242">
        <f>IF(N599="základní",J599,0)</f>
        <v>0</v>
      </c>
      <c r="BF599" s="242">
        <f>IF(N599="snížená",J599,0)</f>
        <v>0</v>
      </c>
      <c r="BG599" s="242">
        <f>IF(N599="zákl. přenesená",J599,0)</f>
        <v>0</v>
      </c>
      <c r="BH599" s="242">
        <f>IF(N599="sníž. přenesená",J599,0)</f>
        <v>0</v>
      </c>
      <c r="BI599" s="242">
        <f>IF(N599="nulová",J599,0)</f>
        <v>0</v>
      </c>
      <c r="BJ599" s="18" t="s">
        <v>87</v>
      </c>
      <c r="BK599" s="242">
        <f>ROUND(I599*H599,2)</f>
        <v>0</v>
      </c>
      <c r="BL599" s="18" t="s">
        <v>296</v>
      </c>
      <c r="BM599" s="241" t="s">
        <v>683</v>
      </c>
    </row>
    <row r="600" s="12" customFormat="1" ht="22.8" customHeight="1">
      <c r="A600" s="12"/>
      <c r="B600" s="213"/>
      <c r="C600" s="214"/>
      <c r="D600" s="215" t="s">
        <v>79</v>
      </c>
      <c r="E600" s="227" t="s">
        <v>684</v>
      </c>
      <c r="F600" s="227" t="s">
        <v>685</v>
      </c>
      <c r="G600" s="214"/>
      <c r="H600" s="214"/>
      <c r="I600" s="217"/>
      <c r="J600" s="228">
        <f>BK600</f>
        <v>0</v>
      </c>
      <c r="K600" s="214"/>
      <c r="L600" s="219"/>
      <c r="M600" s="220"/>
      <c r="N600" s="221"/>
      <c r="O600" s="221"/>
      <c r="P600" s="222">
        <f>SUM(P601:P687)</f>
        <v>0</v>
      </c>
      <c r="Q600" s="221"/>
      <c r="R600" s="222">
        <f>SUM(R601:R687)</f>
        <v>0.021600000000000001</v>
      </c>
      <c r="S600" s="221"/>
      <c r="T600" s="223">
        <f>SUM(T601:T687)</f>
        <v>0.28800000000000003</v>
      </c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R600" s="224" t="s">
        <v>89</v>
      </c>
      <c r="AT600" s="225" t="s">
        <v>79</v>
      </c>
      <c r="AU600" s="225" t="s">
        <v>87</v>
      </c>
      <c r="AY600" s="224" t="s">
        <v>160</v>
      </c>
      <c r="BK600" s="226">
        <f>SUM(BK601:BK687)</f>
        <v>0</v>
      </c>
    </row>
    <row r="601" s="2" customFormat="1" ht="33" customHeight="1">
      <c r="A601" s="39"/>
      <c r="B601" s="40"/>
      <c r="C601" s="229" t="s">
        <v>686</v>
      </c>
      <c r="D601" s="229" t="s">
        <v>162</v>
      </c>
      <c r="E601" s="230" t="s">
        <v>687</v>
      </c>
      <c r="F601" s="231" t="s">
        <v>688</v>
      </c>
      <c r="G601" s="232" t="s">
        <v>192</v>
      </c>
      <c r="H601" s="233">
        <v>1</v>
      </c>
      <c r="I601" s="234"/>
      <c r="J601" s="235">
        <f>ROUND(I601*H601,2)</f>
        <v>0</v>
      </c>
      <c r="K601" s="236"/>
      <c r="L601" s="45"/>
      <c r="M601" s="237" t="s">
        <v>1</v>
      </c>
      <c r="N601" s="238" t="s">
        <v>45</v>
      </c>
      <c r="O601" s="92"/>
      <c r="P601" s="239">
        <f>O601*H601</f>
        <v>0</v>
      </c>
      <c r="Q601" s="239">
        <v>0</v>
      </c>
      <c r="R601" s="239">
        <f>Q601*H601</f>
        <v>0</v>
      </c>
      <c r="S601" s="239">
        <v>0</v>
      </c>
      <c r="T601" s="240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41" t="s">
        <v>296</v>
      </c>
      <c r="AT601" s="241" t="s">
        <v>162</v>
      </c>
      <c r="AU601" s="241" t="s">
        <v>89</v>
      </c>
      <c r="AY601" s="18" t="s">
        <v>160</v>
      </c>
      <c r="BE601" s="242">
        <f>IF(N601="základní",J601,0)</f>
        <v>0</v>
      </c>
      <c r="BF601" s="242">
        <f>IF(N601="snížená",J601,0)</f>
        <v>0</v>
      </c>
      <c r="BG601" s="242">
        <f>IF(N601="zákl. přenesená",J601,0)</f>
        <v>0</v>
      </c>
      <c r="BH601" s="242">
        <f>IF(N601="sníž. přenesená",J601,0)</f>
        <v>0</v>
      </c>
      <c r="BI601" s="242">
        <f>IF(N601="nulová",J601,0)</f>
        <v>0</v>
      </c>
      <c r="BJ601" s="18" t="s">
        <v>87</v>
      </c>
      <c r="BK601" s="242">
        <f>ROUND(I601*H601,2)</f>
        <v>0</v>
      </c>
      <c r="BL601" s="18" t="s">
        <v>296</v>
      </c>
      <c r="BM601" s="241" t="s">
        <v>689</v>
      </c>
    </row>
    <row r="602" s="2" customFormat="1" ht="24.15" customHeight="1">
      <c r="A602" s="39"/>
      <c r="B602" s="40"/>
      <c r="C602" s="229" t="s">
        <v>690</v>
      </c>
      <c r="D602" s="229" t="s">
        <v>162</v>
      </c>
      <c r="E602" s="230" t="s">
        <v>691</v>
      </c>
      <c r="F602" s="231" t="s">
        <v>692</v>
      </c>
      <c r="G602" s="232" t="s">
        <v>192</v>
      </c>
      <c r="H602" s="233">
        <v>12</v>
      </c>
      <c r="I602" s="234"/>
      <c r="J602" s="235">
        <f>ROUND(I602*H602,2)</f>
        <v>0</v>
      </c>
      <c r="K602" s="236"/>
      <c r="L602" s="45"/>
      <c r="M602" s="237" t="s">
        <v>1</v>
      </c>
      <c r="N602" s="238" t="s">
        <v>45</v>
      </c>
      <c r="O602" s="92"/>
      <c r="P602" s="239">
        <f>O602*H602</f>
        <v>0</v>
      </c>
      <c r="Q602" s="239">
        <v>0</v>
      </c>
      <c r="R602" s="239">
        <f>Q602*H602</f>
        <v>0</v>
      </c>
      <c r="S602" s="239">
        <v>0.024</v>
      </c>
      <c r="T602" s="240">
        <f>S602*H602</f>
        <v>0.28800000000000003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41" t="s">
        <v>296</v>
      </c>
      <c r="AT602" s="241" t="s">
        <v>162</v>
      </c>
      <c r="AU602" s="241" t="s">
        <v>89</v>
      </c>
      <c r="AY602" s="18" t="s">
        <v>160</v>
      </c>
      <c r="BE602" s="242">
        <f>IF(N602="základní",J602,0)</f>
        <v>0</v>
      </c>
      <c r="BF602" s="242">
        <f>IF(N602="snížená",J602,0)</f>
        <v>0</v>
      </c>
      <c r="BG602" s="242">
        <f>IF(N602="zákl. přenesená",J602,0)</f>
        <v>0</v>
      </c>
      <c r="BH602" s="242">
        <f>IF(N602="sníž. přenesená",J602,0)</f>
        <v>0</v>
      </c>
      <c r="BI602" s="242">
        <f>IF(N602="nulová",J602,0)</f>
        <v>0</v>
      </c>
      <c r="BJ602" s="18" t="s">
        <v>87</v>
      </c>
      <c r="BK602" s="242">
        <f>ROUND(I602*H602,2)</f>
        <v>0</v>
      </c>
      <c r="BL602" s="18" t="s">
        <v>296</v>
      </c>
      <c r="BM602" s="241" t="s">
        <v>693</v>
      </c>
    </row>
    <row r="603" s="13" customFormat="1">
      <c r="A603" s="13"/>
      <c r="B603" s="243"/>
      <c r="C603" s="244"/>
      <c r="D603" s="245" t="s">
        <v>168</v>
      </c>
      <c r="E603" s="246" t="s">
        <v>1</v>
      </c>
      <c r="F603" s="247" t="s">
        <v>169</v>
      </c>
      <c r="G603" s="244"/>
      <c r="H603" s="246" t="s">
        <v>1</v>
      </c>
      <c r="I603" s="248"/>
      <c r="J603" s="244"/>
      <c r="K603" s="244"/>
      <c r="L603" s="249"/>
      <c r="M603" s="250"/>
      <c r="N603" s="251"/>
      <c r="O603" s="251"/>
      <c r="P603" s="251"/>
      <c r="Q603" s="251"/>
      <c r="R603" s="251"/>
      <c r="S603" s="251"/>
      <c r="T603" s="25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3" t="s">
        <v>168</v>
      </c>
      <c r="AU603" s="253" t="s">
        <v>89</v>
      </c>
      <c r="AV603" s="13" t="s">
        <v>87</v>
      </c>
      <c r="AW603" s="13" t="s">
        <v>36</v>
      </c>
      <c r="AX603" s="13" t="s">
        <v>80</v>
      </c>
      <c r="AY603" s="253" t="s">
        <v>160</v>
      </c>
    </row>
    <row r="604" s="14" customFormat="1">
      <c r="A604" s="14"/>
      <c r="B604" s="254"/>
      <c r="C604" s="255"/>
      <c r="D604" s="245" t="s">
        <v>168</v>
      </c>
      <c r="E604" s="256" t="s">
        <v>1</v>
      </c>
      <c r="F604" s="257" t="s">
        <v>694</v>
      </c>
      <c r="G604" s="255"/>
      <c r="H604" s="258">
        <v>2</v>
      </c>
      <c r="I604" s="259"/>
      <c r="J604" s="255"/>
      <c r="K604" s="255"/>
      <c r="L604" s="260"/>
      <c r="M604" s="261"/>
      <c r="N604" s="262"/>
      <c r="O604" s="262"/>
      <c r="P604" s="262"/>
      <c r="Q604" s="262"/>
      <c r="R604" s="262"/>
      <c r="S604" s="262"/>
      <c r="T604" s="26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4" t="s">
        <v>168</v>
      </c>
      <c r="AU604" s="264" t="s">
        <v>89</v>
      </c>
      <c r="AV604" s="14" t="s">
        <v>89</v>
      </c>
      <c r="AW604" s="14" t="s">
        <v>36</v>
      </c>
      <c r="AX604" s="14" t="s">
        <v>80</v>
      </c>
      <c r="AY604" s="264" t="s">
        <v>160</v>
      </c>
    </row>
    <row r="605" s="14" customFormat="1">
      <c r="A605" s="14"/>
      <c r="B605" s="254"/>
      <c r="C605" s="255"/>
      <c r="D605" s="245" t="s">
        <v>168</v>
      </c>
      <c r="E605" s="256" t="s">
        <v>1</v>
      </c>
      <c r="F605" s="257" t="s">
        <v>695</v>
      </c>
      <c r="G605" s="255"/>
      <c r="H605" s="258">
        <v>2</v>
      </c>
      <c r="I605" s="259"/>
      <c r="J605" s="255"/>
      <c r="K605" s="255"/>
      <c r="L605" s="260"/>
      <c r="M605" s="261"/>
      <c r="N605" s="262"/>
      <c r="O605" s="262"/>
      <c r="P605" s="262"/>
      <c r="Q605" s="262"/>
      <c r="R605" s="262"/>
      <c r="S605" s="262"/>
      <c r="T605" s="263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64" t="s">
        <v>168</v>
      </c>
      <c r="AU605" s="264" t="s">
        <v>89</v>
      </c>
      <c r="AV605" s="14" t="s">
        <v>89</v>
      </c>
      <c r="AW605" s="14" t="s">
        <v>36</v>
      </c>
      <c r="AX605" s="14" t="s">
        <v>80</v>
      </c>
      <c r="AY605" s="264" t="s">
        <v>160</v>
      </c>
    </row>
    <row r="606" s="13" customFormat="1">
      <c r="A606" s="13"/>
      <c r="B606" s="243"/>
      <c r="C606" s="244"/>
      <c r="D606" s="245" t="s">
        <v>168</v>
      </c>
      <c r="E606" s="246" t="s">
        <v>1</v>
      </c>
      <c r="F606" s="247" t="s">
        <v>218</v>
      </c>
      <c r="G606" s="244"/>
      <c r="H606" s="246" t="s">
        <v>1</v>
      </c>
      <c r="I606" s="248"/>
      <c r="J606" s="244"/>
      <c r="K606" s="244"/>
      <c r="L606" s="249"/>
      <c r="M606" s="250"/>
      <c r="N606" s="251"/>
      <c r="O606" s="251"/>
      <c r="P606" s="251"/>
      <c r="Q606" s="251"/>
      <c r="R606" s="251"/>
      <c r="S606" s="251"/>
      <c r="T606" s="252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3" t="s">
        <v>168</v>
      </c>
      <c r="AU606" s="253" t="s">
        <v>89</v>
      </c>
      <c r="AV606" s="13" t="s">
        <v>87</v>
      </c>
      <c r="AW606" s="13" t="s">
        <v>36</v>
      </c>
      <c r="AX606" s="13" t="s">
        <v>80</v>
      </c>
      <c r="AY606" s="253" t="s">
        <v>160</v>
      </c>
    </row>
    <row r="607" s="14" customFormat="1">
      <c r="A607" s="14"/>
      <c r="B607" s="254"/>
      <c r="C607" s="255"/>
      <c r="D607" s="245" t="s">
        <v>168</v>
      </c>
      <c r="E607" s="256" t="s">
        <v>1</v>
      </c>
      <c r="F607" s="257" t="s">
        <v>696</v>
      </c>
      <c r="G607" s="255"/>
      <c r="H607" s="258">
        <v>2</v>
      </c>
      <c r="I607" s="259"/>
      <c r="J607" s="255"/>
      <c r="K607" s="255"/>
      <c r="L607" s="260"/>
      <c r="M607" s="261"/>
      <c r="N607" s="262"/>
      <c r="O607" s="262"/>
      <c r="P607" s="262"/>
      <c r="Q607" s="262"/>
      <c r="R607" s="262"/>
      <c r="S607" s="262"/>
      <c r="T607" s="263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64" t="s">
        <v>168</v>
      </c>
      <c r="AU607" s="264" t="s">
        <v>89</v>
      </c>
      <c r="AV607" s="14" t="s">
        <v>89</v>
      </c>
      <c r="AW607" s="14" t="s">
        <v>36</v>
      </c>
      <c r="AX607" s="14" t="s">
        <v>80</v>
      </c>
      <c r="AY607" s="264" t="s">
        <v>160</v>
      </c>
    </row>
    <row r="608" s="14" customFormat="1">
      <c r="A608" s="14"/>
      <c r="B608" s="254"/>
      <c r="C608" s="255"/>
      <c r="D608" s="245" t="s">
        <v>168</v>
      </c>
      <c r="E608" s="256" t="s">
        <v>1</v>
      </c>
      <c r="F608" s="257" t="s">
        <v>695</v>
      </c>
      <c r="G608" s="255"/>
      <c r="H608" s="258">
        <v>2</v>
      </c>
      <c r="I608" s="259"/>
      <c r="J608" s="255"/>
      <c r="K608" s="255"/>
      <c r="L608" s="260"/>
      <c r="M608" s="261"/>
      <c r="N608" s="262"/>
      <c r="O608" s="262"/>
      <c r="P608" s="262"/>
      <c r="Q608" s="262"/>
      <c r="R608" s="262"/>
      <c r="S608" s="262"/>
      <c r="T608" s="263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4" t="s">
        <v>168</v>
      </c>
      <c r="AU608" s="264" t="s">
        <v>89</v>
      </c>
      <c r="AV608" s="14" t="s">
        <v>89</v>
      </c>
      <c r="AW608" s="14" t="s">
        <v>36</v>
      </c>
      <c r="AX608" s="14" t="s">
        <v>80</v>
      </c>
      <c r="AY608" s="264" t="s">
        <v>160</v>
      </c>
    </row>
    <row r="609" s="13" customFormat="1">
      <c r="A609" s="13"/>
      <c r="B609" s="243"/>
      <c r="C609" s="244"/>
      <c r="D609" s="245" t="s">
        <v>168</v>
      </c>
      <c r="E609" s="246" t="s">
        <v>1</v>
      </c>
      <c r="F609" s="247" t="s">
        <v>221</v>
      </c>
      <c r="G609" s="244"/>
      <c r="H609" s="246" t="s">
        <v>1</v>
      </c>
      <c r="I609" s="248"/>
      <c r="J609" s="244"/>
      <c r="K609" s="244"/>
      <c r="L609" s="249"/>
      <c r="M609" s="250"/>
      <c r="N609" s="251"/>
      <c r="O609" s="251"/>
      <c r="P609" s="251"/>
      <c r="Q609" s="251"/>
      <c r="R609" s="251"/>
      <c r="S609" s="251"/>
      <c r="T609" s="25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3" t="s">
        <v>168</v>
      </c>
      <c r="AU609" s="253" t="s">
        <v>89</v>
      </c>
      <c r="AV609" s="13" t="s">
        <v>87</v>
      </c>
      <c r="AW609" s="13" t="s">
        <v>36</v>
      </c>
      <c r="AX609" s="13" t="s">
        <v>80</v>
      </c>
      <c r="AY609" s="253" t="s">
        <v>160</v>
      </c>
    </row>
    <row r="610" s="14" customFormat="1">
      <c r="A610" s="14"/>
      <c r="B610" s="254"/>
      <c r="C610" s="255"/>
      <c r="D610" s="245" t="s">
        <v>168</v>
      </c>
      <c r="E610" s="256" t="s">
        <v>1</v>
      </c>
      <c r="F610" s="257" t="s">
        <v>696</v>
      </c>
      <c r="G610" s="255"/>
      <c r="H610" s="258">
        <v>2</v>
      </c>
      <c r="I610" s="259"/>
      <c r="J610" s="255"/>
      <c r="K610" s="255"/>
      <c r="L610" s="260"/>
      <c r="M610" s="261"/>
      <c r="N610" s="262"/>
      <c r="O610" s="262"/>
      <c r="P610" s="262"/>
      <c r="Q610" s="262"/>
      <c r="R610" s="262"/>
      <c r="S610" s="262"/>
      <c r="T610" s="26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4" t="s">
        <v>168</v>
      </c>
      <c r="AU610" s="264" t="s">
        <v>89</v>
      </c>
      <c r="AV610" s="14" t="s">
        <v>89</v>
      </c>
      <c r="AW610" s="14" t="s">
        <v>36</v>
      </c>
      <c r="AX610" s="14" t="s">
        <v>80</v>
      </c>
      <c r="AY610" s="264" t="s">
        <v>160</v>
      </c>
    </row>
    <row r="611" s="14" customFormat="1">
      <c r="A611" s="14"/>
      <c r="B611" s="254"/>
      <c r="C611" s="255"/>
      <c r="D611" s="245" t="s">
        <v>168</v>
      </c>
      <c r="E611" s="256" t="s">
        <v>1</v>
      </c>
      <c r="F611" s="257" t="s">
        <v>695</v>
      </c>
      <c r="G611" s="255"/>
      <c r="H611" s="258">
        <v>2</v>
      </c>
      <c r="I611" s="259"/>
      <c r="J611" s="255"/>
      <c r="K611" s="255"/>
      <c r="L611" s="260"/>
      <c r="M611" s="261"/>
      <c r="N611" s="262"/>
      <c r="O611" s="262"/>
      <c r="P611" s="262"/>
      <c r="Q611" s="262"/>
      <c r="R611" s="262"/>
      <c r="S611" s="262"/>
      <c r="T611" s="263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4" t="s">
        <v>168</v>
      </c>
      <c r="AU611" s="264" t="s">
        <v>89</v>
      </c>
      <c r="AV611" s="14" t="s">
        <v>89</v>
      </c>
      <c r="AW611" s="14" t="s">
        <v>36</v>
      </c>
      <c r="AX611" s="14" t="s">
        <v>80</v>
      </c>
      <c r="AY611" s="264" t="s">
        <v>160</v>
      </c>
    </row>
    <row r="612" s="15" customFormat="1">
      <c r="A612" s="15"/>
      <c r="B612" s="265"/>
      <c r="C612" s="266"/>
      <c r="D612" s="245" t="s">
        <v>168</v>
      </c>
      <c r="E612" s="267" t="s">
        <v>1</v>
      </c>
      <c r="F612" s="268" t="s">
        <v>173</v>
      </c>
      <c r="G612" s="266"/>
      <c r="H612" s="269">
        <v>12</v>
      </c>
      <c r="I612" s="270"/>
      <c r="J612" s="266"/>
      <c r="K612" s="266"/>
      <c r="L612" s="271"/>
      <c r="M612" s="272"/>
      <c r="N612" s="273"/>
      <c r="O612" s="273"/>
      <c r="P612" s="273"/>
      <c r="Q612" s="273"/>
      <c r="R612" s="273"/>
      <c r="S612" s="273"/>
      <c r="T612" s="274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75" t="s">
        <v>168</v>
      </c>
      <c r="AU612" s="275" t="s">
        <v>89</v>
      </c>
      <c r="AV612" s="15" t="s">
        <v>166</v>
      </c>
      <c r="AW612" s="15" t="s">
        <v>36</v>
      </c>
      <c r="AX612" s="15" t="s">
        <v>87</v>
      </c>
      <c r="AY612" s="275" t="s">
        <v>160</v>
      </c>
    </row>
    <row r="613" s="2" customFormat="1" ht="24.15" customHeight="1">
      <c r="A613" s="39"/>
      <c r="B613" s="40"/>
      <c r="C613" s="229" t="s">
        <v>697</v>
      </c>
      <c r="D613" s="229" t="s">
        <v>162</v>
      </c>
      <c r="E613" s="230" t="s">
        <v>698</v>
      </c>
      <c r="F613" s="231" t="s">
        <v>699</v>
      </c>
      <c r="G613" s="232" t="s">
        <v>192</v>
      </c>
      <c r="H613" s="233">
        <v>6</v>
      </c>
      <c r="I613" s="234"/>
      <c r="J613" s="235">
        <f>ROUND(I613*H613,2)</f>
        <v>0</v>
      </c>
      <c r="K613" s="236"/>
      <c r="L613" s="45"/>
      <c r="M613" s="237" t="s">
        <v>1</v>
      </c>
      <c r="N613" s="238" t="s">
        <v>45</v>
      </c>
      <c r="O613" s="92"/>
      <c r="P613" s="239">
        <f>O613*H613</f>
        <v>0</v>
      </c>
      <c r="Q613" s="239">
        <v>0</v>
      </c>
      <c r="R613" s="239">
        <f>Q613*H613</f>
        <v>0</v>
      </c>
      <c r="S613" s="239">
        <v>0</v>
      </c>
      <c r="T613" s="240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41" t="s">
        <v>296</v>
      </c>
      <c r="AT613" s="241" t="s">
        <v>162</v>
      </c>
      <c r="AU613" s="241" t="s">
        <v>89</v>
      </c>
      <c r="AY613" s="18" t="s">
        <v>160</v>
      </c>
      <c r="BE613" s="242">
        <f>IF(N613="základní",J613,0)</f>
        <v>0</v>
      </c>
      <c r="BF613" s="242">
        <f>IF(N613="snížená",J613,0)</f>
        <v>0</v>
      </c>
      <c r="BG613" s="242">
        <f>IF(N613="zákl. přenesená",J613,0)</f>
        <v>0</v>
      </c>
      <c r="BH613" s="242">
        <f>IF(N613="sníž. přenesená",J613,0)</f>
        <v>0</v>
      </c>
      <c r="BI613" s="242">
        <f>IF(N613="nulová",J613,0)</f>
        <v>0</v>
      </c>
      <c r="BJ613" s="18" t="s">
        <v>87</v>
      </c>
      <c r="BK613" s="242">
        <f>ROUND(I613*H613,2)</f>
        <v>0</v>
      </c>
      <c r="BL613" s="18" t="s">
        <v>296</v>
      </c>
      <c r="BM613" s="241" t="s">
        <v>700</v>
      </c>
    </row>
    <row r="614" s="14" customFormat="1">
      <c r="A614" s="14"/>
      <c r="B614" s="254"/>
      <c r="C614" s="255"/>
      <c r="D614" s="245" t="s">
        <v>168</v>
      </c>
      <c r="E614" s="256" t="s">
        <v>1</v>
      </c>
      <c r="F614" s="257" t="s">
        <v>701</v>
      </c>
      <c r="G614" s="255"/>
      <c r="H614" s="258">
        <v>6</v>
      </c>
      <c r="I614" s="259"/>
      <c r="J614" s="255"/>
      <c r="K614" s="255"/>
      <c r="L614" s="260"/>
      <c r="M614" s="261"/>
      <c r="N614" s="262"/>
      <c r="O614" s="262"/>
      <c r="P614" s="262"/>
      <c r="Q614" s="262"/>
      <c r="R614" s="262"/>
      <c r="S614" s="262"/>
      <c r="T614" s="26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4" t="s">
        <v>168</v>
      </c>
      <c r="AU614" s="264" t="s">
        <v>89</v>
      </c>
      <c r="AV614" s="14" t="s">
        <v>89</v>
      </c>
      <c r="AW614" s="14" t="s">
        <v>36</v>
      </c>
      <c r="AX614" s="14" t="s">
        <v>87</v>
      </c>
      <c r="AY614" s="264" t="s">
        <v>160</v>
      </c>
    </row>
    <row r="615" s="2" customFormat="1" ht="24.15" customHeight="1">
      <c r="A615" s="39"/>
      <c r="B615" s="40"/>
      <c r="C615" s="287" t="s">
        <v>702</v>
      </c>
      <c r="D615" s="287" t="s">
        <v>320</v>
      </c>
      <c r="E615" s="288" t="s">
        <v>703</v>
      </c>
      <c r="F615" s="289" t="s">
        <v>704</v>
      </c>
      <c r="G615" s="290" t="s">
        <v>201</v>
      </c>
      <c r="H615" s="291">
        <v>5.4000000000000004</v>
      </c>
      <c r="I615" s="292"/>
      <c r="J615" s="293">
        <f>ROUND(I615*H615,2)</f>
        <v>0</v>
      </c>
      <c r="K615" s="294"/>
      <c r="L615" s="295"/>
      <c r="M615" s="296" t="s">
        <v>1</v>
      </c>
      <c r="N615" s="297" t="s">
        <v>45</v>
      </c>
      <c r="O615" s="92"/>
      <c r="P615" s="239">
        <f>O615*H615</f>
        <v>0</v>
      </c>
      <c r="Q615" s="239">
        <v>0.0040000000000000001</v>
      </c>
      <c r="R615" s="239">
        <f>Q615*H615</f>
        <v>0.021600000000000001</v>
      </c>
      <c r="S615" s="239">
        <v>0</v>
      </c>
      <c r="T615" s="240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41" t="s">
        <v>402</v>
      </c>
      <c r="AT615" s="241" t="s">
        <v>320</v>
      </c>
      <c r="AU615" s="241" t="s">
        <v>89</v>
      </c>
      <c r="AY615" s="18" t="s">
        <v>160</v>
      </c>
      <c r="BE615" s="242">
        <f>IF(N615="základní",J615,0)</f>
        <v>0</v>
      </c>
      <c r="BF615" s="242">
        <f>IF(N615="snížená",J615,0)</f>
        <v>0</v>
      </c>
      <c r="BG615" s="242">
        <f>IF(N615="zákl. přenesená",J615,0)</f>
        <v>0</v>
      </c>
      <c r="BH615" s="242">
        <f>IF(N615="sníž. přenesená",J615,0)</f>
        <v>0</v>
      </c>
      <c r="BI615" s="242">
        <f>IF(N615="nulová",J615,0)</f>
        <v>0</v>
      </c>
      <c r="BJ615" s="18" t="s">
        <v>87</v>
      </c>
      <c r="BK615" s="242">
        <f>ROUND(I615*H615,2)</f>
        <v>0</v>
      </c>
      <c r="BL615" s="18" t="s">
        <v>296</v>
      </c>
      <c r="BM615" s="241" t="s">
        <v>705</v>
      </c>
    </row>
    <row r="616" s="14" customFormat="1">
      <c r="A616" s="14"/>
      <c r="B616" s="254"/>
      <c r="C616" s="255"/>
      <c r="D616" s="245" t="s">
        <v>168</v>
      </c>
      <c r="E616" s="256" t="s">
        <v>1</v>
      </c>
      <c r="F616" s="257" t="s">
        <v>706</v>
      </c>
      <c r="G616" s="255"/>
      <c r="H616" s="258">
        <v>5.4000000000000004</v>
      </c>
      <c r="I616" s="259"/>
      <c r="J616" s="255"/>
      <c r="K616" s="255"/>
      <c r="L616" s="260"/>
      <c r="M616" s="261"/>
      <c r="N616" s="262"/>
      <c r="O616" s="262"/>
      <c r="P616" s="262"/>
      <c r="Q616" s="262"/>
      <c r="R616" s="262"/>
      <c r="S616" s="262"/>
      <c r="T616" s="263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4" t="s">
        <v>168</v>
      </c>
      <c r="AU616" s="264" t="s">
        <v>89</v>
      </c>
      <c r="AV616" s="14" t="s">
        <v>89</v>
      </c>
      <c r="AW616" s="14" t="s">
        <v>36</v>
      </c>
      <c r="AX616" s="14" t="s">
        <v>87</v>
      </c>
      <c r="AY616" s="264" t="s">
        <v>160</v>
      </c>
    </row>
    <row r="617" s="2" customFormat="1" ht="24.15" customHeight="1">
      <c r="A617" s="39"/>
      <c r="B617" s="40"/>
      <c r="C617" s="229" t="s">
        <v>707</v>
      </c>
      <c r="D617" s="229" t="s">
        <v>162</v>
      </c>
      <c r="E617" s="230" t="s">
        <v>708</v>
      </c>
      <c r="F617" s="231" t="s">
        <v>709</v>
      </c>
      <c r="G617" s="232" t="s">
        <v>192</v>
      </c>
      <c r="H617" s="233">
        <v>4</v>
      </c>
      <c r="I617" s="234"/>
      <c r="J617" s="235">
        <f>ROUND(I617*H617,2)</f>
        <v>0</v>
      </c>
      <c r="K617" s="236"/>
      <c r="L617" s="45"/>
      <c r="M617" s="237" t="s">
        <v>1</v>
      </c>
      <c r="N617" s="238" t="s">
        <v>45</v>
      </c>
      <c r="O617" s="92"/>
      <c r="P617" s="239">
        <f>O617*H617</f>
        <v>0</v>
      </c>
      <c r="Q617" s="239">
        <v>0</v>
      </c>
      <c r="R617" s="239">
        <f>Q617*H617</f>
        <v>0</v>
      </c>
      <c r="S617" s="239">
        <v>0</v>
      </c>
      <c r="T617" s="240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41" t="s">
        <v>296</v>
      </c>
      <c r="AT617" s="241" t="s">
        <v>162</v>
      </c>
      <c r="AU617" s="241" t="s">
        <v>89</v>
      </c>
      <c r="AY617" s="18" t="s">
        <v>160</v>
      </c>
      <c r="BE617" s="242">
        <f>IF(N617="základní",J617,0)</f>
        <v>0</v>
      </c>
      <c r="BF617" s="242">
        <f>IF(N617="snížená",J617,0)</f>
        <v>0</v>
      </c>
      <c r="BG617" s="242">
        <f>IF(N617="zákl. přenesená",J617,0)</f>
        <v>0</v>
      </c>
      <c r="BH617" s="242">
        <f>IF(N617="sníž. přenesená",J617,0)</f>
        <v>0</v>
      </c>
      <c r="BI617" s="242">
        <f>IF(N617="nulová",J617,0)</f>
        <v>0</v>
      </c>
      <c r="BJ617" s="18" t="s">
        <v>87</v>
      </c>
      <c r="BK617" s="242">
        <f>ROUND(I617*H617,2)</f>
        <v>0</v>
      </c>
      <c r="BL617" s="18" t="s">
        <v>296</v>
      </c>
      <c r="BM617" s="241" t="s">
        <v>710</v>
      </c>
    </row>
    <row r="618" s="13" customFormat="1">
      <c r="A618" s="13"/>
      <c r="B618" s="243"/>
      <c r="C618" s="244"/>
      <c r="D618" s="245" t="s">
        <v>168</v>
      </c>
      <c r="E618" s="246" t="s">
        <v>1</v>
      </c>
      <c r="F618" s="247" t="s">
        <v>711</v>
      </c>
      <c r="G618" s="244"/>
      <c r="H618" s="246" t="s">
        <v>1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3" t="s">
        <v>168</v>
      </c>
      <c r="AU618" s="253" t="s">
        <v>89</v>
      </c>
      <c r="AV618" s="13" t="s">
        <v>87</v>
      </c>
      <c r="AW618" s="13" t="s">
        <v>36</v>
      </c>
      <c r="AX618" s="13" t="s">
        <v>80</v>
      </c>
      <c r="AY618" s="253" t="s">
        <v>160</v>
      </c>
    </row>
    <row r="619" s="13" customFormat="1">
      <c r="A619" s="13"/>
      <c r="B619" s="243"/>
      <c r="C619" s="244"/>
      <c r="D619" s="245" t="s">
        <v>168</v>
      </c>
      <c r="E619" s="246" t="s">
        <v>1</v>
      </c>
      <c r="F619" s="247" t="s">
        <v>712</v>
      </c>
      <c r="G619" s="244"/>
      <c r="H619" s="246" t="s">
        <v>1</v>
      </c>
      <c r="I619" s="248"/>
      <c r="J619" s="244"/>
      <c r="K619" s="244"/>
      <c r="L619" s="249"/>
      <c r="M619" s="250"/>
      <c r="N619" s="251"/>
      <c r="O619" s="251"/>
      <c r="P619" s="251"/>
      <c r="Q619" s="251"/>
      <c r="R619" s="251"/>
      <c r="S619" s="251"/>
      <c r="T619" s="252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3" t="s">
        <v>168</v>
      </c>
      <c r="AU619" s="253" t="s">
        <v>89</v>
      </c>
      <c r="AV619" s="13" t="s">
        <v>87</v>
      </c>
      <c r="AW619" s="13" t="s">
        <v>36</v>
      </c>
      <c r="AX619" s="13" t="s">
        <v>80</v>
      </c>
      <c r="AY619" s="253" t="s">
        <v>160</v>
      </c>
    </row>
    <row r="620" s="13" customFormat="1">
      <c r="A620" s="13"/>
      <c r="B620" s="243"/>
      <c r="C620" s="244"/>
      <c r="D620" s="245" t="s">
        <v>168</v>
      </c>
      <c r="E620" s="246" t="s">
        <v>1</v>
      </c>
      <c r="F620" s="247" t="s">
        <v>713</v>
      </c>
      <c r="G620" s="244"/>
      <c r="H620" s="246" t="s">
        <v>1</v>
      </c>
      <c r="I620" s="248"/>
      <c r="J620" s="244"/>
      <c r="K620" s="244"/>
      <c r="L620" s="249"/>
      <c r="M620" s="250"/>
      <c r="N620" s="251"/>
      <c r="O620" s="251"/>
      <c r="P620" s="251"/>
      <c r="Q620" s="251"/>
      <c r="R620" s="251"/>
      <c r="S620" s="251"/>
      <c r="T620" s="252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3" t="s">
        <v>168</v>
      </c>
      <c r="AU620" s="253" t="s">
        <v>89</v>
      </c>
      <c r="AV620" s="13" t="s">
        <v>87</v>
      </c>
      <c r="AW620" s="13" t="s">
        <v>36</v>
      </c>
      <c r="AX620" s="13" t="s">
        <v>80</v>
      </c>
      <c r="AY620" s="253" t="s">
        <v>160</v>
      </c>
    </row>
    <row r="621" s="13" customFormat="1">
      <c r="A621" s="13"/>
      <c r="B621" s="243"/>
      <c r="C621" s="244"/>
      <c r="D621" s="245" t="s">
        <v>168</v>
      </c>
      <c r="E621" s="246" t="s">
        <v>1</v>
      </c>
      <c r="F621" s="247" t="s">
        <v>714</v>
      </c>
      <c r="G621" s="244"/>
      <c r="H621" s="246" t="s">
        <v>1</v>
      </c>
      <c r="I621" s="248"/>
      <c r="J621" s="244"/>
      <c r="K621" s="244"/>
      <c r="L621" s="249"/>
      <c r="M621" s="250"/>
      <c r="N621" s="251"/>
      <c r="O621" s="251"/>
      <c r="P621" s="251"/>
      <c r="Q621" s="251"/>
      <c r="R621" s="251"/>
      <c r="S621" s="251"/>
      <c r="T621" s="25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3" t="s">
        <v>168</v>
      </c>
      <c r="AU621" s="253" t="s">
        <v>89</v>
      </c>
      <c r="AV621" s="13" t="s">
        <v>87</v>
      </c>
      <c r="AW621" s="13" t="s">
        <v>36</v>
      </c>
      <c r="AX621" s="13" t="s">
        <v>80</v>
      </c>
      <c r="AY621" s="253" t="s">
        <v>160</v>
      </c>
    </row>
    <row r="622" s="13" customFormat="1">
      <c r="A622" s="13"/>
      <c r="B622" s="243"/>
      <c r="C622" s="244"/>
      <c r="D622" s="245" t="s">
        <v>168</v>
      </c>
      <c r="E622" s="246" t="s">
        <v>1</v>
      </c>
      <c r="F622" s="247" t="s">
        <v>715</v>
      </c>
      <c r="G622" s="244"/>
      <c r="H622" s="246" t="s">
        <v>1</v>
      </c>
      <c r="I622" s="248"/>
      <c r="J622" s="244"/>
      <c r="K622" s="244"/>
      <c r="L622" s="249"/>
      <c r="M622" s="250"/>
      <c r="N622" s="251"/>
      <c r="O622" s="251"/>
      <c r="P622" s="251"/>
      <c r="Q622" s="251"/>
      <c r="R622" s="251"/>
      <c r="S622" s="251"/>
      <c r="T622" s="25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3" t="s">
        <v>168</v>
      </c>
      <c r="AU622" s="253" t="s">
        <v>89</v>
      </c>
      <c r="AV622" s="13" t="s">
        <v>87</v>
      </c>
      <c r="AW622" s="13" t="s">
        <v>36</v>
      </c>
      <c r="AX622" s="13" t="s">
        <v>80</v>
      </c>
      <c r="AY622" s="253" t="s">
        <v>160</v>
      </c>
    </row>
    <row r="623" s="13" customFormat="1">
      <c r="A623" s="13"/>
      <c r="B623" s="243"/>
      <c r="C623" s="244"/>
      <c r="D623" s="245" t="s">
        <v>168</v>
      </c>
      <c r="E623" s="246" t="s">
        <v>1</v>
      </c>
      <c r="F623" s="247" t="s">
        <v>716</v>
      </c>
      <c r="G623" s="244"/>
      <c r="H623" s="246" t="s">
        <v>1</v>
      </c>
      <c r="I623" s="248"/>
      <c r="J623" s="244"/>
      <c r="K623" s="244"/>
      <c r="L623" s="249"/>
      <c r="M623" s="250"/>
      <c r="N623" s="251"/>
      <c r="O623" s="251"/>
      <c r="P623" s="251"/>
      <c r="Q623" s="251"/>
      <c r="R623" s="251"/>
      <c r="S623" s="251"/>
      <c r="T623" s="252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3" t="s">
        <v>168</v>
      </c>
      <c r="AU623" s="253" t="s">
        <v>89</v>
      </c>
      <c r="AV623" s="13" t="s">
        <v>87</v>
      </c>
      <c r="AW623" s="13" t="s">
        <v>36</v>
      </c>
      <c r="AX623" s="13" t="s">
        <v>80</v>
      </c>
      <c r="AY623" s="253" t="s">
        <v>160</v>
      </c>
    </row>
    <row r="624" s="13" customFormat="1">
      <c r="A624" s="13"/>
      <c r="B624" s="243"/>
      <c r="C624" s="244"/>
      <c r="D624" s="245" t="s">
        <v>168</v>
      </c>
      <c r="E624" s="246" t="s">
        <v>1</v>
      </c>
      <c r="F624" s="247" t="s">
        <v>717</v>
      </c>
      <c r="G624" s="244"/>
      <c r="H624" s="246" t="s">
        <v>1</v>
      </c>
      <c r="I624" s="248"/>
      <c r="J624" s="244"/>
      <c r="K624" s="244"/>
      <c r="L624" s="249"/>
      <c r="M624" s="250"/>
      <c r="N624" s="251"/>
      <c r="O624" s="251"/>
      <c r="P624" s="251"/>
      <c r="Q624" s="251"/>
      <c r="R624" s="251"/>
      <c r="S624" s="251"/>
      <c r="T624" s="252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3" t="s">
        <v>168</v>
      </c>
      <c r="AU624" s="253" t="s">
        <v>89</v>
      </c>
      <c r="AV624" s="13" t="s">
        <v>87</v>
      </c>
      <c r="AW624" s="13" t="s">
        <v>36</v>
      </c>
      <c r="AX624" s="13" t="s">
        <v>80</v>
      </c>
      <c r="AY624" s="253" t="s">
        <v>160</v>
      </c>
    </row>
    <row r="625" s="13" customFormat="1">
      <c r="A625" s="13"/>
      <c r="B625" s="243"/>
      <c r="C625" s="244"/>
      <c r="D625" s="245" t="s">
        <v>168</v>
      </c>
      <c r="E625" s="246" t="s">
        <v>1</v>
      </c>
      <c r="F625" s="247" t="s">
        <v>718</v>
      </c>
      <c r="G625" s="244"/>
      <c r="H625" s="246" t="s">
        <v>1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3" t="s">
        <v>168</v>
      </c>
      <c r="AU625" s="253" t="s">
        <v>89</v>
      </c>
      <c r="AV625" s="13" t="s">
        <v>87</v>
      </c>
      <c r="AW625" s="13" t="s">
        <v>36</v>
      </c>
      <c r="AX625" s="13" t="s">
        <v>80</v>
      </c>
      <c r="AY625" s="253" t="s">
        <v>160</v>
      </c>
    </row>
    <row r="626" s="13" customFormat="1">
      <c r="A626" s="13"/>
      <c r="B626" s="243"/>
      <c r="C626" s="244"/>
      <c r="D626" s="245" t="s">
        <v>168</v>
      </c>
      <c r="E626" s="246" t="s">
        <v>1</v>
      </c>
      <c r="F626" s="247" t="s">
        <v>719</v>
      </c>
      <c r="G626" s="244"/>
      <c r="H626" s="246" t="s">
        <v>1</v>
      </c>
      <c r="I626" s="248"/>
      <c r="J626" s="244"/>
      <c r="K626" s="244"/>
      <c r="L626" s="249"/>
      <c r="M626" s="250"/>
      <c r="N626" s="251"/>
      <c r="O626" s="251"/>
      <c r="P626" s="251"/>
      <c r="Q626" s="251"/>
      <c r="R626" s="251"/>
      <c r="S626" s="251"/>
      <c r="T626" s="252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3" t="s">
        <v>168</v>
      </c>
      <c r="AU626" s="253" t="s">
        <v>89</v>
      </c>
      <c r="AV626" s="13" t="s">
        <v>87</v>
      </c>
      <c r="AW626" s="13" t="s">
        <v>36</v>
      </c>
      <c r="AX626" s="13" t="s">
        <v>80</v>
      </c>
      <c r="AY626" s="253" t="s">
        <v>160</v>
      </c>
    </row>
    <row r="627" s="13" customFormat="1">
      <c r="A627" s="13"/>
      <c r="B627" s="243"/>
      <c r="C627" s="244"/>
      <c r="D627" s="245" t="s">
        <v>168</v>
      </c>
      <c r="E627" s="246" t="s">
        <v>1</v>
      </c>
      <c r="F627" s="247" t="s">
        <v>720</v>
      </c>
      <c r="G627" s="244"/>
      <c r="H627" s="246" t="s">
        <v>1</v>
      </c>
      <c r="I627" s="248"/>
      <c r="J627" s="244"/>
      <c r="K627" s="244"/>
      <c r="L627" s="249"/>
      <c r="M627" s="250"/>
      <c r="N627" s="251"/>
      <c r="O627" s="251"/>
      <c r="P627" s="251"/>
      <c r="Q627" s="251"/>
      <c r="R627" s="251"/>
      <c r="S627" s="251"/>
      <c r="T627" s="252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3" t="s">
        <v>168</v>
      </c>
      <c r="AU627" s="253" t="s">
        <v>89</v>
      </c>
      <c r="AV627" s="13" t="s">
        <v>87</v>
      </c>
      <c r="AW627" s="13" t="s">
        <v>36</v>
      </c>
      <c r="AX627" s="13" t="s">
        <v>80</v>
      </c>
      <c r="AY627" s="253" t="s">
        <v>160</v>
      </c>
    </row>
    <row r="628" s="13" customFormat="1">
      <c r="A628" s="13"/>
      <c r="B628" s="243"/>
      <c r="C628" s="244"/>
      <c r="D628" s="245" t="s">
        <v>168</v>
      </c>
      <c r="E628" s="246" t="s">
        <v>1</v>
      </c>
      <c r="F628" s="247" t="s">
        <v>721</v>
      </c>
      <c r="G628" s="244"/>
      <c r="H628" s="246" t="s">
        <v>1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3" t="s">
        <v>168</v>
      </c>
      <c r="AU628" s="253" t="s">
        <v>89</v>
      </c>
      <c r="AV628" s="13" t="s">
        <v>87</v>
      </c>
      <c r="AW628" s="13" t="s">
        <v>36</v>
      </c>
      <c r="AX628" s="13" t="s">
        <v>80</v>
      </c>
      <c r="AY628" s="253" t="s">
        <v>160</v>
      </c>
    </row>
    <row r="629" s="13" customFormat="1">
      <c r="A629" s="13"/>
      <c r="B629" s="243"/>
      <c r="C629" s="244"/>
      <c r="D629" s="245" t="s">
        <v>168</v>
      </c>
      <c r="E629" s="246" t="s">
        <v>1</v>
      </c>
      <c r="F629" s="247" t="s">
        <v>722</v>
      </c>
      <c r="G629" s="244"/>
      <c r="H629" s="246" t="s">
        <v>1</v>
      </c>
      <c r="I629" s="248"/>
      <c r="J629" s="244"/>
      <c r="K629" s="244"/>
      <c r="L629" s="249"/>
      <c r="M629" s="250"/>
      <c r="N629" s="251"/>
      <c r="O629" s="251"/>
      <c r="P629" s="251"/>
      <c r="Q629" s="251"/>
      <c r="R629" s="251"/>
      <c r="S629" s="251"/>
      <c r="T629" s="252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3" t="s">
        <v>168</v>
      </c>
      <c r="AU629" s="253" t="s">
        <v>89</v>
      </c>
      <c r="AV629" s="13" t="s">
        <v>87</v>
      </c>
      <c r="AW629" s="13" t="s">
        <v>36</v>
      </c>
      <c r="AX629" s="13" t="s">
        <v>80</v>
      </c>
      <c r="AY629" s="253" t="s">
        <v>160</v>
      </c>
    </row>
    <row r="630" s="14" customFormat="1">
      <c r="A630" s="14"/>
      <c r="B630" s="254"/>
      <c r="C630" s="255"/>
      <c r="D630" s="245" t="s">
        <v>168</v>
      </c>
      <c r="E630" s="256" t="s">
        <v>1</v>
      </c>
      <c r="F630" s="257" t="s">
        <v>723</v>
      </c>
      <c r="G630" s="255"/>
      <c r="H630" s="258">
        <v>4</v>
      </c>
      <c r="I630" s="259"/>
      <c r="J630" s="255"/>
      <c r="K630" s="255"/>
      <c r="L630" s="260"/>
      <c r="M630" s="261"/>
      <c r="N630" s="262"/>
      <c r="O630" s="262"/>
      <c r="P630" s="262"/>
      <c r="Q630" s="262"/>
      <c r="R630" s="262"/>
      <c r="S630" s="262"/>
      <c r="T630" s="263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4" t="s">
        <v>168</v>
      </c>
      <c r="AU630" s="264" t="s">
        <v>89</v>
      </c>
      <c r="AV630" s="14" t="s">
        <v>89</v>
      </c>
      <c r="AW630" s="14" t="s">
        <v>36</v>
      </c>
      <c r="AX630" s="14" t="s">
        <v>80</v>
      </c>
      <c r="AY630" s="264" t="s">
        <v>160</v>
      </c>
    </row>
    <row r="631" s="15" customFormat="1">
      <c r="A631" s="15"/>
      <c r="B631" s="265"/>
      <c r="C631" s="266"/>
      <c r="D631" s="245" t="s">
        <v>168</v>
      </c>
      <c r="E631" s="267" t="s">
        <v>1</v>
      </c>
      <c r="F631" s="268" t="s">
        <v>173</v>
      </c>
      <c r="G631" s="266"/>
      <c r="H631" s="269">
        <v>4</v>
      </c>
      <c r="I631" s="270"/>
      <c r="J631" s="266"/>
      <c r="K631" s="266"/>
      <c r="L631" s="271"/>
      <c r="M631" s="272"/>
      <c r="N631" s="273"/>
      <c r="O631" s="273"/>
      <c r="P631" s="273"/>
      <c r="Q631" s="273"/>
      <c r="R631" s="273"/>
      <c r="S631" s="273"/>
      <c r="T631" s="274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5" t="s">
        <v>168</v>
      </c>
      <c r="AU631" s="275" t="s">
        <v>89</v>
      </c>
      <c r="AV631" s="15" t="s">
        <v>166</v>
      </c>
      <c r="AW631" s="15" t="s">
        <v>36</v>
      </c>
      <c r="AX631" s="15" t="s">
        <v>87</v>
      </c>
      <c r="AY631" s="275" t="s">
        <v>160</v>
      </c>
    </row>
    <row r="632" s="2" customFormat="1" ht="24.15" customHeight="1">
      <c r="A632" s="39"/>
      <c r="B632" s="40"/>
      <c r="C632" s="229" t="s">
        <v>724</v>
      </c>
      <c r="D632" s="229" t="s">
        <v>162</v>
      </c>
      <c r="E632" s="230" t="s">
        <v>725</v>
      </c>
      <c r="F632" s="231" t="s">
        <v>726</v>
      </c>
      <c r="G632" s="232" t="s">
        <v>192</v>
      </c>
      <c r="H632" s="233">
        <v>2</v>
      </c>
      <c r="I632" s="234"/>
      <c r="J632" s="235">
        <f>ROUND(I632*H632,2)</f>
        <v>0</v>
      </c>
      <c r="K632" s="236"/>
      <c r="L632" s="45"/>
      <c r="M632" s="237" t="s">
        <v>1</v>
      </c>
      <c r="N632" s="238" t="s">
        <v>45</v>
      </c>
      <c r="O632" s="92"/>
      <c r="P632" s="239">
        <f>O632*H632</f>
        <v>0</v>
      </c>
      <c r="Q632" s="239">
        <v>0</v>
      </c>
      <c r="R632" s="239">
        <f>Q632*H632</f>
        <v>0</v>
      </c>
      <c r="S632" s="239">
        <v>0</v>
      </c>
      <c r="T632" s="240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41" t="s">
        <v>296</v>
      </c>
      <c r="AT632" s="241" t="s">
        <v>162</v>
      </c>
      <c r="AU632" s="241" t="s">
        <v>89</v>
      </c>
      <c r="AY632" s="18" t="s">
        <v>160</v>
      </c>
      <c r="BE632" s="242">
        <f>IF(N632="základní",J632,0)</f>
        <v>0</v>
      </c>
      <c r="BF632" s="242">
        <f>IF(N632="snížená",J632,0)</f>
        <v>0</v>
      </c>
      <c r="BG632" s="242">
        <f>IF(N632="zákl. přenesená",J632,0)</f>
        <v>0</v>
      </c>
      <c r="BH632" s="242">
        <f>IF(N632="sníž. přenesená",J632,0)</f>
        <v>0</v>
      </c>
      <c r="BI632" s="242">
        <f>IF(N632="nulová",J632,0)</f>
        <v>0</v>
      </c>
      <c r="BJ632" s="18" t="s">
        <v>87</v>
      </c>
      <c r="BK632" s="242">
        <f>ROUND(I632*H632,2)</f>
        <v>0</v>
      </c>
      <c r="BL632" s="18" t="s">
        <v>296</v>
      </c>
      <c r="BM632" s="241" t="s">
        <v>727</v>
      </c>
    </row>
    <row r="633" s="13" customFormat="1">
      <c r="A633" s="13"/>
      <c r="B633" s="243"/>
      <c r="C633" s="244"/>
      <c r="D633" s="245" t="s">
        <v>168</v>
      </c>
      <c r="E633" s="246" t="s">
        <v>1</v>
      </c>
      <c r="F633" s="247" t="s">
        <v>711</v>
      </c>
      <c r="G633" s="244"/>
      <c r="H633" s="246" t="s">
        <v>1</v>
      </c>
      <c r="I633" s="248"/>
      <c r="J633" s="244"/>
      <c r="K633" s="244"/>
      <c r="L633" s="249"/>
      <c r="M633" s="250"/>
      <c r="N633" s="251"/>
      <c r="O633" s="251"/>
      <c r="P633" s="251"/>
      <c r="Q633" s="251"/>
      <c r="R633" s="251"/>
      <c r="S633" s="251"/>
      <c r="T633" s="25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3" t="s">
        <v>168</v>
      </c>
      <c r="AU633" s="253" t="s">
        <v>89</v>
      </c>
      <c r="AV633" s="13" t="s">
        <v>87</v>
      </c>
      <c r="AW633" s="13" t="s">
        <v>36</v>
      </c>
      <c r="AX633" s="13" t="s">
        <v>80</v>
      </c>
      <c r="AY633" s="253" t="s">
        <v>160</v>
      </c>
    </row>
    <row r="634" s="13" customFormat="1">
      <c r="A634" s="13"/>
      <c r="B634" s="243"/>
      <c r="C634" s="244"/>
      <c r="D634" s="245" t="s">
        <v>168</v>
      </c>
      <c r="E634" s="246" t="s">
        <v>1</v>
      </c>
      <c r="F634" s="247" t="s">
        <v>712</v>
      </c>
      <c r="G634" s="244"/>
      <c r="H634" s="246" t="s">
        <v>1</v>
      </c>
      <c r="I634" s="248"/>
      <c r="J634" s="244"/>
      <c r="K634" s="244"/>
      <c r="L634" s="249"/>
      <c r="M634" s="250"/>
      <c r="N634" s="251"/>
      <c r="O634" s="251"/>
      <c r="P634" s="251"/>
      <c r="Q634" s="251"/>
      <c r="R634" s="251"/>
      <c r="S634" s="251"/>
      <c r="T634" s="252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3" t="s">
        <v>168</v>
      </c>
      <c r="AU634" s="253" t="s">
        <v>89</v>
      </c>
      <c r="AV634" s="13" t="s">
        <v>87</v>
      </c>
      <c r="AW634" s="13" t="s">
        <v>36</v>
      </c>
      <c r="AX634" s="13" t="s">
        <v>80</v>
      </c>
      <c r="AY634" s="253" t="s">
        <v>160</v>
      </c>
    </row>
    <row r="635" s="13" customFormat="1">
      <c r="A635" s="13"/>
      <c r="B635" s="243"/>
      <c r="C635" s="244"/>
      <c r="D635" s="245" t="s">
        <v>168</v>
      </c>
      <c r="E635" s="246" t="s">
        <v>1</v>
      </c>
      <c r="F635" s="247" t="s">
        <v>713</v>
      </c>
      <c r="G635" s="244"/>
      <c r="H635" s="246" t="s">
        <v>1</v>
      </c>
      <c r="I635" s="248"/>
      <c r="J635" s="244"/>
      <c r="K635" s="244"/>
      <c r="L635" s="249"/>
      <c r="M635" s="250"/>
      <c r="N635" s="251"/>
      <c r="O635" s="251"/>
      <c r="P635" s="251"/>
      <c r="Q635" s="251"/>
      <c r="R635" s="251"/>
      <c r="S635" s="251"/>
      <c r="T635" s="252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3" t="s">
        <v>168</v>
      </c>
      <c r="AU635" s="253" t="s">
        <v>89</v>
      </c>
      <c r="AV635" s="13" t="s">
        <v>87</v>
      </c>
      <c r="AW635" s="13" t="s">
        <v>36</v>
      </c>
      <c r="AX635" s="13" t="s">
        <v>80</v>
      </c>
      <c r="AY635" s="253" t="s">
        <v>160</v>
      </c>
    </row>
    <row r="636" s="13" customFormat="1">
      <c r="A636" s="13"/>
      <c r="B636" s="243"/>
      <c r="C636" s="244"/>
      <c r="D636" s="245" t="s">
        <v>168</v>
      </c>
      <c r="E636" s="246" t="s">
        <v>1</v>
      </c>
      <c r="F636" s="247" t="s">
        <v>718</v>
      </c>
      <c r="G636" s="244"/>
      <c r="H636" s="246" t="s">
        <v>1</v>
      </c>
      <c r="I636" s="248"/>
      <c r="J636" s="244"/>
      <c r="K636" s="244"/>
      <c r="L636" s="249"/>
      <c r="M636" s="250"/>
      <c r="N636" s="251"/>
      <c r="O636" s="251"/>
      <c r="P636" s="251"/>
      <c r="Q636" s="251"/>
      <c r="R636" s="251"/>
      <c r="S636" s="251"/>
      <c r="T636" s="252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3" t="s">
        <v>168</v>
      </c>
      <c r="AU636" s="253" t="s">
        <v>89</v>
      </c>
      <c r="AV636" s="13" t="s">
        <v>87</v>
      </c>
      <c r="AW636" s="13" t="s">
        <v>36</v>
      </c>
      <c r="AX636" s="13" t="s">
        <v>80</v>
      </c>
      <c r="AY636" s="253" t="s">
        <v>160</v>
      </c>
    </row>
    <row r="637" s="13" customFormat="1">
      <c r="A637" s="13"/>
      <c r="B637" s="243"/>
      <c r="C637" s="244"/>
      <c r="D637" s="245" t="s">
        <v>168</v>
      </c>
      <c r="E637" s="246" t="s">
        <v>1</v>
      </c>
      <c r="F637" s="247" t="s">
        <v>728</v>
      </c>
      <c r="G637" s="244"/>
      <c r="H637" s="246" t="s">
        <v>1</v>
      </c>
      <c r="I637" s="248"/>
      <c r="J637" s="244"/>
      <c r="K637" s="244"/>
      <c r="L637" s="249"/>
      <c r="M637" s="250"/>
      <c r="N637" s="251"/>
      <c r="O637" s="251"/>
      <c r="P637" s="251"/>
      <c r="Q637" s="251"/>
      <c r="R637" s="251"/>
      <c r="S637" s="251"/>
      <c r="T637" s="252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3" t="s">
        <v>168</v>
      </c>
      <c r="AU637" s="253" t="s">
        <v>89</v>
      </c>
      <c r="AV637" s="13" t="s">
        <v>87</v>
      </c>
      <c r="AW637" s="13" t="s">
        <v>36</v>
      </c>
      <c r="AX637" s="13" t="s">
        <v>80</v>
      </c>
      <c r="AY637" s="253" t="s">
        <v>160</v>
      </c>
    </row>
    <row r="638" s="13" customFormat="1">
      <c r="A638" s="13"/>
      <c r="B638" s="243"/>
      <c r="C638" s="244"/>
      <c r="D638" s="245" t="s">
        <v>168</v>
      </c>
      <c r="E638" s="246" t="s">
        <v>1</v>
      </c>
      <c r="F638" s="247" t="s">
        <v>714</v>
      </c>
      <c r="G638" s="244"/>
      <c r="H638" s="246" t="s">
        <v>1</v>
      </c>
      <c r="I638" s="248"/>
      <c r="J638" s="244"/>
      <c r="K638" s="244"/>
      <c r="L638" s="249"/>
      <c r="M638" s="250"/>
      <c r="N638" s="251"/>
      <c r="O638" s="251"/>
      <c r="P638" s="251"/>
      <c r="Q638" s="251"/>
      <c r="R638" s="251"/>
      <c r="S638" s="251"/>
      <c r="T638" s="25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3" t="s">
        <v>168</v>
      </c>
      <c r="AU638" s="253" t="s">
        <v>89</v>
      </c>
      <c r="AV638" s="13" t="s">
        <v>87</v>
      </c>
      <c r="AW638" s="13" t="s">
        <v>36</v>
      </c>
      <c r="AX638" s="13" t="s">
        <v>80</v>
      </c>
      <c r="AY638" s="253" t="s">
        <v>160</v>
      </c>
    </row>
    <row r="639" s="13" customFormat="1">
      <c r="A639" s="13"/>
      <c r="B639" s="243"/>
      <c r="C639" s="244"/>
      <c r="D639" s="245" t="s">
        <v>168</v>
      </c>
      <c r="E639" s="246" t="s">
        <v>1</v>
      </c>
      <c r="F639" s="247" t="s">
        <v>715</v>
      </c>
      <c r="G639" s="244"/>
      <c r="H639" s="246" t="s">
        <v>1</v>
      </c>
      <c r="I639" s="248"/>
      <c r="J639" s="244"/>
      <c r="K639" s="244"/>
      <c r="L639" s="249"/>
      <c r="M639" s="250"/>
      <c r="N639" s="251"/>
      <c r="O639" s="251"/>
      <c r="P639" s="251"/>
      <c r="Q639" s="251"/>
      <c r="R639" s="251"/>
      <c r="S639" s="251"/>
      <c r="T639" s="252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3" t="s">
        <v>168</v>
      </c>
      <c r="AU639" s="253" t="s">
        <v>89</v>
      </c>
      <c r="AV639" s="13" t="s">
        <v>87</v>
      </c>
      <c r="AW639" s="13" t="s">
        <v>36</v>
      </c>
      <c r="AX639" s="13" t="s">
        <v>80</v>
      </c>
      <c r="AY639" s="253" t="s">
        <v>160</v>
      </c>
    </row>
    <row r="640" s="13" customFormat="1">
      <c r="A640" s="13"/>
      <c r="B640" s="243"/>
      <c r="C640" s="244"/>
      <c r="D640" s="245" t="s">
        <v>168</v>
      </c>
      <c r="E640" s="246" t="s">
        <v>1</v>
      </c>
      <c r="F640" s="247" t="s">
        <v>716</v>
      </c>
      <c r="G640" s="244"/>
      <c r="H640" s="246" t="s">
        <v>1</v>
      </c>
      <c r="I640" s="248"/>
      <c r="J640" s="244"/>
      <c r="K640" s="244"/>
      <c r="L640" s="249"/>
      <c r="M640" s="250"/>
      <c r="N640" s="251"/>
      <c r="O640" s="251"/>
      <c r="P640" s="251"/>
      <c r="Q640" s="251"/>
      <c r="R640" s="251"/>
      <c r="S640" s="251"/>
      <c r="T640" s="252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3" t="s">
        <v>168</v>
      </c>
      <c r="AU640" s="253" t="s">
        <v>89</v>
      </c>
      <c r="AV640" s="13" t="s">
        <v>87</v>
      </c>
      <c r="AW640" s="13" t="s">
        <v>36</v>
      </c>
      <c r="AX640" s="13" t="s">
        <v>80</v>
      </c>
      <c r="AY640" s="253" t="s">
        <v>160</v>
      </c>
    </row>
    <row r="641" s="13" customFormat="1">
      <c r="A641" s="13"/>
      <c r="B641" s="243"/>
      <c r="C641" s="244"/>
      <c r="D641" s="245" t="s">
        <v>168</v>
      </c>
      <c r="E641" s="246" t="s">
        <v>1</v>
      </c>
      <c r="F641" s="247" t="s">
        <v>717</v>
      </c>
      <c r="G641" s="244"/>
      <c r="H641" s="246" t="s">
        <v>1</v>
      </c>
      <c r="I641" s="248"/>
      <c r="J641" s="244"/>
      <c r="K641" s="244"/>
      <c r="L641" s="249"/>
      <c r="M641" s="250"/>
      <c r="N641" s="251"/>
      <c r="O641" s="251"/>
      <c r="P641" s="251"/>
      <c r="Q641" s="251"/>
      <c r="R641" s="251"/>
      <c r="S641" s="251"/>
      <c r="T641" s="25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3" t="s">
        <v>168</v>
      </c>
      <c r="AU641" s="253" t="s">
        <v>89</v>
      </c>
      <c r="AV641" s="13" t="s">
        <v>87</v>
      </c>
      <c r="AW641" s="13" t="s">
        <v>36</v>
      </c>
      <c r="AX641" s="13" t="s">
        <v>80</v>
      </c>
      <c r="AY641" s="253" t="s">
        <v>160</v>
      </c>
    </row>
    <row r="642" s="13" customFormat="1">
      <c r="A642" s="13"/>
      <c r="B642" s="243"/>
      <c r="C642" s="244"/>
      <c r="D642" s="245" t="s">
        <v>168</v>
      </c>
      <c r="E642" s="246" t="s">
        <v>1</v>
      </c>
      <c r="F642" s="247" t="s">
        <v>729</v>
      </c>
      <c r="G642" s="244"/>
      <c r="H642" s="246" t="s">
        <v>1</v>
      </c>
      <c r="I642" s="248"/>
      <c r="J642" s="244"/>
      <c r="K642" s="244"/>
      <c r="L642" s="249"/>
      <c r="M642" s="250"/>
      <c r="N642" s="251"/>
      <c r="O642" s="251"/>
      <c r="P642" s="251"/>
      <c r="Q642" s="251"/>
      <c r="R642" s="251"/>
      <c r="S642" s="251"/>
      <c r="T642" s="25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3" t="s">
        <v>168</v>
      </c>
      <c r="AU642" s="253" t="s">
        <v>89</v>
      </c>
      <c r="AV642" s="13" t="s">
        <v>87</v>
      </c>
      <c r="AW642" s="13" t="s">
        <v>36</v>
      </c>
      <c r="AX642" s="13" t="s">
        <v>80</v>
      </c>
      <c r="AY642" s="253" t="s">
        <v>160</v>
      </c>
    </row>
    <row r="643" s="13" customFormat="1">
      <c r="A643" s="13"/>
      <c r="B643" s="243"/>
      <c r="C643" s="244"/>
      <c r="D643" s="245" t="s">
        <v>168</v>
      </c>
      <c r="E643" s="246" t="s">
        <v>1</v>
      </c>
      <c r="F643" s="247" t="s">
        <v>730</v>
      </c>
      <c r="G643" s="244"/>
      <c r="H643" s="246" t="s">
        <v>1</v>
      </c>
      <c r="I643" s="248"/>
      <c r="J643" s="244"/>
      <c r="K643" s="244"/>
      <c r="L643" s="249"/>
      <c r="M643" s="250"/>
      <c r="N643" s="251"/>
      <c r="O643" s="251"/>
      <c r="P643" s="251"/>
      <c r="Q643" s="251"/>
      <c r="R643" s="251"/>
      <c r="S643" s="251"/>
      <c r="T643" s="252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3" t="s">
        <v>168</v>
      </c>
      <c r="AU643" s="253" t="s">
        <v>89</v>
      </c>
      <c r="AV643" s="13" t="s">
        <v>87</v>
      </c>
      <c r="AW643" s="13" t="s">
        <v>36</v>
      </c>
      <c r="AX643" s="13" t="s">
        <v>80</v>
      </c>
      <c r="AY643" s="253" t="s">
        <v>160</v>
      </c>
    </row>
    <row r="644" s="13" customFormat="1">
      <c r="A644" s="13"/>
      <c r="B644" s="243"/>
      <c r="C644" s="244"/>
      <c r="D644" s="245" t="s">
        <v>168</v>
      </c>
      <c r="E644" s="246" t="s">
        <v>1</v>
      </c>
      <c r="F644" s="247" t="s">
        <v>731</v>
      </c>
      <c r="G644" s="244"/>
      <c r="H644" s="246" t="s">
        <v>1</v>
      </c>
      <c r="I644" s="248"/>
      <c r="J644" s="244"/>
      <c r="K644" s="244"/>
      <c r="L644" s="249"/>
      <c r="M644" s="250"/>
      <c r="N644" s="251"/>
      <c r="O644" s="251"/>
      <c r="P644" s="251"/>
      <c r="Q644" s="251"/>
      <c r="R644" s="251"/>
      <c r="S644" s="251"/>
      <c r="T644" s="25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3" t="s">
        <v>168</v>
      </c>
      <c r="AU644" s="253" t="s">
        <v>89</v>
      </c>
      <c r="AV644" s="13" t="s">
        <v>87</v>
      </c>
      <c r="AW644" s="13" t="s">
        <v>36</v>
      </c>
      <c r="AX644" s="13" t="s">
        <v>80</v>
      </c>
      <c r="AY644" s="253" t="s">
        <v>160</v>
      </c>
    </row>
    <row r="645" s="14" customFormat="1">
      <c r="A645" s="14"/>
      <c r="B645" s="254"/>
      <c r="C645" s="255"/>
      <c r="D645" s="245" t="s">
        <v>168</v>
      </c>
      <c r="E645" s="256" t="s">
        <v>1</v>
      </c>
      <c r="F645" s="257" t="s">
        <v>732</v>
      </c>
      <c r="G645" s="255"/>
      <c r="H645" s="258">
        <v>2</v>
      </c>
      <c r="I645" s="259"/>
      <c r="J645" s="255"/>
      <c r="K645" s="255"/>
      <c r="L645" s="260"/>
      <c r="M645" s="261"/>
      <c r="N645" s="262"/>
      <c r="O645" s="262"/>
      <c r="P645" s="262"/>
      <c r="Q645" s="262"/>
      <c r="R645" s="262"/>
      <c r="S645" s="262"/>
      <c r="T645" s="26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4" t="s">
        <v>168</v>
      </c>
      <c r="AU645" s="264" t="s">
        <v>89</v>
      </c>
      <c r="AV645" s="14" t="s">
        <v>89</v>
      </c>
      <c r="AW645" s="14" t="s">
        <v>36</v>
      </c>
      <c r="AX645" s="14" t="s">
        <v>80</v>
      </c>
      <c r="AY645" s="264" t="s">
        <v>160</v>
      </c>
    </row>
    <row r="646" s="15" customFormat="1">
      <c r="A646" s="15"/>
      <c r="B646" s="265"/>
      <c r="C646" s="266"/>
      <c r="D646" s="245" t="s">
        <v>168</v>
      </c>
      <c r="E646" s="267" t="s">
        <v>1</v>
      </c>
      <c r="F646" s="268" t="s">
        <v>173</v>
      </c>
      <c r="G646" s="266"/>
      <c r="H646" s="269">
        <v>2</v>
      </c>
      <c r="I646" s="270"/>
      <c r="J646" s="266"/>
      <c r="K646" s="266"/>
      <c r="L646" s="271"/>
      <c r="M646" s="272"/>
      <c r="N646" s="273"/>
      <c r="O646" s="273"/>
      <c r="P646" s="273"/>
      <c r="Q646" s="273"/>
      <c r="R646" s="273"/>
      <c r="S646" s="273"/>
      <c r="T646" s="274"/>
      <c r="U646" s="15"/>
      <c r="V646" s="15"/>
      <c r="W646" s="15"/>
      <c r="X646" s="15"/>
      <c r="Y646" s="15"/>
      <c r="Z646" s="15"/>
      <c r="AA646" s="15"/>
      <c r="AB646" s="15"/>
      <c r="AC646" s="15"/>
      <c r="AD646" s="15"/>
      <c r="AE646" s="15"/>
      <c r="AT646" s="275" t="s">
        <v>168</v>
      </c>
      <c r="AU646" s="275" t="s">
        <v>89</v>
      </c>
      <c r="AV646" s="15" t="s">
        <v>166</v>
      </c>
      <c r="AW646" s="15" t="s">
        <v>36</v>
      </c>
      <c r="AX646" s="15" t="s">
        <v>87</v>
      </c>
      <c r="AY646" s="275" t="s">
        <v>160</v>
      </c>
    </row>
    <row r="647" s="2" customFormat="1" ht="24.15" customHeight="1">
      <c r="A647" s="39"/>
      <c r="B647" s="40"/>
      <c r="C647" s="229" t="s">
        <v>733</v>
      </c>
      <c r="D647" s="229" t="s">
        <v>162</v>
      </c>
      <c r="E647" s="230" t="s">
        <v>734</v>
      </c>
      <c r="F647" s="231" t="s">
        <v>735</v>
      </c>
      <c r="G647" s="232" t="s">
        <v>192</v>
      </c>
      <c r="H647" s="233">
        <v>2</v>
      </c>
      <c r="I647" s="234"/>
      <c r="J647" s="235">
        <f>ROUND(I647*H647,2)</f>
        <v>0</v>
      </c>
      <c r="K647" s="236"/>
      <c r="L647" s="45"/>
      <c r="M647" s="237" t="s">
        <v>1</v>
      </c>
      <c r="N647" s="238" t="s">
        <v>45</v>
      </c>
      <c r="O647" s="92"/>
      <c r="P647" s="239">
        <f>O647*H647</f>
        <v>0</v>
      </c>
      <c r="Q647" s="239">
        <v>0</v>
      </c>
      <c r="R647" s="239">
        <f>Q647*H647</f>
        <v>0</v>
      </c>
      <c r="S647" s="239">
        <v>0</v>
      </c>
      <c r="T647" s="240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41" t="s">
        <v>296</v>
      </c>
      <c r="AT647" s="241" t="s">
        <v>162</v>
      </c>
      <c r="AU647" s="241" t="s">
        <v>89</v>
      </c>
      <c r="AY647" s="18" t="s">
        <v>160</v>
      </c>
      <c r="BE647" s="242">
        <f>IF(N647="základní",J647,0)</f>
        <v>0</v>
      </c>
      <c r="BF647" s="242">
        <f>IF(N647="snížená",J647,0)</f>
        <v>0</v>
      </c>
      <c r="BG647" s="242">
        <f>IF(N647="zákl. přenesená",J647,0)</f>
        <v>0</v>
      </c>
      <c r="BH647" s="242">
        <f>IF(N647="sníž. přenesená",J647,0)</f>
        <v>0</v>
      </c>
      <c r="BI647" s="242">
        <f>IF(N647="nulová",J647,0)</f>
        <v>0</v>
      </c>
      <c r="BJ647" s="18" t="s">
        <v>87</v>
      </c>
      <c r="BK647" s="242">
        <f>ROUND(I647*H647,2)</f>
        <v>0</v>
      </c>
      <c r="BL647" s="18" t="s">
        <v>296</v>
      </c>
      <c r="BM647" s="241" t="s">
        <v>736</v>
      </c>
    </row>
    <row r="648" s="13" customFormat="1">
      <c r="A648" s="13"/>
      <c r="B648" s="243"/>
      <c r="C648" s="244"/>
      <c r="D648" s="245" t="s">
        <v>168</v>
      </c>
      <c r="E648" s="246" t="s">
        <v>1</v>
      </c>
      <c r="F648" s="247" t="s">
        <v>711</v>
      </c>
      <c r="G648" s="244"/>
      <c r="H648" s="246" t="s">
        <v>1</v>
      </c>
      <c r="I648" s="248"/>
      <c r="J648" s="244"/>
      <c r="K648" s="244"/>
      <c r="L648" s="249"/>
      <c r="M648" s="250"/>
      <c r="N648" s="251"/>
      <c r="O648" s="251"/>
      <c r="P648" s="251"/>
      <c r="Q648" s="251"/>
      <c r="R648" s="251"/>
      <c r="S648" s="251"/>
      <c r="T648" s="25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3" t="s">
        <v>168</v>
      </c>
      <c r="AU648" s="253" t="s">
        <v>89</v>
      </c>
      <c r="AV648" s="13" t="s">
        <v>87</v>
      </c>
      <c r="AW648" s="13" t="s">
        <v>36</v>
      </c>
      <c r="AX648" s="13" t="s">
        <v>80</v>
      </c>
      <c r="AY648" s="253" t="s">
        <v>160</v>
      </c>
    </row>
    <row r="649" s="13" customFormat="1">
      <c r="A649" s="13"/>
      <c r="B649" s="243"/>
      <c r="C649" s="244"/>
      <c r="D649" s="245" t="s">
        <v>168</v>
      </c>
      <c r="E649" s="246" t="s">
        <v>1</v>
      </c>
      <c r="F649" s="247" t="s">
        <v>712</v>
      </c>
      <c r="G649" s="244"/>
      <c r="H649" s="246" t="s">
        <v>1</v>
      </c>
      <c r="I649" s="248"/>
      <c r="J649" s="244"/>
      <c r="K649" s="244"/>
      <c r="L649" s="249"/>
      <c r="M649" s="250"/>
      <c r="N649" s="251"/>
      <c r="O649" s="251"/>
      <c r="P649" s="251"/>
      <c r="Q649" s="251"/>
      <c r="R649" s="251"/>
      <c r="S649" s="251"/>
      <c r="T649" s="252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3" t="s">
        <v>168</v>
      </c>
      <c r="AU649" s="253" t="s">
        <v>89</v>
      </c>
      <c r="AV649" s="13" t="s">
        <v>87</v>
      </c>
      <c r="AW649" s="13" t="s">
        <v>36</v>
      </c>
      <c r="AX649" s="13" t="s">
        <v>80</v>
      </c>
      <c r="AY649" s="253" t="s">
        <v>160</v>
      </c>
    </row>
    <row r="650" s="13" customFormat="1">
      <c r="A650" s="13"/>
      <c r="B650" s="243"/>
      <c r="C650" s="244"/>
      <c r="D650" s="245" t="s">
        <v>168</v>
      </c>
      <c r="E650" s="246" t="s">
        <v>1</v>
      </c>
      <c r="F650" s="247" t="s">
        <v>713</v>
      </c>
      <c r="G650" s="244"/>
      <c r="H650" s="246" t="s">
        <v>1</v>
      </c>
      <c r="I650" s="248"/>
      <c r="J650" s="244"/>
      <c r="K650" s="244"/>
      <c r="L650" s="249"/>
      <c r="M650" s="250"/>
      <c r="N650" s="251"/>
      <c r="O650" s="251"/>
      <c r="P650" s="251"/>
      <c r="Q650" s="251"/>
      <c r="R650" s="251"/>
      <c r="S650" s="251"/>
      <c r="T650" s="252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3" t="s">
        <v>168</v>
      </c>
      <c r="AU650" s="253" t="s">
        <v>89</v>
      </c>
      <c r="AV650" s="13" t="s">
        <v>87</v>
      </c>
      <c r="AW650" s="13" t="s">
        <v>36</v>
      </c>
      <c r="AX650" s="13" t="s">
        <v>80</v>
      </c>
      <c r="AY650" s="253" t="s">
        <v>160</v>
      </c>
    </row>
    <row r="651" s="13" customFormat="1">
      <c r="A651" s="13"/>
      <c r="B651" s="243"/>
      <c r="C651" s="244"/>
      <c r="D651" s="245" t="s">
        <v>168</v>
      </c>
      <c r="E651" s="246" t="s">
        <v>1</v>
      </c>
      <c r="F651" s="247" t="s">
        <v>718</v>
      </c>
      <c r="G651" s="244"/>
      <c r="H651" s="246" t="s">
        <v>1</v>
      </c>
      <c r="I651" s="248"/>
      <c r="J651" s="244"/>
      <c r="K651" s="244"/>
      <c r="L651" s="249"/>
      <c r="M651" s="250"/>
      <c r="N651" s="251"/>
      <c r="O651" s="251"/>
      <c r="P651" s="251"/>
      <c r="Q651" s="251"/>
      <c r="R651" s="251"/>
      <c r="S651" s="251"/>
      <c r="T651" s="252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3" t="s">
        <v>168</v>
      </c>
      <c r="AU651" s="253" t="s">
        <v>89</v>
      </c>
      <c r="AV651" s="13" t="s">
        <v>87</v>
      </c>
      <c r="AW651" s="13" t="s">
        <v>36</v>
      </c>
      <c r="AX651" s="13" t="s">
        <v>80</v>
      </c>
      <c r="AY651" s="253" t="s">
        <v>160</v>
      </c>
    </row>
    <row r="652" s="13" customFormat="1">
      <c r="A652" s="13"/>
      <c r="B652" s="243"/>
      <c r="C652" s="244"/>
      <c r="D652" s="245" t="s">
        <v>168</v>
      </c>
      <c r="E652" s="246" t="s">
        <v>1</v>
      </c>
      <c r="F652" s="247" t="s">
        <v>728</v>
      </c>
      <c r="G652" s="244"/>
      <c r="H652" s="246" t="s">
        <v>1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3" t="s">
        <v>168</v>
      </c>
      <c r="AU652" s="253" t="s">
        <v>89</v>
      </c>
      <c r="AV652" s="13" t="s">
        <v>87</v>
      </c>
      <c r="AW652" s="13" t="s">
        <v>36</v>
      </c>
      <c r="AX652" s="13" t="s">
        <v>80</v>
      </c>
      <c r="AY652" s="253" t="s">
        <v>160</v>
      </c>
    </row>
    <row r="653" s="13" customFormat="1">
      <c r="A653" s="13"/>
      <c r="B653" s="243"/>
      <c r="C653" s="244"/>
      <c r="D653" s="245" t="s">
        <v>168</v>
      </c>
      <c r="E653" s="246" t="s">
        <v>1</v>
      </c>
      <c r="F653" s="247" t="s">
        <v>714</v>
      </c>
      <c r="G653" s="244"/>
      <c r="H653" s="246" t="s">
        <v>1</v>
      </c>
      <c r="I653" s="248"/>
      <c r="J653" s="244"/>
      <c r="K653" s="244"/>
      <c r="L653" s="249"/>
      <c r="M653" s="250"/>
      <c r="N653" s="251"/>
      <c r="O653" s="251"/>
      <c r="P653" s="251"/>
      <c r="Q653" s="251"/>
      <c r="R653" s="251"/>
      <c r="S653" s="251"/>
      <c r="T653" s="252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3" t="s">
        <v>168</v>
      </c>
      <c r="AU653" s="253" t="s">
        <v>89</v>
      </c>
      <c r="AV653" s="13" t="s">
        <v>87</v>
      </c>
      <c r="AW653" s="13" t="s">
        <v>36</v>
      </c>
      <c r="AX653" s="13" t="s">
        <v>80</v>
      </c>
      <c r="AY653" s="253" t="s">
        <v>160</v>
      </c>
    </row>
    <row r="654" s="13" customFormat="1">
      <c r="A654" s="13"/>
      <c r="B654" s="243"/>
      <c r="C654" s="244"/>
      <c r="D654" s="245" t="s">
        <v>168</v>
      </c>
      <c r="E654" s="246" t="s">
        <v>1</v>
      </c>
      <c r="F654" s="247" t="s">
        <v>715</v>
      </c>
      <c r="G654" s="244"/>
      <c r="H654" s="246" t="s">
        <v>1</v>
      </c>
      <c r="I654" s="248"/>
      <c r="J654" s="244"/>
      <c r="K654" s="244"/>
      <c r="L654" s="249"/>
      <c r="M654" s="250"/>
      <c r="N654" s="251"/>
      <c r="O654" s="251"/>
      <c r="P654" s="251"/>
      <c r="Q654" s="251"/>
      <c r="R654" s="251"/>
      <c r="S654" s="251"/>
      <c r="T654" s="252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3" t="s">
        <v>168</v>
      </c>
      <c r="AU654" s="253" t="s">
        <v>89</v>
      </c>
      <c r="AV654" s="13" t="s">
        <v>87</v>
      </c>
      <c r="AW654" s="13" t="s">
        <v>36</v>
      </c>
      <c r="AX654" s="13" t="s">
        <v>80</v>
      </c>
      <c r="AY654" s="253" t="s">
        <v>160</v>
      </c>
    </row>
    <row r="655" s="13" customFormat="1">
      <c r="A655" s="13"/>
      <c r="B655" s="243"/>
      <c r="C655" s="244"/>
      <c r="D655" s="245" t="s">
        <v>168</v>
      </c>
      <c r="E655" s="246" t="s">
        <v>1</v>
      </c>
      <c r="F655" s="247" t="s">
        <v>737</v>
      </c>
      <c r="G655" s="244"/>
      <c r="H655" s="246" t="s">
        <v>1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3" t="s">
        <v>168</v>
      </c>
      <c r="AU655" s="253" t="s">
        <v>89</v>
      </c>
      <c r="AV655" s="13" t="s">
        <v>87</v>
      </c>
      <c r="AW655" s="13" t="s">
        <v>36</v>
      </c>
      <c r="AX655" s="13" t="s">
        <v>80</v>
      </c>
      <c r="AY655" s="253" t="s">
        <v>160</v>
      </c>
    </row>
    <row r="656" s="13" customFormat="1">
      <c r="A656" s="13"/>
      <c r="B656" s="243"/>
      <c r="C656" s="244"/>
      <c r="D656" s="245" t="s">
        <v>168</v>
      </c>
      <c r="E656" s="246" t="s">
        <v>1</v>
      </c>
      <c r="F656" s="247" t="s">
        <v>717</v>
      </c>
      <c r="G656" s="244"/>
      <c r="H656" s="246" t="s">
        <v>1</v>
      </c>
      <c r="I656" s="248"/>
      <c r="J656" s="244"/>
      <c r="K656" s="244"/>
      <c r="L656" s="249"/>
      <c r="M656" s="250"/>
      <c r="N656" s="251"/>
      <c r="O656" s="251"/>
      <c r="P656" s="251"/>
      <c r="Q656" s="251"/>
      <c r="R656" s="251"/>
      <c r="S656" s="251"/>
      <c r="T656" s="25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3" t="s">
        <v>168</v>
      </c>
      <c r="AU656" s="253" t="s">
        <v>89</v>
      </c>
      <c r="AV656" s="13" t="s">
        <v>87</v>
      </c>
      <c r="AW656" s="13" t="s">
        <v>36</v>
      </c>
      <c r="AX656" s="13" t="s">
        <v>80</v>
      </c>
      <c r="AY656" s="253" t="s">
        <v>160</v>
      </c>
    </row>
    <row r="657" s="13" customFormat="1">
      <c r="A657" s="13"/>
      <c r="B657" s="243"/>
      <c r="C657" s="244"/>
      <c r="D657" s="245" t="s">
        <v>168</v>
      </c>
      <c r="E657" s="246" t="s">
        <v>1</v>
      </c>
      <c r="F657" s="247" t="s">
        <v>718</v>
      </c>
      <c r="G657" s="244"/>
      <c r="H657" s="246" t="s">
        <v>1</v>
      </c>
      <c r="I657" s="248"/>
      <c r="J657" s="244"/>
      <c r="K657" s="244"/>
      <c r="L657" s="249"/>
      <c r="M657" s="250"/>
      <c r="N657" s="251"/>
      <c r="O657" s="251"/>
      <c r="P657" s="251"/>
      <c r="Q657" s="251"/>
      <c r="R657" s="251"/>
      <c r="S657" s="251"/>
      <c r="T657" s="252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3" t="s">
        <v>168</v>
      </c>
      <c r="AU657" s="253" t="s">
        <v>89</v>
      </c>
      <c r="AV657" s="13" t="s">
        <v>87</v>
      </c>
      <c r="AW657" s="13" t="s">
        <v>36</v>
      </c>
      <c r="AX657" s="13" t="s">
        <v>80</v>
      </c>
      <c r="AY657" s="253" t="s">
        <v>160</v>
      </c>
    </row>
    <row r="658" s="13" customFormat="1">
      <c r="A658" s="13"/>
      <c r="B658" s="243"/>
      <c r="C658" s="244"/>
      <c r="D658" s="245" t="s">
        <v>168</v>
      </c>
      <c r="E658" s="246" t="s">
        <v>1</v>
      </c>
      <c r="F658" s="247" t="s">
        <v>738</v>
      </c>
      <c r="G658" s="244"/>
      <c r="H658" s="246" t="s">
        <v>1</v>
      </c>
      <c r="I658" s="248"/>
      <c r="J658" s="244"/>
      <c r="K658" s="244"/>
      <c r="L658" s="249"/>
      <c r="M658" s="250"/>
      <c r="N658" s="251"/>
      <c r="O658" s="251"/>
      <c r="P658" s="251"/>
      <c r="Q658" s="251"/>
      <c r="R658" s="251"/>
      <c r="S658" s="251"/>
      <c r="T658" s="25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3" t="s">
        <v>168</v>
      </c>
      <c r="AU658" s="253" t="s">
        <v>89</v>
      </c>
      <c r="AV658" s="13" t="s">
        <v>87</v>
      </c>
      <c r="AW658" s="13" t="s">
        <v>36</v>
      </c>
      <c r="AX658" s="13" t="s">
        <v>80</v>
      </c>
      <c r="AY658" s="253" t="s">
        <v>160</v>
      </c>
    </row>
    <row r="659" s="13" customFormat="1">
      <c r="A659" s="13"/>
      <c r="B659" s="243"/>
      <c r="C659" s="244"/>
      <c r="D659" s="245" t="s">
        <v>168</v>
      </c>
      <c r="E659" s="246" t="s">
        <v>1</v>
      </c>
      <c r="F659" s="247" t="s">
        <v>729</v>
      </c>
      <c r="G659" s="244"/>
      <c r="H659" s="246" t="s">
        <v>1</v>
      </c>
      <c r="I659" s="248"/>
      <c r="J659" s="244"/>
      <c r="K659" s="244"/>
      <c r="L659" s="249"/>
      <c r="M659" s="250"/>
      <c r="N659" s="251"/>
      <c r="O659" s="251"/>
      <c r="P659" s="251"/>
      <c r="Q659" s="251"/>
      <c r="R659" s="251"/>
      <c r="S659" s="251"/>
      <c r="T659" s="252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3" t="s">
        <v>168</v>
      </c>
      <c r="AU659" s="253" t="s">
        <v>89</v>
      </c>
      <c r="AV659" s="13" t="s">
        <v>87</v>
      </c>
      <c r="AW659" s="13" t="s">
        <v>36</v>
      </c>
      <c r="AX659" s="13" t="s">
        <v>80</v>
      </c>
      <c r="AY659" s="253" t="s">
        <v>160</v>
      </c>
    </row>
    <row r="660" s="13" customFormat="1">
      <c r="A660" s="13"/>
      <c r="B660" s="243"/>
      <c r="C660" s="244"/>
      <c r="D660" s="245" t="s">
        <v>168</v>
      </c>
      <c r="E660" s="246" t="s">
        <v>1</v>
      </c>
      <c r="F660" s="247" t="s">
        <v>739</v>
      </c>
      <c r="G660" s="244"/>
      <c r="H660" s="246" t="s">
        <v>1</v>
      </c>
      <c r="I660" s="248"/>
      <c r="J660" s="244"/>
      <c r="K660" s="244"/>
      <c r="L660" s="249"/>
      <c r="M660" s="250"/>
      <c r="N660" s="251"/>
      <c r="O660" s="251"/>
      <c r="P660" s="251"/>
      <c r="Q660" s="251"/>
      <c r="R660" s="251"/>
      <c r="S660" s="251"/>
      <c r="T660" s="252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3" t="s">
        <v>168</v>
      </c>
      <c r="AU660" s="253" t="s">
        <v>89</v>
      </c>
      <c r="AV660" s="13" t="s">
        <v>87</v>
      </c>
      <c r="AW660" s="13" t="s">
        <v>36</v>
      </c>
      <c r="AX660" s="13" t="s">
        <v>80</v>
      </c>
      <c r="AY660" s="253" t="s">
        <v>160</v>
      </c>
    </row>
    <row r="661" s="14" customFormat="1">
      <c r="A661" s="14"/>
      <c r="B661" s="254"/>
      <c r="C661" s="255"/>
      <c r="D661" s="245" t="s">
        <v>168</v>
      </c>
      <c r="E661" s="256" t="s">
        <v>1</v>
      </c>
      <c r="F661" s="257" t="s">
        <v>732</v>
      </c>
      <c r="G661" s="255"/>
      <c r="H661" s="258">
        <v>2</v>
      </c>
      <c r="I661" s="259"/>
      <c r="J661" s="255"/>
      <c r="K661" s="255"/>
      <c r="L661" s="260"/>
      <c r="M661" s="261"/>
      <c r="N661" s="262"/>
      <c r="O661" s="262"/>
      <c r="P661" s="262"/>
      <c r="Q661" s="262"/>
      <c r="R661" s="262"/>
      <c r="S661" s="262"/>
      <c r="T661" s="263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4" t="s">
        <v>168</v>
      </c>
      <c r="AU661" s="264" t="s">
        <v>89</v>
      </c>
      <c r="AV661" s="14" t="s">
        <v>89</v>
      </c>
      <c r="AW661" s="14" t="s">
        <v>36</v>
      </c>
      <c r="AX661" s="14" t="s">
        <v>80</v>
      </c>
      <c r="AY661" s="264" t="s">
        <v>160</v>
      </c>
    </row>
    <row r="662" s="15" customFormat="1">
      <c r="A662" s="15"/>
      <c r="B662" s="265"/>
      <c r="C662" s="266"/>
      <c r="D662" s="245" t="s">
        <v>168</v>
      </c>
      <c r="E662" s="267" t="s">
        <v>1</v>
      </c>
      <c r="F662" s="268" t="s">
        <v>173</v>
      </c>
      <c r="G662" s="266"/>
      <c r="H662" s="269">
        <v>2</v>
      </c>
      <c r="I662" s="270"/>
      <c r="J662" s="266"/>
      <c r="K662" s="266"/>
      <c r="L662" s="271"/>
      <c r="M662" s="272"/>
      <c r="N662" s="273"/>
      <c r="O662" s="273"/>
      <c r="P662" s="273"/>
      <c r="Q662" s="273"/>
      <c r="R662" s="273"/>
      <c r="S662" s="273"/>
      <c r="T662" s="274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75" t="s">
        <v>168</v>
      </c>
      <c r="AU662" s="275" t="s">
        <v>89</v>
      </c>
      <c r="AV662" s="15" t="s">
        <v>166</v>
      </c>
      <c r="AW662" s="15" t="s">
        <v>36</v>
      </c>
      <c r="AX662" s="15" t="s">
        <v>87</v>
      </c>
      <c r="AY662" s="275" t="s">
        <v>160</v>
      </c>
    </row>
    <row r="663" s="2" customFormat="1" ht="24.15" customHeight="1">
      <c r="A663" s="39"/>
      <c r="B663" s="40"/>
      <c r="C663" s="229" t="s">
        <v>740</v>
      </c>
      <c r="D663" s="229" t="s">
        <v>162</v>
      </c>
      <c r="E663" s="230" t="s">
        <v>741</v>
      </c>
      <c r="F663" s="231" t="s">
        <v>742</v>
      </c>
      <c r="G663" s="232" t="s">
        <v>192</v>
      </c>
      <c r="H663" s="233">
        <v>1</v>
      </c>
      <c r="I663" s="234"/>
      <c r="J663" s="235">
        <f>ROUND(I663*H663,2)</f>
        <v>0</v>
      </c>
      <c r="K663" s="236"/>
      <c r="L663" s="45"/>
      <c r="M663" s="237" t="s">
        <v>1</v>
      </c>
      <c r="N663" s="238" t="s">
        <v>45</v>
      </c>
      <c r="O663" s="92"/>
      <c r="P663" s="239">
        <f>O663*H663</f>
        <v>0</v>
      </c>
      <c r="Q663" s="239">
        <v>0</v>
      </c>
      <c r="R663" s="239">
        <f>Q663*H663</f>
        <v>0</v>
      </c>
      <c r="S663" s="239">
        <v>0</v>
      </c>
      <c r="T663" s="240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41" t="s">
        <v>296</v>
      </c>
      <c r="AT663" s="241" t="s">
        <v>162</v>
      </c>
      <c r="AU663" s="241" t="s">
        <v>89</v>
      </c>
      <c r="AY663" s="18" t="s">
        <v>160</v>
      </c>
      <c r="BE663" s="242">
        <f>IF(N663="základní",J663,0)</f>
        <v>0</v>
      </c>
      <c r="BF663" s="242">
        <f>IF(N663="snížená",J663,0)</f>
        <v>0</v>
      </c>
      <c r="BG663" s="242">
        <f>IF(N663="zákl. přenesená",J663,0)</f>
        <v>0</v>
      </c>
      <c r="BH663" s="242">
        <f>IF(N663="sníž. přenesená",J663,0)</f>
        <v>0</v>
      </c>
      <c r="BI663" s="242">
        <f>IF(N663="nulová",J663,0)</f>
        <v>0</v>
      </c>
      <c r="BJ663" s="18" t="s">
        <v>87</v>
      </c>
      <c r="BK663" s="242">
        <f>ROUND(I663*H663,2)</f>
        <v>0</v>
      </c>
      <c r="BL663" s="18" t="s">
        <v>296</v>
      </c>
      <c r="BM663" s="241" t="s">
        <v>743</v>
      </c>
    </row>
    <row r="664" s="13" customFormat="1">
      <c r="A664" s="13"/>
      <c r="B664" s="243"/>
      <c r="C664" s="244"/>
      <c r="D664" s="245" t="s">
        <v>168</v>
      </c>
      <c r="E664" s="246" t="s">
        <v>1</v>
      </c>
      <c r="F664" s="247" t="s">
        <v>744</v>
      </c>
      <c r="G664" s="244"/>
      <c r="H664" s="246" t="s">
        <v>1</v>
      </c>
      <c r="I664" s="248"/>
      <c r="J664" s="244"/>
      <c r="K664" s="244"/>
      <c r="L664" s="249"/>
      <c r="M664" s="250"/>
      <c r="N664" s="251"/>
      <c r="O664" s="251"/>
      <c r="P664" s="251"/>
      <c r="Q664" s="251"/>
      <c r="R664" s="251"/>
      <c r="S664" s="251"/>
      <c r="T664" s="252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3" t="s">
        <v>168</v>
      </c>
      <c r="AU664" s="253" t="s">
        <v>89</v>
      </c>
      <c r="AV664" s="13" t="s">
        <v>87</v>
      </c>
      <c r="AW664" s="13" t="s">
        <v>36</v>
      </c>
      <c r="AX664" s="13" t="s">
        <v>80</v>
      </c>
      <c r="AY664" s="253" t="s">
        <v>160</v>
      </c>
    </row>
    <row r="665" s="13" customFormat="1">
      <c r="A665" s="13"/>
      <c r="B665" s="243"/>
      <c r="C665" s="244"/>
      <c r="D665" s="245" t="s">
        <v>168</v>
      </c>
      <c r="E665" s="246" t="s">
        <v>1</v>
      </c>
      <c r="F665" s="247" t="s">
        <v>745</v>
      </c>
      <c r="G665" s="244"/>
      <c r="H665" s="246" t="s">
        <v>1</v>
      </c>
      <c r="I665" s="248"/>
      <c r="J665" s="244"/>
      <c r="K665" s="244"/>
      <c r="L665" s="249"/>
      <c r="M665" s="250"/>
      <c r="N665" s="251"/>
      <c r="O665" s="251"/>
      <c r="P665" s="251"/>
      <c r="Q665" s="251"/>
      <c r="R665" s="251"/>
      <c r="S665" s="251"/>
      <c r="T665" s="25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3" t="s">
        <v>168</v>
      </c>
      <c r="AU665" s="253" t="s">
        <v>89</v>
      </c>
      <c r="AV665" s="13" t="s">
        <v>87</v>
      </c>
      <c r="AW665" s="13" t="s">
        <v>36</v>
      </c>
      <c r="AX665" s="13" t="s">
        <v>80</v>
      </c>
      <c r="AY665" s="253" t="s">
        <v>160</v>
      </c>
    </row>
    <row r="666" s="13" customFormat="1">
      <c r="A666" s="13"/>
      <c r="B666" s="243"/>
      <c r="C666" s="244"/>
      <c r="D666" s="245" t="s">
        <v>168</v>
      </c>
      <c r="E666" s="246" t="s">
        <v>1</v>
      </c>
      <c r="F666" s="247" t="s">
        <v>713</v>
      </c>
      <c r="G666" s="244"/>
      <c r="H666" s="246" t="s">
        <v>1</v>
      </c>
      <c r="I666" s="248"/>
      <c r="J666" s="244"/>
      <c r="K666" s="244"/>
      <c r="L666" s="249"/>
      <c r="M666" s="250"/>
      <c r="N666" s="251"/>
      <c r="O666" s="251"/>
      <c r="P666" s="251"/>
      <c r="Q666" s="251"/>
      <c r="R666" s="251"/>
      <c r="S666" s="251"/>
      <c r="T666" s="252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53" t="s">
        <v>168</v>
      </c>
      <c r="AU666" s="253" t="s">
        <v>89</v>
      </c>
      <c r="AV666" s="13" t="s">
        <v>87</v>
      </c>
      <c r="AW666" s="13" t="s">
        <v>36</v>
      </c>
      <c r="AX666" s="13" t="s">
        <v>80</v>
      </c>
      <c r="AY666" s="253" t="s">
        <v>160</v>
      </c>
    </row>
    <row r="667" s="13" customFormat="1">
      <c r="A667" s="13"/>
      <c r="B667" s="243"/>
      <c r="C667" s="244"/>
      <c r="D667" s="245" t="s">
        <v>168</v>
      </c>
      <c r="E667" s="246" t="s">
        <v>1</v>
      </c>
      <c r="F667" s="247" t="s">
        <v>714</v>
      </c>
      <c r="G667" s="244"/>
      <c r="H667" s="246" t="s">
        <v>1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53" t="s">
        <v>168</v>
      </c>
      <c r="AU667" s="253" t="s">
        <v>89</v>
      </c>
      <c r="AV667" s="13" t="s">
        <v>87</v>
      </c>
      <c r="AW667" s="13" t="s">
        <v>36</v>
      </c>
      <c r="AX667" s="13" t="s">
        <v>80</v>
      </c>
      <c r="AY667" s="253" t="s">
        <v>160</v>
      </c>
    </row>
    <row r="668" s="13" customFormat="1">
      <c r="A668" s="13"/>
      <c r="B668" s="243"/>
      <c r="C668" s="244"/>
      <c r="D668" s="245" t="s">
        <v>168</v>
      </c>
      <c r="E668" s="246" t="s">
        <v>1</v>
      </c>
      <c r="F668" s="247" t="s">
        <v>715</v>
      </c>
      <c r="G668" s="244"/>
      <c r="H668" s="246" t="s">
        <v>1</v>
      </c>
      <c r="I668" s="248"/>
      <c r="J668" s="244"/>
      <c r="K668" s="244"/>
      <c r="L668" s="249"/>
      <c r="M668" s="250"/>
      <c r="N668" s="251"/>
      <c r="O668" s="251"/>
      <c r="P668" s="251"/>
      <c r="Q668" s="251"/>
      <c r="R668" s="251"/>
      <c r="S668" s="251"/>
      <c r="T668" s="25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3" t="s">
        <v>168</v>
      </c>
      <c r="AU668" s="253" t="s">
        <v>89</v>
      </c>
      <c r="AV668" s="13" t="s">
        <v>87</v>
      </c>
      <c r="AW668" s="13" t="s">
        <v>36</v>
      </c>
      <c r="AX668" s="13" t="s">
        <v>80</v>
      </c>
      <c r="AY668" s="253" t="s">
        <v>160</v>
      </c>
    </row>
    <row r="669" s="13" customFormat="1">
      <c r="A669" s="13"/>
      <c r="B669" s="243"/>
      <c r="C669" s="244"/>
      <c r="D669" s="245" t="s">
        <v>168</v>
      </c>
      <c r="E669" s="246" t="s">
        <v>1</v>
      </c>
      <c r="F669" s="247" t="s">
        <v>716</v>
      </c>
      <c r="G669" s="244"/>
      <c r="H669" s="246" t="s">
        <v>1</v>
      </c>
      <c r="I669" s="248"/>
      <c r="J669" s="244"/>
      <c r="K669" s="244"/>
      <c r="L669" s="249"/>
      <c r="M669" s="250"/>
      <c r="N669" s="251"/>
      <c r="O669" s="251"/>
      <c r="P669" s="251"/>
      <c r="Q669" s="251"/>
      <c r="R669" s="251"/>
      <c r="S669" s="251"/>
      <c r="T669" s="25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3" t="s">
        <v>168</v>
      </c>
      <c r="AU669" s="253" t="s">
        <v>89</v>
      </c>
      <c r="AV669" s="13" t="s">
        <v>87</v>
      </c>
      <c r="AW669" s="13" t="s">
        <v>36</v>
      </c>
      <c r="AX669" s="13" t="s">
        <v>80</v>
      </c>
      <c r="AY669" s="253" t="s">
        <v>160</v>
      </c>
    </row>
    <row r="670" s="13" customFormat="1">
      <c r="A670" s="13"/>
      <c r="B670" s="243"/>
      <c r="C670" s="244"/>
      <c r="D670" s="245" t="s">
        <v>168</v>
      </c>
      <c r="E670" s="246" t="s">
        <v>1</v>
      </c>
      <c r="F670" s="247" t="s">
        <v>746</v>
      </c>
      <c r="G670" s="244"/>
      <c r="H670" s="246" t="s">
        <v>1</v>
      </c>
      <c r="I670" s="248"/>
      <c r="J670" s="244"/>
      <c r="K670" s="244"/>
      <c r="L670" s="249"/>
      <c r="M670" s="250"/>
      <c r="N670" s="251"/>
      <c r="O670" s="251"/>
      <c r="P670" s="251"/>
      <c r="Q670" s="251"/>
      <c r="R670" s="251"/>
      <c r="S670" s="251"/>
      <c r="T670" s="252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53" t="s">
        <v>168</v>
      </c>
      <c r="AU670" s="253" t="s">
        <v>89</v>
      </c>
      <c r="AV670" s="13" t="s">
        <v>87</v>
      </c>
      <c r="AW670" s="13" t="s">
        <v>36</v>
      </c>
      <c r="AX670" s="13" t="s">
        <v>80</v>
      </c>
      <c r="AY670" s="253" t="s">
        <v>160</v>
      </c>
    </row>
    <row r="671" s="13" customFormat="1">
      <c r="A671" s="13"/>
      <c r="B671" s="243"/>
      <c r="C671" s="244"/>
      <c r="D671" s="245" t="s">
        <v>168</v>
      </c>
      <c r="E671" s="246" t="s">
        <v>1</v>
      </c>
      <c r="F671" s="247" t="s">
        <v>729</v>
      </c>
      <c r="G671" s="244"/>
      <c r="H671" s="246" t="s">
        <v>1</v>
      </c>
      <c r="I671" s="248"/>
      <c r="J671" s="244"/>
      <c r="K671" s="244"/>
      <c r="L671" s="249"/>
      <c r="M671" s="250"/>
      <c r="N671" s="251"/>
      <c r="O671" s="251"/>
      <c r="P671" s="251"/>
      <c r="Q671" s="251"/>
      <c r="R671" s="251"/>
      <c r="S671" s="251"/>
      <c r="T671" s="25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3" t="s">
        <v>168</v>
      </c>
      <c r="AU671" s="253" t="s">
        <v>89</v>
      </c>
      <c r="AV671" s="13" t="s">
        <v>87</v>
      </c>
      <c r="AW671" s="13" t="s">
        <v>36</v>
      </c>
      <c r="AX671" s="13" t="s">
        <v>80</v>
      </c>
      <c r="AY671" s="253" t="s">
        <v>160</v>
      </c>
    </row>
    <row r="672" s="13" customFormat="1">
      <c r="A672" s="13"/>
      <c r="B672" s="243"/>
      <c r="C672" s="244"/>
      <c r="D672" s="245" t="s">
        <v>168</v>
      </c>
      <c r="E672" s="246" t="s">
        <v>1</v>
      </c>
      <c r="F672" s="247" t="s">
        <v>731</v>
      </c>
      <c r="G672" s="244"/>
      <c r="H672" s="246" t="s">
        <v>1</v>
      </c>
      <c r="I672" s="248"/>
      <c r="J672" s="244"/>
      <c r="K672" s="244"/>
      <c r="L672" s="249"/>
      <c r="M672" s="250"/>
      <c r="N672" s="251"/>
      <c r="O672" s="251"/>
      <c r="P672" s="251"/>
      <c r="Q672" s="251"/>
      <c r="R672" s="251"/>
      <c r="S672" s="251"/>
      <c r="T672" s="252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3" t="s">
        <v>168</v>
      </c>
      <c r="AU672" s="253" t="s">
        <v>89</v>
      </c>
      <c r="AV672" s="13" t="s">
        <v>87</v>
      </c>
      <c r="AW672" s="13" t="s">
        <v>36</v>
      </c>
      <c r="AX672" s="13" t="s">
        <v>80</v>
      </c>
      <c r="AY672" s="253" t="s">
        <v>160</v>
      </c>
    </row>
    <row r="673" s="14" customFormat="1">
      <c r="A673" s="14"/>
      <c r="B673" s="254"/>
      <c r="C673" s="255"/>
      <c r="D673" s="245" t="s">
        <v>168</v>
      </c>
      <c r="E673" s="256" t="s">
        <v>1</v>
      </c>
      <c r="F673" s="257" t="s">
        <v>87</v>
      </c>
      <c r="G673" s="255"/>
      <c r="H673" s="258">
        <v>1</v>
      </c>
      <c r="I673" s="259"/>
      <c r="J673" s="255"/>
      <c r="K673" s="255"/>
      <c r="L673" s="260"/>
      <c r="M673" s="261"/>
      <c r="N673" s="262"/>
      <c r="O673" s="262"/>
      <c r="P673" s="262"/>
      <c r="Q673" s="262"/>
      <c r="R673" s="262"/>
      <c r="S673" s="262"/>
      <c r="T673" s="263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4" t="s">
        <v>168</v>
      </c>
      <c r="AU673" s="264" t="s">
        <v>89</v>
      </c>
      <c r="AV673" s="14" t="s">
        <v>89</v>
      </c>
      <c r="AW673" s="14" t="s">
        <v>36</v>
      </c>
      <c r="AX673" s="14" t="s">
        <v>80</v>
      </c>
      <c r="AY673" s="264" t="s">
        <v>160</v>
      </c>
    </row>
    <row r="674" s="15" customFormat="1">
      <c r="A674" s="15"/>
      <c r="B674" s="265"/>
      <c r="C674" s="266"/>
      <c r="D674" s="245" t="s">
        <v>168</v>
      </c>
      <c r="E674" s="267" t="s">
        <v>1</v>
      </c>
      <c r="F674" s="268" t="s">
        <v>173</v>
      </c>
      <c r="G674" s="266"/>
      <c r="H674" s="269">
        <v>1</v>
      </c>
      <c r="I674" s="270"/>
      <c r="J674" s="266"/>
      <c r="K674" s="266"/>
      <c r="L674" s="271"/>
      <c r="M674" s="272"/>
      <c r="N674" s="273"/>
      <c r="O674" s="273"/>
      <c r="P674" s="273"/>
      <c r="Q674" s="273"/>
      <c r="R674" s="273"/>
      <c r="S674" s="273"/>
      <c r="T674" s="274"/>
      <c r="U674" s="15"/>
      <c r="V674" s="15"/>
      <c r="W674" s="15"/>
      <c r="X674" s="15"/>
      <c r="Y674" s="15"/>
      <c r="Z674" s="15"/>
      <c r="AA674" s="15"/>
      <c r="AB674" s="15"/>
      <c r="AC674" s="15"/>
      <c r="AD674" s="15"/>
      <c r="AE674" s="15"/>
      <c r="AT674" s="275" t="s">
        <v>168</v>
      </c>
      <c r="AU674" s="275" t="s">
        <v>89</v>
      </c>
      <c r="AV674" s="15" t="s">
        <v>166</v>
      </c>
      <c r="AW674" s="15" t="s">
        <v>36</v>
      </c>
      <c r="AX674" s="15" t="s">
        <v>87</v>
      </c>
      <c r="AY674" s="275" t="s">
        <v>160</v>
      </c>
    </row>
    <row r="675" s="2" customFormat="1" ht="24.15" customHeight="1">
      <c r="A675" s="39"/>
      <c r="B675" s="40"/>
      <c r="C675" s="229" t="s">
        <v>747</v>
      </c>
      <c r="D675" s="229" t="s">
        <v>162</v>
      </c>
      <c r="E675" s="230" t="s">
        <v>748</v>
      </c>
      <c r="F675" s="231" t="s">
        <v>749</v>
      </c>
      <c r="G675" s="232" t="s">
        <v>192</v>
      </c>
      <c r="H675" s="233">
        <v>1</v>
      </c>
      <c r="I675" s="234"/>
      <c r="J675" s="235">
        <f>ROUND(I675*H675,2)</f>
        <v>0</v>
      </c>
      <c r="K675" s="236"/>
      <c r="L675" s="45"/>
      <c r="M675" s="237" t="s">
        <v>1</v>
      </c>
      <c r="N675" s="238" t="s">
        <v>45</v>
      </c>
      <c r="O675" s="92"/>
      <c r="P675" s="239">
        <f>O675*H675</f>
        <v>0</v>
      </c>
      <c r="Q675" s="239">
        <v>0</v>
      </c>
      <c r="R675" s="239">
        <f>Q675*H675</f>
        <v>0</v>
      </c>
      <c r="S675" s="239">
        <v>0</v>
      </c>
      <c r="T675" s="240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41" t="s">
        <v>296</v>
      </c>
      <c r="AT675" s="241" t="s">
        <v>162</v>
      </c>
      <c r="AU675" s="241" t="s">
        <v>89</v>
      </c>
      <c r="AY675" s="18" t="s">
        <v>160</v>
      </c>
      <c r="BE675" s="242">
        <f>IF(N675="základní",J675,0)</f>
        <v>0</v>
      </c>
      <c r="BF675" s="242">
        <f>IF(N675="snížená",J675,0)</f>
        <v>0</v>
      </c>
      <c r="BG675" s="242">
        <f>IF(N675="zákl. přenesená",J675,0)</f>
        <v>0</v>
      </c>
      <c r="BH675" s="242">
        <f>IF(N675="sníž. přenesená",J675,0)</f>
        <v>0</v>
      </c>
      <c r="BI675" s="242">
        <f>IF(N675="nulová",J675,0)</f>
        <v>0</v>
      </c>
      <c r="BJ675" s="18" t="s">
        <v>87</v>
      </c>
      <c r="BK675" s="242">
        <f>ROUND(I675*H675,2)</f>
        <v>0</v>
      </c>
      <c r="BL675" s="18" t="s">
        <v>296</v>
      </c>
      <c r="BM675" s="241" t="s">
        <v>750</v>
      </c>
    </row>
    <row r="676" s="13" customFormat="1">
      <c r="A676" s="13"/>
      <c r="B676" s="243"/>
      <c r="C676" s="244"/>
      <c r="D676" s="245" t="s">
        <v>168</v>
      </c>
      <c r="E676" s="246" t="s">
        <v>1</v>
      </c>
      <c r="F676" s="247" t="s">
        <v>751</v>
      </c>
      <c r="G676" s="244"/>
      <c r="H676" s="246" t="s">
        <v>1</v>
      </c>
      <c r="I676" s="248"/>
      <c r="J676" s="244"/>
      <c r="K676" s="244"/>
      <c r="L676" s="249"/>
      <c r="M676" s="250"/>
      <c r="N676" s="251"/>
      <c r="O676" s="251"/>
      <c r="P676" s="251"/>
      <c r="Q676" s="251"/>
      <c r="R676" s="251"/>
      <c r="S676" s="251"/>
      <c r="T676" s="252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3" t="s">
        <v>168</v>
      </c>
      <c r="AU676" s="253" t="s">
        <v>89</v>
      </c>
      <c r="AV676" s="13" t="s">
        <v>87</v>
      </c>
      <c r="AW676" s="13" t="s">
        <v>36</v>
      </c>
      <c r="AX676" s="13" t="s">
        <v>80</v>
      </c>
      <c r="AY676" s="253" t="s">
        <v>160</v>
      </c>
    </row>
    <row r="677" s="13" customFormat="1">
      <c r="A677" s="13"/>
      <c r="B677" s="243"/>
      <c r="C677" s="244"/>
      <c r="D677" s="245" t="s">
        <v>168</v>
      </c>
      <c r="E677" s="246" t="s">
        <v>1</v>
      </c>
      <c r="F677" s="247" t="s">
        <v>752</v>
      </c>
      <c r="G677" s="244"/>
      <c r="H677" s="246" t="s">
        <v>1</v>
      </c>
      <c r="I677" s="248"/>
      <c r="J677" s="244"/>
      <c r="K677" s="244"/>
      <c r="L677" s="249"/>
      <c r="M677" s="250"/>
      <c r="N677" s="251"/>
      <c r="O677" s="251"/>
      <c r="P677" s="251"/>
      <c r="Q677" s="251"/>
      <c r="R677" s="251"/>
      <c r="S677" s="251"/>
      <c r="T677" s="25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3" t="s">
        <v>168</v>
      </c>
      <c r="AU677" s="253" t="s">
        <v>89</v>
      </c>
      <c r="AV677" s="13" t="s">
        <v>87</v>
      </c>
      <c r="AW677" s="13" t="s">
        <v>36</v>
      </c>
      <c r="AX677" s="13" t="s">
        <v>80</v>
      </c>
      <c r="AY677" s="253" t="s">
        <v>160</v>
      </c>
    </row>
    <row r="678" s="13" customFormat="1">
      <c r="A678" s="13"/>
      <c r="B678" s="243"/>
      <c r="C678" s="244"/>
      <c r="D678" s="245" t="s">
        <v>168</v>
      </c>
      <c r="E678" s="246" t="s">
        <v>1</v>
      </c>
      <c r="F678" s="247" t="s">
        <v>713</v>
      </c>
      <c r="G678" s="244"/>
      <c r="H678" s="246" t="s">
        <v>1</v>
      </c>
      <c r="I678" s="248"/>
      <c r="J678" s="244"/>
      <c r="K678" s="244"/>
      <c r="L678" s="249"/>
      <c r="M678" s="250"/>
      <c r="N678" s="251"/>
      <c r="O678" s="251"/>
      <c r="P678" s="251"/>
      <c r="Q678" s="251"/>
      <c r="R678" s="251"/>
      <c r="S678" s="251"/>
      <c r="T678" s="252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3" t="s">
        <v>168</v>
      </c>
      <c r="AU678" s="253" t="s">
        <v>89</v>
      </c>
      <c r="AV678" s="13" t="s">
        <v>87</v>
      </c>
      <c r="AW678" s="13" t="s">
        <v>36</v>
      </c>
      <c r="AX678" s="13" t="s">
        <v>80</v>
      </c>
      <c r="AY678" s="253" t="s">
        <v>160</v>
      </c>
    </row>
    <row r="679" s="13" customFormat="1">
      <c r="A679" s="13"/>
      <c r="B679" s="243"/>
      <c r="C679" s="244"/>
      <c r="D679" s="245" t="s">
        <v>168</v>
      </c>
      <c r="E679" s="246" t="s">
        <v>1</v>
      </c>
      <c r="F679" s="247" t="s">
        <v>714</v>
      </c>
      <c r="G679" s="244"/>
      <c r="H679" s="246" t="s">
        <v>1</v>
      </c>
      <c r="I679" s="248"/>
      <c r="J679" s="244"/>
      <c r="K679" s="244"/>
      <c r="L679" s="249"/>
      <c r="M679" s="250"/>
      <c r="N679" s="251"/>
      <c r="O679" s="251"/>
      <c r="P679" s="251"/>
      <c r="Q679" s="251"/>
      <c r="R679" s="251"/>
      <c r="S679" s="251"/>
      <c r="T679" s="252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3" t="s">
        <v>168</v>
      </c>
      <c r="AU679" s="253" t="s">
        <v>89</v>
      </c>
      <c r="AV679" s="13" t="s">
        <v>87</v>
      </c>
      <c r="AW679" s="13" t="s">
        <v>36</v>
      </c>
      <c r="AX679" s="13" t="s">
        <v>80</v>
      </c>
      <c r="AY679" s="253" t="s">
        <v>160</v>
      </c>
    </row>
    <row r="680" s="13" customFormat="1">
      <c r="A680" s="13"/>
      <c r="B680" s="243"/>
      <c r="C680" s="244"/>
      <c r="D680" s="245" t="s">
        <v>168</v>
      </c>
      <c r="E680" s="246" t="s">
        <v>1</v>
      </c>
      <c r="F680" s="247" t="s">
        <v>715</v>
      </c>
      <c r="G680" s="244"/>
      <c r="H680" s="246" t="s">
        <v>1</v>
      </c>
      <c r="I680" s="248"/>
      <c r="J680" s="244"/>
      <c r="K680" s="244"/>
      <c r="L680" s="249"/>
      <c r="M680" s="250"/>
      <c r="N680" s="251"/>
      <c r="O680" s="251"/>
      <c r="P680" s="251"/>
      <c r="Q680" s="251"/>
      <c r="R680" s="251"/>
      <c r="S680" s="251"/>
      <c r="T680" s="25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3" t="s">
        <v>168</v>
      </c>
      <c r="AU680" s="253" t="s">
        <v>89</v>
      </c>
      <c r="AV680" s="13" t="s">
        <v>87</v>
      </c>
      <c r="AW680" s="13" t="s">
        <v>36</v>
      </c>
      <c r="AX680" s="13" t="s">
        <v>80</v>
      </c>
      <c r="AY680" s="253" t="s">
        <v>160</v>
      </c>
    </row>
    <row r="681" s="13" customFormat="1">
      <c r="A681" s="13"/>
      <c r="B681" s="243"/>
      <c r="C681" s="244"/>
      <c r="D681" s="245" t="s">
        <v>168</v>
      </c>
      <c r="E681" s="246" t="s">
        <v>1</v>
      </c>
      <c r="F681" s="247" t="s">
        <v>716</v>
      </c>
      <c r="G681" s="244"/>
      <c r="H681" s="246" t="s">
        <v>1</v>
      </c>
      <c r="I681" s="248"/>
      <c r="J681" s="244"/>
      <c r="K681" s="244"/>
      <c r="L681" s="249"/>
      <c r="M681" s="250"/>
      <c r="N681" s="251"/>
      <c r="O681" s="251"/>
      <c r="P681" s="251"/>
      <c r="Q681" s="251"/>
      <c r="R681" s="251"/>
      <c r="S681" s="251"/>
      <c r="T681" s="252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3" t="s">
        <v>168</v>
      </c>
      <c r="AU681" s="253" t="s">
        <v>89</v>
      </c>
      <c r="AV681" s="13" t="s">
        <v>87</v>
      </c>
      <c r="AW681" s="13" t="s">
        <v>36</v>
      </c>
      <c r="AX681" s="13" t="s">
        <v>80</v>
      </c>
      <c r="AY681" s="253" t="s">
        <v>160</v>
      </c>
    </row>
    <row r="682" s="13" customFormat="1">
      <c r="A682" s="13"/>
      <c r="B682" s="243"/>
      <c r="C682" s="244"/>
      <c r="D682" s="245" t="s">
        <v>168</v>
      </c>
      <c r="E682" s="246" t="s">
        <v>1</v>
      </c>
      <c r="F682" s="247" t="s">
        <v>746</v>
      </c>
      <c r="G682" s="244"/>
      <c r="H682" s="246" t="s">
        <v>1</v>
      </c>
      <c r="I682" s="248"/>
      <c r="J682" s="244"/>
      <c r="K682" s="244"/>
      <c r="L682" s="249"/>
      <c r="M682" s="250"/>
      <c r="N682" s="251"/>
      <c r="O682" s="251"/>
      <c r="P682" s="251"/>
      <c r="Q682" s="251"/>
      <c r="R682" s="251"/>
      <c r="S682" s="251"/>
      <c r="T682" s="252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53" t="s">
        <v>168</v>
      </c>
      <c r="AU682" s="253" t="s">
        <v>89</v>
      </c>
      <c r="AV682" s="13" t="s">
        <v>87</v>
      </c>
      <c r="AW682" s="13" t="s">
        <v>36</v>
      </c>
      <c r="AX682" s="13" t="s">
        <v>80</v>
      </c>
      <c r="AY682" s="253" t="s">
        <v>160</v>
      </c>
    </row>
    <row r="683" s="13" customFormat="1">
      <c r="A683" s="13"/>
      <c r="B683" s="243"/>
      <c r="C683" s="244"/>
      <c r="D683" s="245" t="s">
        <v>168</v>
      </c>
      <c r="E683" s="246" t="s">
        <v>1</v>
      </c>
      <c r="F683" s="247" t="s">
        <v>729</v>
      </c>
      <c r="G683" s="244"/>
      <c r="H683" s="246" t="s">
        <v>1</v>
      </c>
      <c r="I683" s="248"/>
      <c r="J683" s="244"/>
      <c r="K683" s="244"/>
      <c r="L683" s="249"/>
      <c r="M683" s="250"/>
      <c r="N683" s="251"/>
      <c r="O683" s="251"/>
      <c r="P683" s="251"/>
      <c r="Q683" s="251"/>
      <c r="R683" s="251"/>
      <c r="S683" s="251"/>
      <c r="T683" s="25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3" t="s">
        <v>168</v>
      </c>
      <c r="AU683" s="253" t="s">
        <v>89</v>
      </c>
      <c r="AV683" s="13" t="s">
        <v>87</v>
      </c>
      <c r="AW683" s="13" t="s">
        <v>36</v>
      </c>
      <c r="AX683" s="13" t="s">
        <v>80</v>
      </c>
      <c r="AY683" s="253" t="s">
        <v>160</v>
      </c>
    </row>
    <row r="684" s="13" customFormat="1">
      <c r="A684" s="13"/>
      <c r="B684" s="243"/>
      <c r="C684" s="244"/>
      <c r="D684" s="245" t="s">
        <v>168</v>
      </c>
      <c r="E684" s="246" t="s">
        <v>1</v>
      </c>
      <c r="F684" s="247" t="s">
        <v>731</v>
      </c>
      <c r="G684" s="244"/>
      <c r="H684" s="246" t="s">
        <v>1</v>
      </c>
      <c r="I684" s="248"/>
      <c r="J684" s="244"/>
      <c r="K684" s="244"/>
      <c r="L684" s="249"/>
      <c r="M684" s="250"/>
      <c r="N684" s="251"/>
      <c r="O684" s="251"/>
      <c r="P684" s="251"/>
      <c r="Q684" s="251"/>
      <c r="R684" s="251"/>
      <c r="S684" s="251"/>
      <c r="T684" s="252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3" t="s">
        <v>168</v>
      </c>
      <c r="AU684" s="253" t="s">
        <v>89</v>
      </c>
      <c r="AV684" s="13" t="s">
        <v>87</v>
      </c>
      <c r="AW684" s="13" t="s">
        <v>36</v>
      </c>
      <c r="AX684" s="13" t="s">
        <v>80</v>
      </c>
      <c r="AY684" s="253" t="s">
        <v>160</v>
      </c>
    </row>
    <row r="685" s="14" customFormat="1">
      <c r="A685" s="14"/>
      <c r="B685" s="254"/>
      <c r="C685" s="255"/>
      <c r="D685" s="245" t="s">
        <v>168</v>
      </c>
      <c r="E685" s="256" t="s">
        <v>1</v>
      </c>
      <c r="F685" s="257" t="s">
        <v>87</v>
      </c>
      <c r="G685" s="255"/>
      <c r="H685" s="258">
        <v>1</v>
      </c>
      <c r="I685" s="259"/>
      <c r="J685" s="255"/>
      <c r="K685" s="255"/>
      <c r="L685" s="260"/>
      <c r="M685" s="261"/>
      <c r="N685" s="262"/>
      <c r="O685" s="262"/>
      <c r="P685" s="262"/>
      <c r="Q685" s="262"/>
      <c r="R685" s="262"/>
      <c r="S685" s="262"/>
      <c r="T685" s="263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4" t="s">
        <v>168</v>
      </c>
      <c r="AU685" s="264" t="s">
        <v>89</v>
      </c>
      <c r="AV685" s="14" t="s">
        <v>89</v>
      </c>
      <c r="AW685" s="14" t="s">
        <v>36</v>
      </c>
      <c r="AX685" s="14" t="s">
        <v>80</v>
      </c>
      <c r="AY685" s="264" t="s">
        <v>160</v>
      </c>
    </row>
    <row r="686" s="15" customFormat="1">
      <c r="A686" s="15"/>
      <c r="B686" s="265"/>
      <c r="C686" s="266"/>
      <c r="D686" s="245" t="s">
        <v>168</v>
      </c>
      <c r="E686" s="267" t="s">
        <v>1</v>
      </c>
      <c r="F686" s="268" t="s">
        <v>173</v>
      </c>
      <c r="G686" s="266"/>
      <c r="H686" s="269">
        <v>1</v>
      </c>
      <c r="I686" s="270"/>
      <c r="J686" s="266"/>
      <c r="K686" s="266"/>
      <c r="L686" s="271"/>
      <c r="M686" s="272"/>
      <c r="N686" s="273"/>
      <c r="O686" s="273"/>
      <c r="P686" s="273"/>
      <c r="Q686" s="273"/>
      <c r="R686" s="273"/>
      <c r="S686" s="273"/>
      <c r="T686" s="274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75" t="s">
        <v>168</v>
      </c>
      <c r="AU686" s="275" t="s">
        <v>89</v>
      </c>
      <c r="AV686" s="15" t="s">
        <v>166</v>
      </c>
      <c r="AW686" s="15" t="s">
        <v>36</v>
      </c>
      <c r="AX686" s="15" t="s">
        <v>87</v>
      </c>
      <c r="AY686" s="275" t="s">
        <v>160</v>
      </c>
    </row>
    <row r="687" s="2" customFormat="1" ht="24.15" customHeight="1">
      <c r="A687" s="39"/>
      <c r="B687" s="40"/>
      <c r="C687" s="229" t="s">
        <v>753</v>
      </c>
      <c r="D687" s="229" t="s">
        <v>162</v>
      </c>
      <c r="E687" s="230" t="s">
        <v>754</v>
      </c>
      <c r="F687" s="231" t="s">
        <v>755</v>
      </c>
      <c r="G687" s="232" t="s">
        <v>533</v>
      </c>
      <c r="H687" s="302"/>
      <c r="I687" s="234"/>
      <c r="J687" s="235">
        <f>ROUND(I687*H687,2)</f>
        <v>0</v>
      </c>
      <c r="K687" s="236"/>
      <c r="L687" s="45"/>
      <c r="M687" s="237" t="s">
        <v>1</v>
      </c>
      <c r="N687" s="238" t="s">
        <v>45</v>
      </c>
      <c r="O687" s="92"/>
      <c r="P687" s="239">
        <f>O687*H687</f>
        <v>0</v>
      </c>
      <c r="Q687" s="239">
        <v>0</v>
      </c>
      <c r="R687" s="239">
        <f>Q687*H687</f>
        <v>0</v>
      </c>
      <c r="S687" s="239">
        <v>0</v>
      </c>
      <c r="T687" s="240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41" t="s">
        <v>296</v>
      </c>
      <c r="AT687" s="241" t="s">
        <v>162</v>
      </c>
      <c r="AU687" s="241" t="s">
        <v>89</v>
      </c>
      <c r="AY687" s="18" t="s">
        <v>160</v>
      </c>
      <c r="BE687" s="242">
        <f>IF(N687="základní",J687,0)</f>
        <v>0</v>
      </c>
      <c r="BF687" s="242">
        <f>IF(N687="snížená",J687,0)</f>
        <v>0</v>
      </c>
      <c r="BG687" s="242">
        <f>IF(N687="zákl. přenesená",J687,0)</f>
        <v>0</v>
      </c>
      <c r="BH687" s="242">
        <f>IF(N687="sníž. přenesená",J687,0)</f>
        <v>0</v>
      </c>
      <c r="BI687" s="242">
        <f>IF(N687="nulová",J687,0)</f>
        <v>0</v>
      </c>
      <c r="BJ687" s="18" t="s">
        <v>87</v>
      </c>
      <c r="BK687" s="242">
        <f>ROUND(I687*H687,2)</f>
        <v>0</v>
      </c>
      <c r="BL687" s="18" t="s">
        <v>296</v>
      </c>
      <c r="BM687" s="241" t="s">
        <v>756</v>
      </c>
    </row>
    <row r="688" s="12" customFormat="1" ht="22.8" customHeight="1">
      <c r="A688" s="12"/>
      <c r="B688" s="213"/>
      <c r="C688" s="214"/>
      <c r="D688" s="215" t="s">
        <v>79</v>
      </c>
      <c r="E688" s="227" t="s">
        <v>757</v>
      </c>
      <c r="F688" s="227" t="s">
        <v>758</v>
      </c>
      <c r="G688" s="214"/>
      <c r="H688" s="214"/>
      <c r="I688" s="217"/>
      <c r="J688" s="228">
        <f>BK688</f>
        <v>0</v>
      </c>
      <c r="K688" s="214"/>
      <c r="L688" s="219"/>
      <c r="M688" s="220"/>
      <c r="N688" s="221"/>
      <c r="O688" s="221"/>
      <c r="P688" s="222">
        <f>SUM(P689:P750)</f>
        <v>0</v>
      </c>
      <c r="Q688" s="221"/>
      <c r="R688" s="222">
        <f>SUM(R689:R750)</f>
        <v>0</v>
      </c>
      <c r="S688" s="221"/>
      <c r="T688" s="223">
        <f>SUM(T689:T750)</f>
        <v>0.17274599999999998</v>
      </c>
      <c r="U688" s="12"/>
      <c r="V688" s="12"/>
      <c r="W688" s="12"/>
      <c r="X688" s="12"/>
      <c r="Y688" s="12"/>
      <c r="Z688" s="12"/>
      <c r="AA688" s="12"/>
      <c r="AB688" s="12"/>
      <c r="AC688" s="12"/>
      <c r="AD688" s="12"/>
      <c r="AE688" s="12"/>
      <c r="AR688" s="224" t="s">
        <v>89</v>
      </c>
      <c r="AT688" s="225" t="s">
        <v>79</v>
      </c>
      <c r="AU688" s="225" t="s">
        <v>87</v>
      </c>
      <c r="AY688" s="224" t="s">
        <v>160</v>
      </c>
      <c r="BK688" s="226">
        <f>SUM(BK689:BK750)</f>
        <v>0</v>
      </c>
    </row>
    <row r="689" s="2" customFormat="1" ht="16.5" customHeight="1">
      <c r="A689" s="39"/>
      <c r="B689" s="40"/>
      <c r="C689" s="229" t="s">
        <v>759</v>
      </c>
      <c r="D689" s="229" t="s">
        <v>162</v>
      </c>
      <c r="E689" s="230" t="s">
        <v>760</v>
      </c>
      <c r="F689" s="231" t="s">
        <v>761</v>
      </c>
      <c r="G689" s="232" t="s">
        <v>185</v>
      </c>
      <c r="H689" s="233">
        <v>9.5969999999999995</v>
      </c>
      <c r="I689" s="234"/>
      <c r="J689" s="235">
        <f>ROUND(I689*H689,2)</f>
        <v>0</v>
      </c>
      <c r="K689" s="236"/>
      <c r="L689" s="45"/>
      <c r="M689" s="237" t="s">
        <v>1</v>
      </c>
      <c r="N689" s="238" t="s">
        <v>45</v>
      </c>
      <c r="O689" s="92"/>
      <c r="P689" s="239">
        <f>O689*H689</f>
        <v>0</v>
      </c>
      <c r="Q689" s="239">
        <v>0</v>
      </c>
      <c r="R689" s="239">
        <f>Q689*H689</f>
        <v>0</v>
      </c>
      <c r="S689" s="239">
        <v>0.017999999999999999</v>
      </c>
      <c r="T689" s="240">
        <f>S689*H689</f>
        <v>0.17274599999999998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41" t="s">
        <v>296</v>
      </c>
      <c r="AT689" s="241" t="s">
        <v>162</v>
      </c>
      <c r="AU689" s="241" t="s">
        <v>89</v>
      </c>
      <c r="AY689" s="18" t="s">
        <v>160</v>
      </c>
      <c r="BE689" s="242">
        <f>IF(N689="základní",J689,0)</f>
        <v>0</v>
      </c>
      <c r="BF689" s="242">
        <f>IF(N689="snížená",J689,0)</f>
        <v>0</v>
      </c>
      <c r="BG689" s="242">
        <f>IF(N689="zákl. přenesená",J689,0)</f>
        <v>0</v>
      </c>
      <c r="BH689" s="242">
        <f>IF(N689="sníž. přenesená",J689,0)</f>
        <v>0</v>
      </c>
      <c r="BI689" s="242">
        <f>IF(N689="nulová",J689,0)</f>
        <v>0</v>
      </c>
      <c r="BJ689" s="18" t="s">
        <v>87</v>
      </c>
      <c r="BK689" s="242">
        <f>ROUND(I689*H689,2)</f>
        <v>0</v>
      </c>
      <c r="BL689" s="18" t="s">
        <v>296</v>
      </c>
      <c r="BM689" s="241" t="s">
        <v>762</v>
      </c>
    </row>
    <row r="690" s="13" customFormat="1">
      <c r="A690" s="13"/>
      <c r="B690" s="243"/>
      <c r="C690" s="244"/>
      <c r="D690" s="245" t="s">
        <v>168</v>
      </c>
      <c r="E690" s="246" t="s">
        <v>1</v>
      </c>
      <c r="F690" s="247" t="s">
        <v>763</v>
      </c>
      <c r="G690" s="244"/>
      <c r="H690" s="246" t="s">
        <v>1</v>
      </c>
      <c r="I690" s="248"/>
      <c r="J690" s="244"/>
      <c r="K690" s="244"/>
      <c r="L690" s="249"/>
      <c r="M690" s="250"/>
      <c r="N690" s="251"/>
      <c r="O690" s="251"/>
      <c r="P690" s="251"/>
      <c r="Q690" s="251"/>
      <c r="R690" s="251"/>
      <c r="S690" s="251"/>
      <c r="T690" s="252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3" t="s">
        <v>168</v>
      </c>
      <c r="AU690" s="253" t="s">
        <v>89</v>
      </c>
      <c r="AV690" s="13" t="s">
        <v>87</v>
      </c>
      <c r="AW690" s="13" t="s">
        <v>36</v>
      </c>
      <c r="AX690" s="13" t="s">
        <v>80</v>
      </c>
      <c r="AY690" s="253" t="s">
        <v>160</v>
      </c>
    </row>
    <row r="691" s="14" customFormat="1">
      <c r="A691" s="14"/>
      <c r="B691" s="254"/>
      <c r="C691" s="255"/>
      <c r="D691" s="245" t="s">
        <v>168</v>
      </c>
      <c r="E691" s="256" t="s">
        <v>1</v>
      </c>
      <c r="F691" s="257" t="s">
        <v>764</v>
      </c>
      <c r="G691" s="255"/>
      <c r="H691" s="258">
        <v>5.04</v>
      </c>
      <c r="I691" s="259"/>
      <c r="J691" s="255"/>
      <c r="K691" s="255"/>
      <c r="L691" s="260"/>
      <c r="M691" s="261"/>
      <c r="N691" s="262"/>
      <c r="O691" s="262"/>
      <c r="P691" s="262"/>
      <c r="Q691" s="262"/>
      <c r="R691" s="262"/>
      <c r="S691" s="262"/>
      <c r="T691" s="263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64" t="s">
        <v>168</v>
      </c>
      <c r="AU691" s="264" t="s">
        <v>89</v>
      </c>
      <c r="AV691" s="14" t="s">
        <v>89</v>
      </c>
      <c r="AW691" s="14" t="s">
        <v>36</v>
      </c>
      <c r="AX691" s="14" t="s">
        <v>80</v>
      </c>
      <c r="AY691" s="264" t="s">
        <v>160</v>
      </c>
    </row>
    <row r="692" s="13" customFormat="1">
      <c r="A692" s="13"/>
      <c r="B692" s="243"/>
      <c r="C692" s="244"/>
      <c r="D692" s="245" t="s">
        <v>168</v>
      </c>
      <c r="E692" s="246" t="s">
        <v>1</v>
      </c>
      <c r="F692" s="247" t="s">
        <v>765</v>
      </c>
      <c r="G692" s="244"/>
      <c r="H692" s="246" t="s">
        <v>1</v>
      </c>
      <c r="I692" s="248"/>
      <c r="J692" s="244"/>
      <c r="K692" s="244"/>
      <c r="L692" s="249"/>
      <c r="M692" s="250"/>
      <c r="N692" s="251"/>
      <c r="O692" s="251"/>
      <c r="P692" s="251"/>
      <c r="Q692" s="251"/>
      <c r="R692" s="251"/>
      <c r="S692" s="251"/>
      <c r="T692" s="252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3" t="s">
        <v>168</v>
      </c>
      <c r="AU692" s="253" t="s">
        <v>89</v>
      </c>
      <c r="AV692" s="13" t="s">
        <v>87</v>
      </c>
      <c r="AW692" s="13" t="s">
        <v>36</v>
      </c>
      <c r="AX692" s="13" t="s">
        <v>80</v>
      </c>
      <c r="AY692" s="253" t="s">
        <v>160</v>
      </c>
    </row>
    <row r="693" s="14" customFormat="1">
      <c r="A693" s="14"/>
      <c r="B693" s="254"/>
      <c r="C693" s="255"/>
      <c r="D693" s="245" t="s">
        <v>168</v>
      </c>
      <c r="E693" s="256" t="s">
        <v>1</v>
      </c>
      <c r="F693" s="257" t="s">
        <v>766</v>
      </c>
      <c r="G693" s="255"/>
      <c r="H693" s="258">
        <v>4.5570000000000004</v>
      </c>
      <c r="I693" s="259"/>
      <c r="J693" s="255"/>
      <c r="K693" s="255"/>
      <c r="L693" s="260"/>
      <c r="M693" s="261"/>
      <c r="N693" s="262"/>
      <c r="O693" s="262"/>
      <c r="P693" s="262"/>
      <c r="Q693" s="262"/>
      <c r="R693" s="262"/>
      <c r="S693" s="262"/>
      <c r="T693" s="263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64" t="s">
        <v>168</v>
      </c>
      <c r="AU693" s="264" t="s">
        <v>89</v>
      </c>
      <c r="AV693" s="14" t="s">
        <v>89</v>
      </c>
      <c r="AW693" s="14" t="s">
        <v>36</v>
      </c>
      <c r="AX693" s="14" t="s">
        <v>80</v>
      </c>
      <c r="AY693" s="264" t="s">
        <v>160</v>
      </c>
    </row>
    <row r="694" s="15" customFormat="1">
      <c r="A694" s="15"/>
      <c r="B694" s="265"/>
      <c r="C694" s="266"/>
      <c r="D694" s="245" t="s">
        <v>168</v>
      </c>
      <c r="E694" s="267" t="s">
        <v>1</v>
      </c>
      <c r="F694" s="268" t="s">
        <v>173</v>
      </c>
      <c r="G694" s="266"/>
      <c r="H694" s="269">
        <v>9.5970000000000013</v>
      </c>
      <c r="I694" s="270"/>
      <c r="J694" s="266"/>
      <c r="K694" s="266"/>
      <c r="L694" s="271"/>
      <c r="M694" s="272"/>
      <c r="N694" s="273"/>
      <c r="O694" s="273"/>
      <c r="P694" s="273"/>
      <c r="Q694" s="273"/>
      <c r="R694" s="273"/>
      <c r="S694" s="273"/>
      <c r="T694" s="274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75" t="s">
        <v>168</v>
      </c>
      <c r="AU694" s="275" t="s">
        <v>89</v>
      </c>
      <c r="AV694" s="15" t="s">
        <v>166</v>
      </c>
      <c r="AW694" s="15" t="s">
        <v>36</v>
      </c>
      <c r="AX694" s="15" t="s">
        <v>87</v>
      </c>
      <c r="AY694" s="275" t="s">
        <v>160</v>
      </c>
    </row>
    <row r="695" s="2" customFormat="1" ht="24.15" customHeight="1">
      <c r="A695" s="39"/>
      <c r="B695" s="40"/>
      <c r="C695" s="229" t="s">
        <v>767</v>
      </c>
      <c r="D695" s="229" t="s">
        <v>162</v>
      </c>
      <c r="E695" s="230" t="s">
        <v>768</v>
      </c>
      <c r="F695" s="231" t="s">
        <v>769</v>
      </c>
      <c r="G695" s="232" t="s">
        <v>185</v>
      </c>
      <c r="H695" s="233">
        <v>14.369999999999999</v>
      </c>
      <c r="I695" s="234"/>
      <c r="J695" s="235">
        <f>ROUND(I695*H695,2)</f>
        <v>0</v>
      </c>
      <c r="K695" s="236"/>
      <c r="L695" s="45"/>
      <c r="M695" s="237" t="s">
        <v>1</v>
      </c>
      <c r="N695" s="238" t="s">
        <v>45</v>
      </c>
      <c r="O695" s="92"/>
      <c r="P695" s="239">
        <f>O695*H695</f>
        <v>0</v>
      </c>
      <c r="Q695" s="239">
        <v>0</v>
      </c>
      <c r="R695" s="239">
        <f>Q695*H695</f>
        <v>0</v>
      </c>
      <c r="S695" s="239">
        <v>0</v>
      </c>
      <c r="T695" s="240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41" t="s">
        <v>296</v>
      </c>
      <c r="AT695" s="241" t="s">
        <v>162</v>
      </c>
      <c r="AU695" s="241" t="s">
        <v>89</v>
      </c>
      <c r="AY695" s="18" t="s">
        <v>160</v>
      </c>
      <c r="BE695" s="242">
        <f>IF(N695="základní",J695,0)</f>
        <v>0</v>
      </c>
      <c r="BF695" s="242">
        <f>IF(N695="snížená",J695,0)</f>
        <v>0</v>
      </c>
      <c r="BG695" s="242">
        <f>IF(N695="zákl. přenesená",J695,0)</f>
        <v>0</v>
      </c>
      <c r="BH695" s="242">
        <f>IF(N695="sníž. přenesená",J695,0)</f>
        <v>0</v>
      </c>
      <c r="BI695" s="242">
        <f>IF(N695="nulová",J695,0)</f>
        <v>0</v>
      </c>
      <c r="BJ695" s="18" t="s">
        <v>87</v>
      </c>
      <c r="BK695" s="242">
        <f>ROUND(I695*H695,2)</f>
        <v>0</v>
      </c>
      <c r="BL695" s="18" t="s">
        <v>296</v>
      </c>
      <c r="BM695" s="241" t="s">
        <v>770</v>
      </c>
    </row>
    <row r="696" s="13" customFormat="1">
      <c r="A696" s="13"/>
      <c r="B696" s="243"/>
      <c r="C696" s="244"/>
      <c r="D696" s="245" t="s">
        <v>168</v>
      </c>
      <c r="E696" s="246" t="s">
        <v>1</v>
      </c>
      <c r="F696" s="247" t="s">
        <v>771</v>
      </c>
      <c r="G696" s="244"/>
      <c r="H696" s="246" t="s">
        <v>1</v>
      </c>
      <c r="I696" s="248"/>
      <c r="J696" s="244"/>
      <c r="K696" s="244"/>
      <c r="L696" s="249"/>
      <c r="M696" s="250"/>
      <c r="N696" s="251"/>
      <c r="O696" s="251"/>
      <c r="P696" s="251"/>
      <c r="Q696" s="251"/>
      <c r="R696" s="251"/>
      <c r="S696" s="251"/>
      <c r="T696" s="25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53" t="s">
        <v>168</v>
      </c>
      <c r="AU696" s="253" t="s">
        <v>89</v>
      </c>
      <c r="AV696" s="13" t="s">
        <v>87</v>
      </c>
      <c r="AW696" s="13" t="s">
        <v>36</v>
      </c>
      <c r="AX696" s="13" t="s">
        <v>80</v>
      </c>
      <c r="AY696" s="253" t="s">
        <v>160</v>
      </c>
    </row>
    <row r="697" s="13" customFormat="1">
      <c r="A697" s="13"/>
      <c r="B697" s="243"/>
      <c r="C697" s="244"/>
      <c r="D697" s="245" t="s">
        <v>168</v>
      </c>
      <c r="E697" s="246" t="s">
        <v>1</v>
      </c>
      <c r="F697" s="247" t="s">
        <v>772</v>
      </c>
      <c r="G697" s="244"/>
      <c r="H697" s="246" t="s">
        <v>1</v>
      </c>
      <c r="I697" s="248"/>
      <c r="J697" s="244"/>
      <c r="K697" s="244"/>
      <c r="L697" s="249"/>
      <c r="M697" s="250"/>
      <c r="N697" s="251"/>
      <c r="O697" s="251"/>
      <c r="P697" s="251"/>
      <c r="Q697" s="251"/>
      <c r="R697" s="251"/>
      <c r="S697" s="251"/>
      <c r="T697" s="252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3" t="s">
        <v>168</v>
      </c>
      <c r="AU697" s="253" t="s">
        <v>89</v>
      </c>
      <c r="AV697" s="13" t="s">
        <v>87</v>
      </c>
      <c r="AW697" s="13" t="s">
        <v>36</v>
      </c>
      <c r="AX697" s="13" t="s">
        <v>80</v>
      </c>
      <c r="AY697" s="253" t="s">
        <v>160</v>
      </c>
    </row>
    <row r="698" s="13" customFormat="1">
      <c r="A698" s="13"/>
      <c r="B698" s="243"/>
      <c r="C698" s="244"/>
      <c r="D698" s="245" t="s">
        <v>168</v>
      </c>
      <c r="E698" s="246" t="s">
        <v>1</v>
      </c>
      <c r="F698" s="247" t="s">
        <v>773</v>
      </c>
      <c r="G698" s="244"/>
      <c r="H698" s="246" t="s">
        <v>1</v>
      </c>
      <c r="I698" s="248"/>
      <c r="J698" s="244"/>
      <c r="K698" s="244"/>
      <c r="L698" s="249"/>
      <c r="M698" s="250"/>
      <c r="N698" s="251"/>
      <c r="O698" s="251"/>
      <c r="P698" s="251"/>
      <c r="Q698" s="251"/>
      <c r="R698" s="251"/>
      <c r="S698" s="251"/>
      <c r="T698" s="252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3" t="s">
        <v>168</v>
      </c>
      <c r="AU698" s="253" t="s">
        <v>89</v>
      </c>
      <c r="AV698" s="13" t="s">
        <v>87</v>
      </c>
      <c r="AW698" s="13" t="s">
        <v>36</v>
      </c>
      <c r="AX698" s="13" t="s">
        <v>80</v>
      </c>
      <c r="AY698" s="253" t="s">
        <v>160</v>
      </c>
    </row>
    <row r="699" s="13" customFormat="1">
      <c r="A699" s="13"/>
      <c r="B699" s="243"/>
      <c r="C699" s="244"/>
      <c r="D699" s="245" t="s">
        <v>168</v>
      </c>
      <c r="E699" s="246" t="s">
        <v>1</v>
      </c>
      <c r="F699" s="247" t="s">
        <v>774</v>
      </c>
      <c r="G699" s="244"/>
      <c r="H699" s="246" t="s">
        <v>1</v>
      </c>
      <c r="I699" s="248"/>
      <c r="J699" s="244"/>
      <c r="K699" s="244"/>
      <c r="L699" s="249"/>
      <c r="M699" s="250"/>
      <c r="N699" s="251"/>
      <c r="O699" s="251"/>
      <c r="P699" s="251"/>
      <c r="Q699" s="251"/>
      <c r="R699" s="251"/>
      <c r="S699" s="251"/>
      <c r="T699" s="252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3" t="s">
        <v>168</v>
      </c>
      <c r="AU699" s="253" t="s">
        <v>89</v>
      </c>
      <c r="AV699" s="13" t="s">
        <v>87</v>
      </c>
      <c r="AW699" s="13" t="s">
        <v>36</v>
      </c>
      <c r="AX699" s="13" t="s">
        <v>80</v>
      </c>
      <c r="AY699" s="253" t="s">
        <v>160</v>
      </c>
    </row>
    <row r="700" s="13" customFormat="1">
      <c r="A700" s="13"/>
      <c r="B700" s="243"/>
      <c r="C700" s="244"/>
      <c r="D700" s="245" t="s">
        <v>168</v>
      </c>
      <c r="E700" s="246" t="s">
        <v>1</v>
      </c>
      <c r="F700" s="247" t="s">
        <v>775</v>
      </c>
      <c r="G700" s="244"/>
      <c r="H700" s="246" t="s">
        <v>1</v>
      </c>
      <c r="I700" s="248"/>
      <c r="J700" s="244"/>
      <c r="K700" s="244"/>
      <c r="L700" s="249"/>
      <c r="M700" s="250"/>
      <c r="N700" s="251"/>
      <c r="O700" s="251"/>
      <c r="P700" s="251"/>
      <c r="Q700" s="251"/>
      <c r="R700" s="251"/>
      <c r="S700" s="251"/>
      <c r="T700" s="25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3" t="s">
        <v>168</v>
      </c>
      <c r="AU700" s="253" t="s">
        <v>89</v>
      </c>
      <c r="AV700" s="13" t="s">
        <v>87</v>
      </c>
      <c r="AW700" s="13" t="s">
        <v>36</v>
      </c>
      <c r="AX700" s="13" t="s">
        <v>80</v>
      </c>
      <c r="AY700" s="253" t="s">
        <v>160</v>
      </c>
    </row>
    <row r="701" s="13" customFormat="1">
      <c r="A701" s="13"/>
      <c r="B701" s="243"/>
      <c r="C701" s="244"/>
      <c r="D701" s="245" t="s">
        <v>168</v>
      </c>
      <c r="E701" s="246" t="s">
        <v>1</v>
      </c>
      <c r="F701" s="247" t="s">
        <v>776</v>
      </c>
      <c r="G701" s="244"/>
      <c r="H701" s="246" t="s">
        <v>1</v>
      </c>
      <c r="I701" s="248"/>
      <c r="J701" s="244"/>
      <c r="K701" s="244"/>
      <c r="L701" s="249"/>
      <c r="M701" s="250"/>
      <c r="N701" s="251"/>
      <c r="O701" s="251"/>
      <c r="P701" s="251"/>
      <c r="Q701" s="251"/>
      <c r="R701" s="251"/>
      <c r="S701" s="251"/>
      <c r="T701" s="252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53" t="s">
        <v>168</v>
      </c>
      <c r="AU701" s="253" t="s">
        <v>89</v>
      </c>
      <c r="AV701" s="13" t="s">
        <v>87</v>
      </c>
      <c r="AW701" s="13" t="s">
        <v>36</v>
      </c>
      <c r="AX701" s="13" t="s">
        <v>80</v>
      </c>
      <c r="AY701" s="253" t="s">
        <v>160</v>
      </c>
    </row>
    <row r="702" s="13" customFormat="1">
      <c r="A702" s="13"/>
      <c r="B702" s="243"/>
      <c r="C702" s="244"/>
      <c r="D702" s="245" t="s">
        <v>168</v>
      </c>
      <c r="E702" s="246" t="s">
        <v>1</v>
      </c>
      <c r="F702" s="247" t="s">
        <v>777</v>
      </c>
      <c r="G702" s="244"/>
      <c r="H702" s="246" t="s">
        <v>1</v>
      </c>
      <c r="I702" s="248"/>
      <c r="J702" s="244"/>
      <c r="K702" s="244"/>
      <c r="L702" s="249"/>
      <c r="M702" s="250"/>
      <c r="N702" s="251"/>
      <c r="O702" s="251"/>
      <c r="P702" s="251"/>
      <c r="Q702" s="251"/>
      <c r="R702" s="251"/>
      <c r="S702" s="251"/>
      <c r="T702" s="252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3" t="s">
        <v>168</v>
      </c>
      <c r="AU702" s="253" t="s">
        <v>89</v>
      </c>
      <c r="AV702" s="13" t="s">
        <v>87</v>
      </c>
      <c r="AW702" s="13" t="s">
        <v>36</v>
      </c>
      <c r="AX702" s="13" t="s">
        <v>80</v>
      </c>
      <c r="AY702" s="253" t="s">
        <v>160</v>
      </c>
    </row>
    <row r="703" s="13" customFormat="1">
      <c r="A703" s="13"/>
      <c r="B703" s="243"/>
      <c r="C703" s="244"/>
      <c r="D703" s="245" t="s">
        <v>168</v>
      </c>
      <c r="E703" s="246" t="s">
        <v>1</v>
      </c>
      <c r="F703" s="247" t="s">
        <v>778</v>
      </c>
      <c r="G703" s="244"/>
      <c r="H703" s="246" t="s">
        <v>1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3" t="s">
        <v>168</v>
      </c>
      <c r="AU703" s="253" t="s">
        <v>89</v>
      </c>
      <c r="AV703" s="13" t="s">
        <v>87</v>
      </c>
      <c r="AW703" s="13" t="s">
        <v>36</v>
      </c>
      <c r="AX703" s="13" t="s">
        <v>80</v>
      </c>
      <c r="AY703" s="253" t="s">
        <v>160</v>
      </c>
    </row>
    <row r="704" s="13" customFormat="1">
      <c r="A704" s="13"/>
      <c r="B704" s="243"/>
      <c r="C704" s="244"/>
      <c r="D704" s="245" t="s">
        <v>168</v>
      </c>
      <c r="E704" s="246" t="s">
        <v>1</v>
      </c>
      <c r="F704" s="247" t="s">
        <v>779</v>
      </c>
      <c r="G704" s="244"/>
      <c r="H704" s="246" t="s">
        <v>1</v>
      </c>
      <c r="I704" s="248"/>
      <c r="J704" s="244"/>
      <c r="K704" s="244"/>
      <c r="L704" s="249"/>
      <c r="M704" s="250"/>
      <c r="N704" s="251"/>
      <c r="O704" s="251"/>
      <c r="P704" s="251"/>
      <c r="Q704" s="251"/>
      <c r="R704" s="251"/>
      <c r="S704" s="251"/>
      <c r="T704" s="252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3" t="s">
        <v>168</v>
      </c>
      <c r="AU704" s="253" t="s">
        <v>89</v>
      </c>
      <c r="AV704" s="13" t="s">
        <v>87</v>
      </c>
      <c r="AW704" s="13" t="s">
        <v>36</v>
      </c>
      <c r="AX704" s="13" t="s">
        <v>80</v>
      </c>
      <c r="AY704" s="253" t="s">
        <v>160</v>
      </c>
    </row>
    <row r="705" s="13" customFormat="1">
      <c r="A705" s="13"/>
      <c r="B705" s="243"/>
      <c r="C705" s="244"/>
      <c r="D705" s="245" t="s">
        <v>168</v>
      </c>
      <c r="E705" s="246" t="s">
        <v>1</v>
      </c>
      <c r="F705" s="247" t="s">
        <v>780</v>
      </c>
      <c r="G705" s="244"/>
      <c r="H705" s="246" t="s">
        <v>1</v>
      </c>
      <c r="I705" s="248"/>
      <c r="J705" s="244"/>
      <c r="K705" s="244"/>
      <c r="L705" s="249"/>
      <c r="M705" s="250"/>
      <c r="N705" s="251"/>
      <c r="O705" s="251"/>
      <c r="P705" s="251"/>
      <c r="Q705" s="251"/>
      <c r="R705" s="251"/>
      <c r="S705" s="251"/>
      <c r="T705" s="252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3" t="s">
        <v>168</v>
      </c>
      <c r="AU705" s="253" t="s">
        <v>89</v>
      </c>
      <c r="AV705" s="13" t="s">
        <v>87</v>
      </c>
      <c r="AW705" s="13" t="s">
        <v>36</v>
      </c>
      <c r="AX705" s="13" t="s">
        <v>80</v>
      </c>
      <c r="AY705" s="253" t="s">
        <v>160</v>
      </c>
    </row>
    <row r="706" s="13" customFormat="1">
      <c r="A706" s="13"/>
      <c r="B706" s="243"/>
      <c r="C706" s="244"/>
      <c r="D706" s="245" t="s">
        <v>168</v>
      </c>
      <c r="E706" s="246" t="s">
        <v>1</v>
      </c>
      <c r="F706" s="247" t="s">
        <v>781</v>
      </c>
      <c r="G706" s="244"/>
      <c r="H706" s="246" t="s">
        <v>1</v>
      </c>
      <c r="I706" s="248"/>
      <c r="J706" s="244"/>
      <c r="K706" s="244"/>
      <c r="L706" s="249"/>
      <c r="M706" s="250"/>
      <c r="N706" s="251"/>
      <c r="O706" s="251"/>
      <c r="P706" s="251"/>
      <c r="Q706" s="251"/>
      <c r="R706" s="251"/>
      <c r="S706" s="251"/>
      <c r="T706" s="252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3" t="s">
        <v>168</v>
      </c>
      <c r="AU706" s="253" t="s">
        <v>89</v>
      </c>
      <c r="AV706" s="13" t="s">
        <v>87</v>
      </c>
      <c r="AW706" s="13" t="s">
        <v>36</v>
      </c>
      <c r="AX706" s="13" t="s">
        <v>80</v>
      </c>
      <c r="AY706" s="253" t="s">
        <v>160</v>
      </c>
    </row>
    <row r="707" s="13" customFormat="1">
      <c r="A707" s="13"/>
      <c r="B707" s="243"/>
      <c r="C707" s="244"/>
      <c r="D707" s="245" t="s">
        <v>168</v>
      </c>
      <c r="E707" s="246" t="s">
        <v>1</v>
      </c>
      <c r="F707" s="247" t="s">
        <v>782</v>
      </c>
      <c r="G707" s="244"/>
      <c r="H707" s="246" t="s">
        <v>1</v>
      </c>
      <c r="I707" s="248"/>
      <c r="J707" s="244"/>
      <c r="K707" s="244"/>
      <c r="L707" s="249"/>
      <c r="M707" s="250"/>
      <c r="N707" s="251"/>
      <c r="O707" s="251"/>
      <c r="P707" s="251"/>
      <c r="Q707" s="251"/>
      <c r="R707" s="251"/>
      <c r="S707" s="251"/>
      <c r="T707" s="252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3" t="s">
        <v>168</v>
      </c>
      <c r="AU707" s="253" t="s">
        <v>89</v>
      </c>
      <c r="AV707" s="13" t="s">
        <v>87</v>
      </c>
      <c r="AW707" s="13" t="s">
        <v>36</v>
      </c>
      <c r="AX707" s="13" t="s">
        <v>80</v>
      </c>
      <c r="AY707" s="253" t="s">
        <v>160</v>
      </c>
    </row>
    <row r="708" s="13" customFormat="1">
      <c r="A708" s="13"/>
      <c r="B708" s="243"/>
      <c r="C708" s="244"/>
      <c r="D708" s="245" t="s">
        <v>168</v>
      </c>
      <c r="E708" s="246" t="s">
        <v>1</v>
      </c>
      <c r="F708" s="247" t="s">
        <v>783</v>
      </c>
      <c r="G708" s="244"/>
      <c r="H708" s="246" t="s">
        <v>1</v>
      </c>
      <c r="I708" s="248"/>
      <c r="J708" s="244"/>
      <c r="K708" s="244"/>
      <c r="L708" s="249"/>
      <c r="M708" s="250"/>
      <c r="N708" s="251"/>
      <c r="O708" s="251"/>
      <c r="P708" s="251"/>
      <c r="Q708" s="251"/>
      <c r="R708" s="251"/>
      <c r="S708" s="251"/>
      <c r="T708" s="25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3" t="s">
        <v>168</v>
      </c>
      <c r="AU708" s="253" t="s">
        <v>89</v>
      </c>
      <c r="AV708" s="13" t="s">
        <v>87</v>
      </c>
      <c r="AW708" s="13" t="s">
        <v>36</v>
      </c>
      <c r="AX708" s="13" t="s">
        <v>80</v>
      </c>
      <c r="AY708" s="253" t="s">
        <v>160</v>
      </c>
    </row>
    <row r="709" s="13" customFormat="1">
      <c r="A709" s="13"/>
      <c r="B709" s="243"/>
      <c r="C709" s="244"/>
      <c r="D709" s="245" t="s">
        <v>168</v>
      </c>
      <c r="E709" s="246" t="s">
        <v>1</v>
      </c>
      <c r="F709" s="247" t="s">
        <v>784</v>
      </c>
      <c r="G709" s="244"/>
      <c r="H709" s="246" t="s">
        <v>1</v>
      </c>
      <c r="I709" s="248"/>
      <c r="J709" s="244"/>
      <c r="K709" s="244"/>
      <c r="L709" s="249"/>
      <c r="M709" s="250"/>
      <c r="N709" s="251"/>
      <c r="O709" s="251"/>
      <c r="P709" s="251"/>
      <c r="Q709" s="251"/>
      <c r="R709" s="251"/>
      <c r="S709" s="251"/>
      <c r="T709" s="252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53" t="s">
        <v>168</v>
      </c>
      <c r="AU709" s="253" t="s">
        <v>89</v>
      </c>
      <c r="AV709" s="13" t="s">
        <v>87</v>
      </c>
      <c r="AW709" s="13" t="s">
        <v>36</v>
      </c>
      <c r="AX709" s="13" t="s">
        <v>80</v>
      </c>
      <c r="AY709" s="253" t="s">
        <v>160</v>
      </c>
    </row>
    <row r="710" s="14" customFormat="1">
      <c r="A710" s="14"/>
      <c r="B710" s="254"/>
      <c r="C710" s="255"/>
      <c r="D710" s="245" t="s">
        <v>168</v>
      </c>
      <c r="E710" s="256" t="s">
        <v>1</v>
      </c>
      <c r="F710" s="257" t="s">
        <v>543</v>
      </c>
      <c r="G710" s="255"/>
      <c r="H710" s="258">
        <v>14.369999999999999</v>
      </c>
      <c r="I710" s="259"/>
      <c r="J710" s="255"/>
      <c r="K710" s="255"/>
      <c r="L710" s="260"/>
      <c r="M710" s="261"/>
      <c r="N710" s="262"/>
      <c r="O710" s="262"/>
      <c r="P710" s="262"/>
      <c r="Q710" s="262"/>
      <c r="R710" s="262"/>
      <c r="S710" s="262"/>
      <c r="T710" s="263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64" t="s">
        <v>168</v>
      </c>
      <c r="AU710" s="264" t="s">
        <v>89</v>
      </c>
      <c r="AV710" s="14" t="s">
        <v>89</v>
      </c>
      <c r="AW710" s="14" t="s">
        <v>36</v>
      </c>
      <c r="AX710" s="14" t="s">
        <v>80</v>
      </c>
      <c r="AY710" s="264" t="s">
        <v>160</v>
      </c>
    </row>
    <row r="711" s="15" customFormat="1">
      <c r="A711" s="15"/>
      <c r="B711" s="265"/>
      <c r="C711" s="266"/>
      <c r="D711" s="245" t="s">
        <v>168</v>
      </c>
      <c r="E711" s="267" t="s">
        <v>1</v>
      </c>
      <c r="F711" s="268" t="s">
        <v>173</v>
      </c>
      <c r="G711" s="266"/>
      <c r="H711" s="269">
        <v>14.369999999999999</v>
      </c>
      <c r="I711" s="270"/>
      <c r="J711" s="266"/>
      <c r="K711" s="266"/>
      <c r="L711" s="271"/>
      <c r="M711" s="272"/>
      <c r="N711" s="273"/>
      <c r="O711" s="273"/>
      <c r="P711" s="273"/>
      <c r="Q711" s="273"/>
      <c r="R711" s="273"/>
      <c r="S711" s="273"/>
      <c r="T711" s="274"/>
      <c r="U711" s="15"/>
      <c r="V711" s="15"/>
      <c r="W711" s="15"/>
      <c r="X711" s="15"/>
      <c r="Y711" s="15"/>
      <c r="Z711" s="15"/>
      <c r="AA711" s="15"/>
      <c r="AB711" s="15"/>
      <c r="AC711" s="15"/>
      <c r="AD711" s="15"/>
      <c r="AE711" s="15"/>
      <c r="AT711" s="275" t="s">
        <v>168</v>
      </c>
      <c r="AU711" s="275" t="s">
        <v>89</v>
      </c>
      <c r="AV711" s="15" t="s">
        <v>166</v>
      </c>
      <c r="AW711" s="15" t="s">
        <v>36</v>
      </c>
      <c r="AX711" s="15" t="s">
        <v>87</v>
      </c>
      <c r="AY711" s="275" t="s">
        <v>160</v>
      </c>
    </row>
    <row r="712" s="2" customFormat="1" ht="16.5" customHeight="1">
      <c r="A712" s="39"/>
      <c r="B712" s="40"/>
      <c r="C712" s="229" t="s">
        <v>785</v>
      </c>
      <c r="D712" s="229" t="s">
        <v>162</v>
      </c>
      <c r="E712" s="230" t="s">
        <v>786</v>
      </c>
      <c r="F712" s="231" t="s">
        <v>787</v>
      </c>
      <c r="G712" s="232" t="s">
        <v>192</v>
      </c>
      <c r="H712" s="233">
        <v>6</v>
      </c>
      <c r="I712" s="234"/>
      <c r="J712" s="235">
        <f>ROUND(I712*H712,2)</f>
        <v>0</v>
      </c>
      <c r="K712" s="236"/>
      <c r="L712" s="45"/>
      <c r="M712" s="237" t="s">
        <v>1</v>
      </c>
      <c r="N712" s="238" t="s">
        <v>45</v>
      </c>
      <c r="O712" s="92"/>
      <c r="P712" s="239">
        <f>O712*H712</f>
        <v>0</v>
      </c>
      <c r="Q712" s="239">
        <v>0</v>
      </c>
      <c r="R712" s="239">
        <f>Q712*H712</f>
        <v>0</v>
      </c>
      <c r="S712" s="239">
        <v>0</v>
      </c>
      <c r="T712" s="240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41" t="s">
        <v>296</v>
      </c>
      <c r="AT712" s="241" t="s">
        <v>162</v>
      </c>
      <c r="AU712" s="241" t="s">
        <v>89</v>
      </c>
      <c r="AY712" s="18" t="s">
        <v>160</v>
      </c>
      <c r="BE712" s="242">
        <f>IF(N712="základní",J712,0)</f>
        <v>0</v>
      </c>
      <c r="BF712" s="242">
        <f>IF(N712="snížená",J712,0)</f>
        <v>0</v>
      </c>
      <c r="BG712" s="242">
        <f>IF(N712="zákl. přenesená",J712,0)</f>
        <v>0</v>
      </c>
      <c r="BH712" s="242">
        <f>IF(N712="sníž. přenesená",J712,0)</f>
        <v>0</v>
      </c>
      <c r="BI712" s="242">
        <f>IF(N712="nulová",J712,0)</f>
        <v>0</v>
      </c>
      <c r="BJ712" s="18" t="s">
        <v>87</v>
      </c>
      <c r="BK712" s="242">
        <f>ROUND(I712*H712,2)</f>
        <v>0</v>
      </c>
      <c r="BL712" s="18" t="s">
        <v>296</v>
      </c>
      <c r="BM712" s="241" t="s">
        <v>788</v>
      </c>
    </row>
    <row r="713" s="13" customFormat="1">
      <c r="A713" s="13"/>
      <c r="B713" s="243"/>
      <c r="C713" s="244"/>
      <c r="D713" s="245" t="s">
        <v>168</v>
      </c>
      <c r="E713" s="246" t="s">
        <v>1</v>
      </c>
      <c r="F713" s="247" t="s">
        <v>789</v>
      </c>
      <c r="G713" s="244"/>
      <c r="H713" s="246" t="s">
        <v>1</v>
      </c>
      <c r="I713" s="248"/>
      <c r="J713" s="244"/>
      <c r="K713" s="244"/>
      <c r="L713" s="249"/>
      <c r="M713" s="250"/>
      <c r="N713" s="251"/>
      <c r="O713" s="251"/>
      <c r="P713" s="251"/>
      <c r="Q713" s="251"/>
      <c r="R713" s="251"/>
      <c r="S713" s="251"/>
      <c r="T713" s="252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53" t="s">
        <v>168</v>
      </c>
      <c r="AU713" s="253" t="s">
        <v>89</v>
      </c>
      <c r="AV713" s="13" t="s">
        <v>87</v>
      </c>
      <c r="AW713" s="13" t="s">
        <v>36</v>
      </c>
      <c r="AX713" s="13" t="s">
        <v>80</v>
      </c>
      <c r="AY713" s="253" t="s">
        <v>160</v>
      </c>
    </row>
    <row r="714" s="13" customFormat="1">
      <c r="A714" s="13"/>
      <c r="B714" s="243"/>
      <c r="C714" s="244"/>
      <c r="D714" s="245" t="s">
        <v>168</v>
      </c>
      <c r="E714" s="246" t="s">
        <v>1</v>
      </c>
      <c r="F714" s="247" t="s">
        <v>790</v>
      </c>
      <c r="G714" s="244"/>
      <c r="H714" s="246" t="s">
        <v>1</v>
      </c>
      <c r="I714" s="248"/>
      <c r="J714" s="244"/>
      <c r="K714" s="244"/>
      <c r="L714" s="249"/>
      <c r="M714" s="250"/>
      <c r="N714" s="251"/>
      <c r="O714" s="251"/>
      <c r="P714" s="251"/>
      <c r="Q714" s="251"/>
      <c r="R714" s="251"/>
      <c r="S714" s="251"/>
      <c r="T714" s="252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3" t="s">
        <v>168</v>
      </c>
      <c r="AU714" s="253" t="s">
        <v>89</v>
      </c>
      <c r="AV714" s="13" t="s">
        <v>87</v>
      </c>
      <c r="AW714" s="13" t="s">
        <v>36</v>
      </c>
      <c r="AX714" s="13" t="s">
        <v>80</v>
      </c>
      <c r="AY714" s="253" t="s">
        <v>160</v>
      </c>
    </row>
    <row r="715" s="13" customFormat="1">
      <c r="A715" s="13"/>
      <c r="B715" s="243"/>
      <c r="C715" s="244"/>
      <c r="D715" s="245" t="s">
        <v>168</v>
      </c>
      <c r="E715" s="246" t="s">
        <v>1</v>
      </c>
      <c r="F715" s="247" t="s">
        <v>791</v>
      </c>
      <c r="G715" s="244"/>
      <c r="H715" s="246" t="s">
        <v>1</v>
      </c>
      <c r="I715" s="248"/>
      <c r="J715" s="244"/>
      <c r="K715" s="244"/>
      <c r="L715" s="249"/>
      <c r="M715" s="250"/>
      <c r="N715" s="251"/>
      <c r="O715" s="251"/>
      <c r="P715" s="251"/>
      <c r="Q715" s="251"/>
      <c r="R715" s="251"/>
      <c r="S715" s="251"/>
      <c r="T715" s="25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3" t="s">
        <v>168</v>
      </c>
      <c r="AU715" s="253" t="s">
        <v>89</v>
      </c>
      <c r="AV715" s="13" t="s">
        <v>87</v>
      </c>
      <c r="AW715" s="13" t="s">
        <v>36</v>
      </c>
      <c r="AX715" s="13" t="s">
        <v>80</v>
      </c>
      <c r="AY715" s="253" t="s">
        <v>160</v>
      </c>
    </row>
    <row r="716" s="13" customFormat="1">
      <c r="A716" s="13"/>
      <c r="B716" s="243"/>
      <c r="C716" s="244"/>
      <c r="D716" s="245" t="s">
        <v>168</v>
      </c>
      <c r="E716" s="246" t="s">
        <v>1</v>
      </c>
      <c r="F716" s="247" t="s">
        <v>792</v>
      </c>
      <c r="G716" s="244"/>
      <c r="H716" s="246" t="s">
        <v>1</v>
      </c>
      <c r="I716" s="248"/>
      <c r="J716" s="244"/>
      <c r="K716" s="244"/>
      <c r="L716" s="249"/>
      <c r="M716" s="250"/>
      <c r="N716" s="251"/>
      <c r="O716" s="251"/>
      <c r="P716" s="251"/>
      <c r="Q716" s="251"/>
      <c r="R716" s="251"/>
      <c r="S716" s="251"/>
      <c r="T716" s="252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3" t="s">
        <v>168</v>
      </c>
      <c r="AU716" s="253" t="s">
        <v>89</v>
      </c>
      <c r="AV716" s="13" t="s">
        <v>87</v>
      </c>
      <c r="AW716" s="13" t="s">
        <v>36</v>
      </c>
      <c r="AX716" s="13" t="s">
        <v>80</v>
      </c>
      <c r="AY716" s="253" t="s">
        <v>160</v>
      </c>
    </row>
    <row r="717" s="13" customFormat="1">
      <c r="A717" s="13"/>
      <c r="B717" s="243"/>
      <c r="C717" s="244"/>
      <c r="D717" s="245" t="s">
        <v>168</v>
      </c>
      <c r="E717" s="246" t="s">
        <v>1</v>
      </c>
      <c r="F717" s="247" t="s">
        <v>793</v>
      </c>
      <c r="G717" s="244"/>
      <c r="H717" s="246" t="s">
        <v>1</v>
      </c>
      <c r="I717" s="248"/>
      <c r="J717" s="244"/>
      <c r="K717" s="244"/>
      <c r="L717" s="249"/>
      <c r="M717" s="250"/>
      <c r="N717" s="251"/>
      <c r="O717" s="251"/>
      <c r="P717" s="251"/>
      <c r="Q717" s="251"/>
      <c r="R717" s="251"/>
      <c r="S717" s="251"/>
      <c r="T717" s="252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3" t="s">
        <v>168</v>
      </c>
      <c r="AU717" s="253" t="s">
        <v>89</v>
      </c>
      <c r="AV717" s="13" t="s">
        <v>87</v>
      </c>
      <c r="AW717" s="13" t="s">
        <v>36</v>
      </c>
      <c r="AX717" s="13" t="s">
        <v>80</v>
      </c>
      <c r="AY717" s="253" t="s">
        <v>160</v>
      </c>
    </row>
    <row r="718" s="13" customFormat="1">
      <c r="A718" s="13"/>
      <c r="B718" s="243"/>
      <c r="C718" s="244"/>
      <c r="D718" s="245" t="s">
        <v>168</v>
      </c>
      <c r="E718" s="246" t="s">
        <v>1</v>
      </c>
      <c r="F718" s="247" t="s">
        <v>794</v>
      </c>
      <c r="G718" s="244"/>
      <c r="H718" s="246" t="s">
        <v>1</v>
      </c>
      <c r="I718" s="248"/>
      <c r="J718" s="244"/>
      <c r="K718" s="244"/>
      <c r="L718" s="249"/>
      <c r="M718" s="250"/>
      <c r="N718" s="251"/>
      <c r="O718" s="251"/>
      <c r="P718" s="251"/>
      <c r="Q718" s="251"/>
      <c r="R718" s="251"/>
      <c r="S718" s="251"/>
      <c r="T718" s="252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53" t="s">
        <v>168</v>
      </c>
      <c r="AU718" s="253" t="s">
        <v>89</v>
      </c>
      <c r="AV718" s="13" t="s">
        <v>87</v>
      </c>
      <c r="AW718" s="13" t="s">
        <v>36</v>
      </c>
      <c r="AX718" s="13" t="s">
        <v>80</v>
      </c>
      <c r="AY718" s="253" t="s">
        <v>160</v>
      </c>
    </row>
    <row r="719" s="13" customFormat="1">
      <c r="A719" s="13"/>
      <c r="B719" s="243"/>
      <c r="C719" s="244"/>
      <c r="D719" s="245" t="s">
        <v>168</v>
      </c>
      <c r="E719" s="246" t="s">
        <v>1</v>
      </c>
      <c r="F719" s="247" t="s">
        <v>795</v>
      </c>
      <c r="G719" s="244"/>
      <c r="H719" s="246" t="s">
        <v>1</v>
      </c>
      <c r="I719" s="248"/>
      <c r="J719" s="244"/>
      <c r="K719" s="244"/>
      <c r="L719" s="249"/>
      <c r="M719" s="250"/>
      <c r="N719" s="251"/>
      <c r="O719" s="251"/>
      <c r="P719" s="251"/>
      <c r="Q719" s="251"/>
      <c r="R719" s="251"/>
      <c r="S719" s="251"/>
      <c r="T719" s="25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3" t="s">
        <v>168</v>
      </c>
      <c r="AU719" s="253" t="s">
        <v>89</v>
      </c>
      <c r="AV719" s="13" t="s">
        <v>87</v>
      </c>
      <c r="AW719" s="13" t="s">
        <v>36</v>
      </c>
      <c r="AX719" s="13" t="s">
        <v>80</v>
      </c>
      <c r="AY719" s="253" t="s">
        <v>160</v>
      </c>
    </row>
    <row r="720" s="13" customFormat="1">
      <c r="A720" s="13"/>
      <c r="B720" s="243"/>
      <c r="C720" s="244"/>
      <c r="D720" s="245" t="s">
        <v>168</v>
      </c>
      <c r="E720" s="246" t="s">
        <v>1</v>
      </c>
      <c r="F720" s="247" t="s">
        <v>796</v>
      </c>
      <c r="G720" s="244"/>
      <c r="H720" s="246" t="s">
        <v>1</v>
      </c>
      <c r="I720" s="248"/>
      <c r="J720" s="244"/>
      <c r="K720" s="244"/>
      <c r="L720" s="249"/>
      <c r="M720" s="250"/>
      <c r="N720" s="251"/>
      <c r="O720" s="251"/>
      <c r="P720" s="251"/>
      <c r="Q720" s="251"/>
      <c r="R720" s="251"/>
      <c r="S720" s="251"/>
      <c r="T720" s="252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3" t="s">
        <v>168</v>
      </c>
      <c r="AU720" s="253" t="s">
        <v>89</v>
      </c>
      <c r="AV720" s="13" t="s">
        <v>87</v>
      </c>
      <c r="AW720" s="13" t="s">
        <v>36</v>
      </c>
      <c r="AX720" s="13" t="s">
        <v>80</v>
      </c>
      <c r="AY720" s="253" t="s">
        <v>160</v>
      </c>
    </row>
    <row r="721" s="14" customFormat="1">
      <c r="A721" s="14"/>
      <c r="B721" s="254"/>
      <c r="C721" s="255"/>
      <c r="D721" s="245" t="s">
        <v>168</v>
      </c>
      <c r="E721" s="256" t="s">
        <v>1</v>
      </c>
      <c r="F721" s="257" t="s">
        <v>701</v>
      </c>
      <c r="G721" s="255"/>
      <c r="H721" s="258">
        <v>6</v>
      </c>
      <c r="I721" s="259"/>
      <c r="J721" s="255"/>
      <c r="K721" s="255"/>
      <c r="L721" s="260"/>
      <c r="M721" s="261"/>
      <c r="N721" s="262"/>
      <c r="O721" s="262"/>
      <c r="P721" s="262"/>
      <c r="Q721" s="262"/>
      <c r="R721" s="262"/>
      <c r="S721" s="262"/>
      <c r="T721" s="263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4" t="s">
        <v>168</v>
      </c>
      <c r="AU721" s="264" t="s">
        <v>89</v>
      </c>
      <c r="AV721" s="14" t="s">
        <v>89</v>
      </c>
      <c r="AW721" s="14" t="s">
        <v>36</v>
      </c>
      <c r="AX721" s="14" t="s">
        <v>80</v>
      </c>
      <c r="AY721" s="264" t="s">
        <v>160</v>
      </c>
    </row>
    <row r="722" s="15" customFormat="1">
      <c r="A722" s="15"/>
      <c r="B722" s="265"/>
      <c r="C722" s="266"/>
      <c r="D722" s="245" t="s">
        <v>168</v>
      </c>
      <c r="E722" s="267" t="s">
        <v>1</v>
      </c>
      <c r="F722" s="268" t="s">
        <v>173</v>
      </c>
      <c r="G722" s="266"/>
      <c r="H722" s="269">
        <v>6</v>
      </c>
      <c r="I722" s="270"/>
      <c r="J722" s="266"/>
      <c r="K722" s="266"/>
      <c r="L722" s="271"/>
      <c r="M722" s="272"/>
      <c r="N722" s="273"/>
      <c r="O722" s="273"/>
      <c r="P722" s="273"/>
      <c r="Q722" s="273"/>
      <c r="R722" s="273"/>
      <c r="S722" s="273"/>
      <c r="T722" s="274"/>
      <c r="U722" s="15"/>
      <c r="V722" s="15"/>
      <c r="W722" s="15"/>
      <c r="X722" s="15"/>
      <c r="Y722" s="15"/>
      <c r="Z722" s="15"/>
      <c r="AA722" s="15"/>
      <c r="AB722" s="15"/>
      <c r="AC722" s="15"/>
      <c r="AD722" s="15"/>
      <c r="AE722" s="15"/>
      <c r="AT722" s="275" t="s">
        <v>168</v>
      </c>
      <c r="AU722" s="275" t="s">
        <v>89</v>
      </c>
      <c r="AV722" s="15" t="s">
        <v>166</v>
      </c>
      <c r="AW722" s="15" t="s">
        <v>36</v>
      </c>
      <c r="AX722" s="15" t="s">
        <v>87</v>
      </c>
      <c r="AY722" s="275" t="s">
        <v>160</v>
      </c>
    </row>
    <row r="723" s="2" customFormat="1" ht="24.15" customHeight="1">
      <c r="A723" s="39"/>
      <c r="B723" s="40"/>
      <c r="C723" s="229" t="s">
        <v>797</v>
      </c>
      <c r="D723" s="229" t="s">
        <v>162</v>
      </c>
      <c r="E723" s="230" t="s">
        <v>798</v>
      </c>
      <c r="F723" s="231" t="s">
        <v>799</v>
      </c>
      <c r="G723" s="232" t="s">
        <v>192</v>
      </c>
      <c r="H723" s="233">
        <v>2</v>
      </c>
      <c r="I723" s="234"/>
      <c r="J723" s="235">
        <f>ROUND(I723*H723,2)</f>
        <v>0</v>
      </c>
      <c r="K723" s="236"/>
      <c r="L723" s="45"/>
      <c r="M723" s="237" t="s">
        <v>1</v>
      </c>
      <c r="N723" s="238" t="s">
        <v>45</v>
      </c>
      <c r="O723" s="92"/>
      <c r="P723" s="239">
        <f>O723*H723</f>
        <v>0</v>
      </c>
      <c r="Q723" s="239">
        <v>0</v>
      </c>
      <c r="R723" s="239">
        <f>Q723*H723</f>
        <v>0</v>
      </c>
      <c r="S723" s="239">
        <v>0</v>
      </c>
      <c r="T723" s="240">
        <f>S723*H723</f>
        <v>0</v>
      </c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R723" s="241" t="s">
        <v>296</v>
      </c>
      <c r="AT723" s="241" t="s">
        <v>162</v>
      </c>
      <c r="AU723" s="241" t="s">
        <v>89</v>
      </c>
      <c r="AY723" s="18" t="s">
        <v>160</v>
      </c>
      <c r="BE723" s="242">
        <f>IF(N723="základní",J723,0)</f>
        <v>0</v>
      </c>
      <c r="BF723" s="242">
        <f>IF(N723="snížená",J723,0)</f>
        <v>0</v>
      </c>
      <c r="BG723" s="242">
        <f>IF(N723="zákl. přenesená",J723,0)</f>
        <v>0</v>
      </c>
      <c r="BH723" s="242">
        <f>IF(N723="sníž. přenesená",J723,0)</f>
        <v>0</v>
      </c>
      <c r="BI723" s="242">
        <f>IF(N723="nulová",J723,0)</f>
        <v>0</v>
      </c>
      <c r="BJ723" s="18" t="s">
        <v>87</v>
      </c>
      <c r="BK723" s="242">
        <f>ROUND(I723*H723,2)</f>
        <v>0</v>
      </c>
      <c r="BL723" s="18" t="s">
        <v>296</v>
      </c>
      <c r="BM723" s="241" t="s">
        <v>800</v>
      </c>
    </row>
    <row r="724" s="14" customFormat="1">
      <c r="A724" s="14"/>
      <c r="B724" s="254"/>
      <c r="C724" s="255"/>
      <c r="D724" s="245" t="s">
        <v>168</v>
      </c>
      <c r="E724" s="256" t="s">
        <v>1</v>
      </c>
      <c r="F724" s="257" t="s">
        <v>801</v>
      </c>
      <c r="G724" s="255"/>
      <c r="H724" s="258">
        <v>2</v>
      </c>
      <c r="I724" s="259"/>
      <c r="J724" s="255"/>
      <c r="K724" s="255"/>
      <c r="L724" s="260"/>
      <c r="M724" s="261"/>
      <c r="N724" s="262"/>
      <c r="O724" s="262"/>
      <c r="P724" s="262"/>
      <c r="Q724" s="262"/>
      <c r="R724" s="262"/>
      <c r="S724" s="262"/>
      <c r="T724" s="26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64" t="s">
        <v>168</v>
      </c>
      <c r="AU724" s="264" t="s">
        <v>89</v>
      </c>
      <c r="AV724" s="14" t="s">
        <v>89</v>
      </c>
      <c r="AW724" s="14" t="s">
        <v>36</v>
      </c>
      <c r="AX724" s="14" t="s">
        <v>80</v>
      </c>
      <c r="AY724" s="264" t="s">
        <v>160</v>
      </c>
    </row>
    <row r="725" s="15" customFormat="1">
      <c r="A725" s="15"/>
      <c r="B725" s="265"/>
      <c r="C725" s="266"/>
      <c r="D725" s="245" t="s">
        <v>168</v>
      </c>
      <c r="E725" s="267" t="s">
        <v>1</v>
      </c>
      <c r="F725" s="268" t="s">
        <v>173</v>
      </c>
      <c r="G725" s="266"/>
      <c r="H725" s="269">
        <v>2</v>
      </c>
      <c r="I725" s="270"/>
      <c r="J725" s="266"/>
      <c r="K725" s="266"/>
      <c r="L725" s="271"/>
      <c r="M725" s="272"/>
      <c r="N725" s="273"/>
      <c r="O725" s="273"/>
      <c r="P725" s="273"/>
      <c r="Q725" s="273"/>
      <c r="R725" s="273"/>
      <c r="S725" s="273"/>
      <c r="T725" s="274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75" t="s">
        <v>168</v>
      </c>
      <c r="AU725" s="275" t="s">
        <v>89</v>
      </c>
      <c r="AV725" s="15" t="s">
        <v>166</v>
      </c>
      <c r="AW725" s="15" t="s">
        <v>36</v>
      </c>
      <c r="AX725" s="15" t="s">
        <v>87</v>
      </c>
      <c r="AY725" s="275" t="s">
        <v>160</v>
      </c>
    </row>
    <row r="726" s="2" customFormat="1" ht="24.15" customHeight="1">
      <c r="A726" s="39"/>
      <c r="B726" s="40"/>
      <c r="C726" s="229" t="s">
        <v>802</v>
      </c>
      <c r="D726" s="229" t="s">
        <v>162</v>
      </c>
      <c r="E726" s="230" t="s">
        <v>803</v>
      </c>
      <c r="F726" s="231" t="s">
        <v>804</v>
      </c>
      <c r="G726" s="232" t="s">
        <v>192</v>
      </c>
      <c r="H726" s="233">
        <v>1</v>
      </c>
      <c r="I726" s="234"/>
      <c r="J726" s="235">
        <f>ROUND(I726*H726,2)</f>
        <v>0</v>
      </c>
      <c r="K726" s="236"/>
      <c r="L726" s="45"/>
      <c r="M726" s="237" t="s">
        <v>1</v>
      </c>
      <c r="N726" s="238" t="s">
        <v>45</v>
      </c>
      <c r="O726" s="92"/>
      <c r="P726" s="239">
        <f>O726*H726</f>
        <v>0</v>
      </c>
      <c r="Q726" s="239">
        <v>0</v>
      </c>
      <c r="R726" s="239">
        <f>Q726*H726</f>
        <v>0</v>
      </c>
      <c r="S726" s="239">
        <v>0</v>
      </c>
      <c r="T726" s="240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41" t="s">
        <v>296</v>
      </c>
      <c r="AT726" s="241" t="s">
        <v>162</v>
      </c>
      <c r="AU726" s="241" t="s">
        <v>89</v>
      </c>
      <c r="AY726" s="18" t="s">
        <v>160</v>
      </c>
      <c r="BE726" s="242">
        <f>IF(N726="základní",J726,0)</f>
        <v>0</v>
      </c>
      <c r="BF726" s="242">
        <f>IF(N726="snížená",J726,0)</f>
        <v>0</v>
      </c>
      <c r="BG726" s="242">
        <f>IF(N726="zákl. přenesená",J726,0)</f>
        <v>0</v>
      </c>
      <c r="BH726" s="242">
        <f>IF(N726="sníž. přenesená",J726,0)</f>
        <v>0</v>
      </c>
      <c r="BI726" s="242">
        <f>IF(N726="nulová",J726,0)</f>
        <v>0</v>
      </c>
      <c r="BJ726" s="18" t="s">
        <v>87</v>
      </c>
      <c r="BK726" s="242">
        <f>ROUND(I726*H726,2)</f>
        <v>0</v>
      </c>
      <c r="BL726" s="18" t="s">
        <v>296</v>
      </c>
      <c r="BM726" s="241" t="s">
        <v>805</v>
      </c>
    </row>
    <row r="727" s="14" customFormat="1">
      <c r="A727" s="14"/>
      <c r="B727" s="254"/>
      <c r="C727" s="255"/>
      <c r="D727" s="245" t="s">
        <v>168</v>
      </c>
      <c r="E727" s="256" t="s">
        <v>1</v>
      </c>
      <c r="F727" s="257" t="s">
        <v>621</v>
      </c>
      <c r="G727" s="255"/>
      <c r="H727" s="258">
        <v>1</v>
      </c>
      <c r="I727" s="259"/>
      <c r="J727" s="255"/>
      <c r="K727" s="255"/>
      <c r="L727" s="260"/>
      <c r="M727" s="261"/>
      <c r="N727" s="262"/>
      <c r="O727" s="262"/>
      <c r="P727" s="262"/>
      <c r="Q727" s="262"/>
      <c r="R727" s="262"/>
      <c r="S727" s="262"/>
      <c r="T727" s="263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64" t="s">
        <v>168</v>
      </c>
      <c r="AU727" s="264" t="s">
        <v>89</v>
      </c>
      <c r="AV727" s="14" t="s">
        <v>89</v>
      </c>
      <c r="AW727" s="14" t="s">
        <v>36</v>
      </c>
      <c r="AX727" s="14" t="s">
        <v>87</v>
      </c>
      <c r="AY727" s="264" t="s">
        <v>160</v>
      </c>
    </row>
    <row r="728" s="2" customFormat="1" ht="37.8" customHeight="1">
      <c r="A728" s="39"/>
      <c r="B728" s="40"/>
      <c r="C728" s="229" t="s">
        <v>806</v>
      </c>
      <c r="D728" s="229" t="s">
        <v>162</v>
      </c>
      <c r="E728" s="230" t="s">
        <v>807</v>
      </c>
      <c r="F728" s="231" t="s">
        <v>808</v>
      </c>
      <c r="G728" s="232" t="s">
        <v>192</v>
      </c>
      <c r="H728" s="233">
        <v>2</v>
      </c>
      <c r="I728" s="234"/>
      <c r="J728" s="235">
        <f>ROUND(I728*H728,2)</f>
        <v>0</v>
      </c>
      <c r="K728" s="236"/>
      <c r="L728" s="45"/>
      <c r="M728" s="237" t="s">
        <v>1</v>
      </c>
      <c r="N728" s="238" t="s">
        <v>45</v>
      </c>
      <c r="O728" s="92"/>
      <c r="P728" s="239">
        <f>O728*H728</f>
        <v>0</v>
      </c>
      <c r="Q728" s="239">
        <v>0</v>
      </c>
      <c r="R728" s="239">
        <f>Q728*H728</f>
        <v>0</v>
      </c>
      <c r="S728" s="239">
        <v>0</v>
      </c>
      <c r="T728" s="240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41" t="s">
        <v>296</v>
      </c>
      <c r="AT728" s="241" t="s">
        <v>162</v>
      </c>
      <c r="AU728" s="241" t="s">
        <v>89</v>
      </c>
      <c r="AY728" s="18" t="s">
        <v>160</v>
      </c>
      <c r="BE728" s="242">
        <f>IF(N728="základní",J728,0)</f>
        <v>0</v>
      </c>
      <c r="BF728" s="242">
        <f>IF(N728="snížená",J728,0)</f>
        <v>0</v>
      </c>
      <c r="BG728" s="242">
        <f>IF(N728="zákl. přenesená",J728,0)</f>
        <v>0</v>
      </c>
      <c r="BH728" s="242">
        <f>IF(N728="sníž. přenesená",J728,0)</f>
        <v>0</v>
      </c>
      <c r="BI728" s="242">
        <f>IF(N728="nulová",J728,0)</f>
        <v>0</v>
      </c>
      <c r="BJ728" s="18" t="s">
        <v>87</v>
      </c>
      <c r="BK728" s="242">
        <f>ROUND(I728*H728,2)</f>
        <v>0</v>
      </c>
      <c r="BL728" s="18" t="s">
        <v>296</v>
      </c>
      <c r="BM728" s="241" t="s">
        <v>809</v>
      </c>
    </row>
    <row r="729" s="2" customFormat="1">
      <c r="A729" s="39"/>
      <c r="B729" s="40"/>
      <c r="C729" s="41"/>
      <c r="D729" s="245" t="s">
        <v>412</v>
      </c>
      <c r="E729" s="41"/>
      <c r="F729" s="298" t="s">
        <v>810</v>
      </c>
      <c r="G729" s="41"/>
      <c r="H729" s="41"/>
      <c r="I729" s="299"/>
      <c r="J729" s="41"/>
      <c r="K729" s="41"/>
      <c r="L729" s="45"/>
      <c r="M729" s="300"/>
      <c r="N729" s="301"/>
      <c r="O729" s="92"/>
      <c r="P729" s="92"/>
      <c r="Q729" s="92"/>
      <c r="R729" s="92"/>
      <c r="S729" s="92"/>
      <c r="T729" s="93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412</v>
      </c>
      <c r="AU729" s="18" t="s">
        <v>89</v>
      </c>
    </row>
    <row r="730" s="2" customFormat="1" ht="37.8" customHeight="1">
      <c r="A730" s="39"/>
      <c r="B730" s="40"/>
      <c r="C730" s="229" t="s">
        <v>811</v>
      </c>
      <c r="D730" s="229" t="s">
        <v>162</v>
      </c>
      <c r="E730" s="230" t="s">
        <v>812</v>
      </c>
      <c r="F730" s="231" t="s">
        <v>813</v>
      </c>
      <c r="G730" s="232" t="s">
        <v>192</v>
      </c>
      <c r="H730" s="233">
        <v>1</v>
      </c>
      <c r="I730" s="234"/>
      <c r="J730" s="235">
        <f>ROUND(I730*H730,2)</f>
        <v>0</v>
      </c>
      <c r="K730" s="236"/>
      <c r="L730" s="45"/>
      <c r="M730" s="237" t="s">
        <v>1</v>
      </c>
      <c r="N730" s="238" t="s">
        <v>45</v>
      </c>
      <c r="O730" s="92"/>
      <c r="P730" s="239">
        <f>O730*H730</f>
        <v>0</v>
      </c>
      <c r="Q730" s="239">
        <v>0</v>
      </c>
      <c r="R730" s="239">
        <f>Q730*H730</f>
        <v>0</v>
      </c>
      <c r="S730" s="239">
        <v>0</v>
      </c>
      <c r="T730" s="240">
        <f>S730*H730</f>
        <v>0</v>
      </c>
      <c r="U730" s="39"/>
      <c r="V730" s="39"/>
      <c r="W730" s="39"/>
      <c r="X730" s="39"/>
      <c r="Y730" s="39"/>
      <c r="Z730" s="39"/>
      <c r="AA730" s="39"/>
      <c r="AB730" s="39"/>
      <c r="AC730" s="39"/>
      <c r="AD730" s="39"/>
      <c r="AE730" s="39"/>
      <c r="AR730" s="241" t="s">
        <v>296</v>
      </c>
      <c r="AT730" s="241" t="s">
        <v>162</v>
      </c>
      <c r="AU730" s="241" t="s">
        <v>89</v>
      </c>
      <c r="AY730" s="18" t="s">
        <v>160</v>
      </c>
      <c r="BE730" s="242">
        <f>IF(N730="základní",J730,0)</f>
        <v>0</v>
      </c>
      <c r="BF730" s="242">
        <f>IF(N730="snížená",J730,0)</f>
        <v>0</v>
      </c>
      <c r="BG730" s="242">
        <f>IF(N730="zákl. přenesená",J730,0)</f>
        <v>0</v>
      </c>
      <c r="BH730" s="242">
        <f>IF(N730="sníž. přenesená",J730,0)</f>
        <v>0</v>
      </c>
      <c r="BI730" s="242">
        <f>IF(N730="nulová",J730,0)</f>
        <v>0</v>
      </c>
      <c r="BJ730" s="18" t="s">
        <v>87</v>
      </c>
      <c r="BK730" s="242">
        <f>ROUND(I730*H730,2)</f>
        <v>0</v>
      </c>
      <c r="BL730" s="18" t="s">
        <v>296</v>
      </c>
      <c r="BM730" s="241" t="s">
        <v>814</v>
      </c>
    </row>
    <row r="731" s="2" customFormat="1">
      <c r="A731" s="39"/>
      <c r="B731" s="40"/>
      <c r="C731" s="41"/>
      <c r="D731" s="245" t="s">
        <v>412</v>
      </c>
      <c r="E731" s="41"/>
      <c r="F731" s="298" t="s">
        <v>810</v>
      </c>
      <c r="G731" s="41"/>
      <c r="H731" s="41"/>
      <c r="I731" s="299"/>
      <c r="J731" s="41"/>
      <c r="K731" s="41"/>
      <c r="L731" s="45"/>
      <c r="M731" s="300"/>
      <c r="N731" s="301"/>
      <c r="O731" s="92"/>
      <c r="P731" s="92"/>
      <c r="Q731" s="92"/>
      <c r="R731" s="92"/>
      <c r="S731" s="92"/>
      <c r="T731" s="93"/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T731" s="18" t="s">
        <v>412</v>
      </c>
      <c r="AU731" s="18" t="s">
        <v>89</v>
      </c>
    </row>
    <row r="732" s="2" customFormat="1" ht="37.8" customHeight="1">
      <c r="A732" s="39"/>
      <c r="B732" s="40"/>
      <c r="C732" s="229" t="s">
        <v>815</v>
      </c>
      <c r="D732" s="229" t="s">
        <v>162</v>
      </c>
      <c r="E732" s="230" t="s">
        <v>816</v>
      </c>
      <c r="F732" s="231" t="s">
        <v>817</v>
      </c>
      <c r="G732" s="232" t="s">
        <v>192</v>
      </c>
      <c r="H732" s="233">
        <v>1</v>
      </c>
      <c r="I732" s="234"/>
      <c r="J732" s="235">
        <f>ROUND(I732*H732,2)</f>
        <v>0</v>
      </c>
      <c r="K732" s="236"/>
      <c r="L732" s="45"/>
      <c r="M732" s="237" t="s">
        <v>1</v>
      </c>
      <c r="N732" s="238" t="s">
        <v>45</v>
      </c>
      <c r="O732" s="92"/>
      <c r="P732" s="239">
        <f>O732*H732</f>
        <v>0</v>
      </c>
      <c r="Q732" s="239">
        <v>0</v>
      </c>
      <c r="R732" s="239">
        <f>Q732*H732</f>
        <v>0</v>
      </c>
      <c r="S732" s="239">
        <v>0</v>
      </c>
      <c r="T732" s="240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41" t="s">
        <v>296</v>
      </c>
      <c r="AT732" s="241" t="s">
        <v>162</v>
      </c>
      <c r="AU732" s="241" t="s">
        <v>89</v>
      </c>
      <c r="AY732" s="18" t="s">
        <v>160</v>
      </c>
      <c r="BE732" s="242">
        <f>IF(N732="základní",J732,0)</f>
        <v>0</v>
      </c>
      <c r="BF732" s="242">
        <f>IF(N732="snížená",J732,0)</f>
        <v>0</v>
      </c>
      <c r="BG732" s="242">
        <f>IF(N732="zákl. přenesená",J732,0)</f>
        <v>0</v>
      </c>
      <c r="BH732" s="242">
        <f>IF(N732="sníž. přenesená",J732,0)</f>
        <v>0</v>
      </c>
      <c r="BI732" s="242">
        <f>IF(N732="nulová",J732,0)</f>
        <v>0</v>
      </c>
      <c r="BJ732" s="18" t="s">
        <v>87</v>
      </c>
      <c r="BK732" s="242">
        <f>ROUND(I732*H732,2)</f>
        <v>0</v>
      </c>
      <c r="BL732" s="18" t="s">
        <v>296</v>
      </c>
      <c r="BM732" s="241" t="s">
        <v>818</v>
      </c>
    </row>
    <row r="733" s="2" customFormat="1">
      <c r="A733" s="39"/>
      <c r="B733" s="40"/>
      <c r="C733" s="41"/>
      <c r="D733" s="245" t="s">
        <v>412</v>
      </c>
      <c r="E733" s="41"/>
      <c r="F733" s="298" t="s">
        <v>810</v>
      </c>
      <c r="G733" s="41"/>
      <c r="H733" s="41"/>
      <c r="I733" s="299"/>
      <c r="J733" s="41"/>
      <c r="K733" s="41"/>
      <c r="L733" s="45"/>
      <c r="M733" s="300"/>
      <c r="N733" s="301"/>
      <c r="O733" s="92"/>
      <c r="P733" s="92"/>
      <c r="Q733" s="92"/>
      <c r="R733" s="92"/>
      <c r="S733" s="92"/>
      <c r="T733" s="93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412</v>
      </c>
      <c r="AU733" s="18" t="s">
        <v>89</v>
      </c>
    </row>
    <row r="734" s="2" customFormat="1" ht="24.15" customHeight="1">
      <c r="A734" s="39"/>
      <c r="B734" s="40"/>
      <c r="C734" s="229" t="s">
        <v>819</v>
      </c>
      <c r="D734" s="229" t="s">
        <v>162</v>
      </c>
      <c r="E734" s="230" t="s">
        <v>820</v>
      </c>
      <c r="F734" s="231" t="s">
        <v>821</v>
      </c>
      <c r="G734" s="232" t="s">
        <v>192</v>
      </c>
      <c r="H734" s="233">
        <v>2</v>
      </c>
      <c r="I734" s="234"/>
      <c r="J734" s="235">
        <f>ROUND(I734*H734,2)</f>
        <v>0</v>
      </c>
      <c r="K734" s="236"/>
      <c r="L734" s="45"/>
      <c r="M734" s="237" t="s">
        <v>1</v>
      </c>
      <c r="N734" s="238" t="s">
        <v>45</v>
      </c>
      <c r="O734" s="92"/>
      <c r="P734" s="239">
        <f>O734*H734</f>
        <v>0</v>
      </c>
      <c r="Q734" s="239">
        <v>0</v>
      </c>
      <c r="R734" s="239">
        <f>Q734*H734</f>
        <v>0</v>
      </c>
      <c r="S734" s="239">
        <v>0</v>
      </c>
      <c r="T734" s="240">
        <f>S734*H734</f>
        <v>0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41" t="s">
        <v>296</v>
      </c>
      <c r="AT734" s="241" t="s">
        <v>162</v>
      </c>
      <c r="AU734" s="241" t="s">
        <v>89</v>
      </c>
      <c r="AY734" s="18" t="s">
        <v>160</v>
      </c>
      <c r="BE734" s="242">
        <f>IF(N734="základní",J734,0)</f>
        <v>0</v>
      </c>
      <c r="BF734" s="242">
        <f>IF(N734="snížená",J734,0)</f>
        <v>0</v>
      </c>
      <c r="BG734" s="242">
        <f>IF(N734="zákl. přenesená",J734,0)</f>
        <v>0</v>
      </c>
      <c r="BH734" s="242">
        <f>IF(N734="sníž. přenesená",J734,0)</f>
        <v>0</v>
      </c>
      <c r="BI734" s="242">
        <f>IF(N734="nulová",J734,0)</f>
        <v>0</v>
      </c>
      <c r="BJ734" s="18" t="s">
        <v>87</v>
      </c>
      <c r="BK734" s="242">
        <f>ROUND(I734*H734,2)</f>
        <v>0</v>
      </c>
      <c r="BL734" s="18" t="s">
        <v>296</v>
      </c>
      <c r="BM734" s="241" t="s">
        <v>822</v>
      </c>
    </row>
    <row r="735" s="2" customFormat="1">
      <c r="A735" s="39"/>
      <c r="B735" s="40"/>
      <c r="C735" s="41"/>
      <c r="D735" s="245" t="s">
        <v>412</v>
      </c>
      <c r="E735" s="41"/>
      <c r="F735" s="298" t="s">
        <v>823</v>
      </c>
      <c r="G735" s="41"/>
      <c r="H735" s="41"/>
      <c r="I735" s="299"/>
      <c r="J735" s="41"/>
      <c r="K735" s="41"/>
      <c r="L735" s="45"/>
      <c r="M735" s="300"/>
      <c r="N735" s="301"/>
      <c r="O735" s="92"/>
      <c r="P735" s="92"/>
      <c r="Q735" s="92"/>
      <c r="R735" s="92"/>
      <c r="S735" s="92"/>
      <c r="T735" s="93"/>
      <c r="U735" s="39"/>
      <c r="V735" s="39"/>
      <c r="W735" s="39"/>
      <c r="X735" s="39"/>
      <c r="Y735" s="39"/>
      <c r="Z735" s="39"/>
      <c r="AA735" s="39"/>
      <c r="AB735" s="39"/>
      <c r="AC735" s="39"/>
      <c r="AD735" s="39"/>
      <c r="AE735" s="39"/>
      <c r="AT735" s="18" t="s">
        <v>412</v>
      </c>
      <c r="AU735" s="18" t="s">
        <v>89</v>
      </c>
    </row>
    <row r="736" s="2" customFormat="1" ht="24.15" customHeight="1">
      <c r="A736" s="39"/>
      <c r="B736" s="40"/>
      <c r="C736" s="229" t="s">
        <v>824</v>
      </c>
      <c r="D736" s="229" t="s">
        <v>162</v>
      </c>
      <c r="E736" s="230" t="s">
        <v>825</v>
      </c>
      <c r="F736" s="231" t="s">
        <v>826</v>
      </c>
      <c r="G736" s="232" t="s">
        <v>192</v>
      </c>
      <c r="H736" s="233">
        <v>4</v>
      </c>
      <c r="I736" s="234"/>
      <c r="J736" s="235">
        <f>ROUND(I736*H736,2)</f>
        <v>0</v>
      </c>
      <c r="K736" s="236"/>
      <c r="L736" s="45"/>
      <c r="M736" s="237" t="s">
        <v>1</v>
      </c>
      <c r="N736" s="238" t="s">
        <v>45</v>
      </c>
      <c r="O736" s="92"/>
      <c r="P736" s="239">
        <f>O736*H736</f>
        <v>0</v>
      </c>
      <c r="Q736" s="239">
        <v>0</v>
      </c>
      <c r="R736" s="239">
        <f>Q736*H736</f>
        <v>0</v>
      </c>
      <c r="S736" s="239">
        <v>0</v>
      </c>
      <c r="T736" s="240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1" t="s">
        <v>296</v>
      </c>
      <c r="AT736" s="241" t="s">
        <v>162</v>
      </c>
      <c r="AU736" s="241" t="s">
        <v>89</v>
      </c>
      <c r="AY736" s="18" t="s">
        <v>160</v>
      </c>
      <c r="BE736" s="242">
        <f>IF(N736="základní",J736,0)</f>
        <v>0</v>
      </c>
      <c r="BF736" s="242">
        <f>IF(N736="snížená",J736,0)</f>
        <v>0</v>
      </c>
      <c r="BG736" s="242">
        <f>IF(N736="zákl. přenesená",J736,0)</f>
        <v>0</v>
      </c>
      <c r="BH736" s="242">
        <f>IF(N736="sníž. přenesená",J736,0)</f>
        <v>0</v>
      </c>
      <c r="BI736" s="242">
        <f>IF(N736="nulová",J736,0)</f>
        <v>0</v>
      </c>
      <c r="BJ736" s="18" t="s">
        <v>87</v>
      </c>
      <c r="BK736" s="242">
        <f>ROUND(I736*H736,2)</f>
        <v>0</v>
      </c>
      <c r="BL736" s="18" t="s">
        <v>296</v>
      </c>
      <c r="BM736" s="241" t="s">
        <v>827</v>
      </c>
    </row>
    <row r="737" s="2" customFormat="1">
      <c r="A737" s="39"/>
      <c r="B737" s="40"/>
      <c r="C737" s="41"/>
      <c r="D737" s="245" t="s">
        <v>412</v>
      </c>
      <c r="E737" s="41"/>
      <c r="F737" s="298" t="s">
        <v>823</v>
      </c>
      <c r="G737" s="41"/>
      <c r="H737" s="41"/>
      <c r="I737" s="299"/>
      <c r="J737" s="41"/>
      <c r="K737" s="41"/>
      <c r="L737" s="45"/>
      <c r="M737" s="300"/>
      <c r="N737" s="301"/>
      <c r="O737" s="92"/>
      <c r="P737" s="92"/>
      <c r="Q737" s="92"/>
      <c r="R737" s="92"/>
      <c r="S737" s="92"/>
      <c r="T737" s="93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412</v>
      </c>
      <c r="AU737" s="18" t="s">
        <v>89</v>
      </c>
    </row>
    <row r="738" s="2" customFormat="1" ht="21.75" customHeight="1">
      <c r="A738" s="39"/>
      <c r="B738" s="40"/>
      <c r="C738" s="229" t="s">
        <v>828</v>
      </c>
      <c r="D738" s="229" t="s">
        <v>162</v>
      </c>
      <c r="E738" s="230" t="s">
        <v>829</v>
      </c>
      <c r="F738" s="231" t="s">
        <v>830</v>
      </c>
      <c r="G738" s="232" t="s">
        <v>192</v>
      </c>
      <c r="H738" s="233">
        <v>2</v>
      </c>
      <c r="I738" s="234"/>
      <c r="J738" s="235">
        <f>ROUND(I738*H738,2)</f>
        <v>0</v>
      </c>
      <c r="K738" s="236"/>
      <c r="L738" s="45"/>
      <c r="M738" s="237" t="s">
        <v>1</v>
      </c>
      <c r="N738" s="238" t="s">
        <v>45</v>
      </c>
      <c r="O738" s="92"/>
      <c r="P738" s="239">
        <f>O738*H738</f>
        <v>0</v>
      </c>
      <c r="Q738" s="239">
        <v>0</v>
      </c>
      <c r="R738" s="239">
        <f>Q738*H738</f>
        <v>0</v>
      </c>
      <c r="S738" s="239">
        <v>0</v>
      </c>
      <c r="T738" s="240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41" t="s">
        <v>296</v>
      </c>
      <c r="AT738" s="241" t="s">
        <v>162</v>
      </c>
      <c r="AU738" s="241" t="s">
        <v>89</v>
      </c>
      <c r="AY738" s="18" t="s">
        <v>160</v>
      </c>
      <c r="BE738" s="242">
        <f>IF(N738="základní",J738,0)</f>
        <v>0</v>
      </c>
      <c r="BF738" s="242">
        <f>IF(N738="snížená",J738,0)</f>
        <v>0</v>
      </c>
      <c r="BG738" s="242">
        <f>IF(N738="zákl. přenesená",J738,0)</f>
        <v>0</v>
      </c>
      <c r="BH738" s="242">
        <f>IF(N738="sníž. přenesená",J738,0)</f>
        <v>0</v>
      </c>
      <c r="BI738" s="242">
        <f>IF(N738="nulová",J738,0)</f>
        <v>0</v>
      </c>
      <c r="BJ738" s="18" t="s">
        <v>87</v>
      </c>
      <c r="BK738" s="242">
        <f>ROUND(I738*H738,2)</f>
        <v>0</v>
      </c>
      <c r="BL738" s="18" t="s">
        <v>296</v>
      </c>
      <c r="BM738" s="241" t="s">
        <v>831</v>
      </c>
    </row>
    <row r="739" s="2" customFormat="1">
      <c r="A739" s="39"/>
      <c r="B739" s="40"/>
      <c r="C739" s="41"/>
      <c r="D739" s="245" t="s">
        <v>412</v>
      </c>
      <c r="E739" s="41"/>
      <c r="F739" s="298" t="s">
        <v>823</v>
      </c>
      <c r="G739" s="41"/>
      <c r="H739" s="41"/>
      <c r="I739" s="299"/>
      <c r="J739" s="41"/>
      <c r="K739" s="41"/>
      <c r="L739" s="45"/>
      <c r="M739" s="300"/>
      <c r="N739" s="301"/>
      <c r="O739" s="92"/>
      <c r="P739" s="92"/>
      <c r="Q739" s="92"/>
      <c r="R739" s="92"/>
      <c r="S739" s="92"/>
      <c r="T739" s="93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412</v>
      </c>
      <c r="AU739" s="18" t="s">
        <v>89</v>
      </c>
    </row>
    <row r="740" s="14" customFormat="1">
      <c r="A740" s="14"/>
      <c r="B740" s="254"/>
      <c r="C740" s="255"/>
      <c r="D740" s="245" t="s">
        <v>168</v>
      </c>
      <c r="E740" s="256" t="s">
        <v>1</v>
      </c>
      <c r="F740" s="257" t="s">
        <v>732</v>
      </c>
      <c r="G740" s="255"/>
      <c r="H740" s="258">
        <v>2</v>
      </c>
      <c r="I740" s="259"/>
      <c r="J740" s="255"/>
      <c r="K740" s="255"/>
      <c r="L740" s="260"/>
      <c r="M740" s="261"/>
      <c r="N740" s="262"/>
      <c r="O740" s="262"/>
      <c r="P740" s="262"/>
      <c r="Q740" s="262"/>
      <c r="R740" s="262"/>
      <c r="S740" s="262"/>
      <c r="T740" s="263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64" t="s">
        <v>168</v>
      </c>
      <c r="AU740" s="264" t="s">
        <v>89</v>
      </c>
      <c r="AV740" s="14" t="s">
        <v>89</v>
      </c>
      <c r="AW740" s="14" t="s">
        <v>36</v>
      </c>
      <c r="AX740" s="14" t="s">
        <v>87</v>
      </c>
      <c r="AY740" s="264" t="s">
        <v>160</v>
      </c>
    </row>
    <row r="741" s="2" customFormat="1" ht="21.75" customHeight="1">
      <c r="A741" s="39"/>
      <c r="B741" s="40"/>
      <c r="C741" s="229" t="s">
        <v>832</v>
      </c>
      <c r="D741" s="229" t="s">
        <v>162</v>
      </c>
      <c r="E741" s="230" t="s">
        <v>833</v>
      </c>
      <c r="F741" s="231" t="s">
        <v>834</v>
      </c>
      <c r="G741" s="232" t="s">
        <v>192</v>
      </c>
      <c r="H741" s="233">
        <v>2</v>
      </c>
      <c r="I741" s="234"/>
      <c r="J741" s="235">
        <f>ROUND(I741*H741,2)</f>
        <v>0</v>
      </c>
      <c r="K741" s="236"/>
      <c r="L741" s="45"/>
      <c r="M741" s="237" t="s">
        <v>1</v>
      </c>
      <c r="N741" s="238" t="s">
        <v>45</v>
      </c>
      <c r="O741" s="92"/>
      <c r="P741" s="239">
        <f>O741*H741</f>
        <v>0</v>
      </c>
      <c r="Q741" s="239">
        <v>0</v>
      </c>
      <c r="R741" s="239">
        <f>Q741*H741</f>
        <v>0</v>
      </c>
      <c r="S741" s="239">
        <v>0</v>
      </c>
      <c r="T741" s="240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41" t="s">
        <v>296</v>
      </c>
      <c r="AT741" s="241" t="s">
        <v>162</v>
      </c>
      <c r="AU741" s="241" t="s">
        <v>89</v>
      </c>
      <c r="AY741" s="18" t="s">
        <v>160</v>
      </c>
      <c r="BE741" s="242">
        <f>IF(N741="základní",J741,0)</f>
        <v>0</v>
      </c>
      <c r="BF741" s="242">
        <f>IF(N741="snížená",J741,0)</f>
        <v>0</v>
      </c>
      <c r="BG741" s="242">
        <f>IF(N741="zákl. přenesená",J741,0)</f>
        <v>0</v>
      </c>
      <c r="BH741" s="242">
        <f>IF(N741="sníž. přenesená",J741,0)</f>
        <v>0</v>
      </c>
      <c r="BI741" s="242">
        <f>IF(N741="nulová",J741,0)</f>
        <v>0</v>
      </c>
      <c r="BJ741" s="18" t="s">
        <v>87</v>
      </c>
      <c r="BK741" s="242">
        <f>ROUND(I741*H741,2)</f>
        <v>0</v>
      </c>
      <c r="BL741" s="18" t="s">
        <v>296</v>
      </c>
      <c r="BM741" s="241" t="s">
        <v>835</v>
      </c>
    </row>
    <row r="742" s="2" customFormat="1">
      <c r="A742" s="39"/>
      <c r="B742" s="40"/>
      <c r="C742" s="41"/>
      <c r="D742" s="245" t="s">
        <v>412</v>
      </c>
      <c r="E742" s="41"/>
      <c r="F742" s="298" t="s">
        <v>823</v>
      </c>
      <c r="G742" s="41"/>
      <c r="H742" s="41"/>
      <c r="I742" s="299"/>
      <c r="J742" s="41"/>
      <c r="K742" s="41"/>
      <c r="L742" s="45"/>
      <c r="M742" s="300"/>
      <c r="N742" s="301"/>
      <c r="O742" s="92"/>
      <c r="P742" s="92"/>
      <c r="Q742" s="92"/>
      <c r="R742" s="92"/>
      <c r="S742" s="92"/>
      <c r="T742" s="93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412</v>
      </c>
      <c r="AU742" s="18" t="s">
        <v>89</v>
      </c>
    </row>
    <row r="743" s="14" customFormat="1">
      <c r="A743" s="14"/>
      <c r="B743" s="254"/>
      <c r="C743" s="255"/>
      <c r="D743" s="245" t="s">
        <v>168</v>
      </c>
      <c r="E743" s="256" t="s">
        <v>1</v>
      </c>
      <c r="F743" s="257" t="s">
        <v>732</v>
      </c>
      <c r="G743" s="255"/>
      <c r="H743" s="258">
        <v>2</v>
      </c>
      <c r="I743" s="259"/>
      <c r="J743" s="255"/>
      <c r="K743" s="255"/>
      <c r="L743" s="260"/>
      <c r="M743" s="261"/>
      <c r="N743" s="262"/>
      <c r="O743" s="262"/>
      <c r="P743" s="262"/>
      <c r="Q743" s="262"/>
      <c r="R743" s="262"/>
      <c r="S743" s="262"/>
      <c r="T743" s="263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64" t="s">
        <v>168</v>
      </c>
      <c r="AU743" s="264" t="s">
        <v>89</v>
      </c>
      <c r="AV743" s="14" t="s">
        <v>89</v>
      </c>
      <c r="AW743" s="14" t="s">
        <v>36</v>
      </c>
      <c r="AX743" s="14" t="s">
        <v>87</v>
      </c>
      <c r="AY743" s="264" t="s">
        <v>160</v>
      </c>
    </row>
    <row r="744" s="2" customFormat="1" ht="21.75" customHeight="1">
      <c r="A744" s="39"/>
      <c r="B744" s="40"/>
      <c r="C744" s="229" t="s">
        <v>836</v>
      </c>
      <c r="D744" s="229" t="s">
        <v>162</v>
      </c>
      <c r="E744" s="230" t="s">
        <v>837</v>
      </c>
      <c r="F744" s="231" t="s">
        <v>838</v>
      </c>
      <c r="G744" s="232" t="s">
        <v>192</v>
      </c>
      <c r="H744" s="233">
        <v>2</v>
      </c>
      <c r="I744" s="234"/>
      <c r="J744" s="235">
        <f>ROUND(I744*H744,2)</f>
        <v>0</v>
      </c>
      <c r="K744" s="236"/>
      <c r="L744" s="45"/>
      <c r="M744" s="237" t="s">
        <v>1</v>
      </c>
      <c r="N744" s="238" t="s">
        <v>45</v>
      </c>
      <c r="O744" s="92"/>
      <c r="P744" s="239">
        <f>O744*H744</f>
        <v>0</v>
      </c>
      <c r="Q744" s="239">
        <v>0</v>
      </c>
      <c r="R744" s="239">
        <f>Q744*H744</f>
        <v>0</v>
      </c>
      <c r="S744" s="239">
        <v>0</v>
      </c>
      <c r="T744" s="240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41" t="s">
        <v>296</v>
      </c>
      <c r="AT744" s="241" t="s">
        <v>162</v>
      </c>
      <c r="AU744" s="241" t="s">
        <v>89</v>
      </c>
      <c r="AY744" s="18" t="s">
        <v>160</v>
      </c>
      <c r="BE744" s="242">
        <f>IF(N744="základní",J744,0)</f>
        <v>0</v>
      </c>
      <c r="BF744" s="242">
        <f>IF(N744="snížená",J744,0)</f>
        <v>0</v>
      </c>
      <c r="BG744" s="242">
        <f>IF(N744="zákl. přenesená",J744,0)</f>
        <v>0</v>
      </c>
      <c r="BH744" s="242">
        <f>IF(N744="sníž. přenesená",J744,0)</f>
        <v>0</v>
      </c>
      <c r="BI744" s="242">
        <f>IF(N744="nulová",J744,0)</f>
        <v>0</v>
      </c>
      <c r="BJ744" s="18" t="s">
        <v>87</v>
      </c>
      <c r="BK744" s="242">
        <f>ROUND(I744*H744,2)</f>
        <v>0</v>
      </c>
      <c r="BL744" s="18" t="s">
        <v>296</v>
      </c>
      <c r="BM744" s="241" t="s">
        <v>839</v>
      </c>
    </row>
    <row r="745" s="2" customFormat="1">
      <c r="A745" s="39"/>
      <c r="B745" s="40"/>
      <c r="C745" s="41"/>
      <c r="D745" s="245" t="s">
        <v>412</v>
      </c>
      <c r="E745" s="41"/>
      <c r="F745" s="298" t="s">
        <v>823</v>
      </c>
      <c r="G745" s="41"/>
      <c r="H745" s="41"/>
      <c r="I745" s="299"/>
      <c r="J745" s="41"/>
      <c r="K745" s="41"/>
      <c r="L745" s="45"/>
      <c r="M745" s="300"/>
      <c r="N745" s="301"/>
      <c r="O745" s="92"/>
      <c r="P745" s="92"/>
      <c r="Q745" s="92"/>
      <c r="R745" s="92"/>
      <c r="S745" s="92"/>
      <c r="T745" s="93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412</v>
      </c>
      <c r="AU745" s="18" t="s">
        <v>89</v>
      </c>
    </row>
    <row r="746" s="14" customFormat="1">
      <c r="A746" s="14"/>
      <c r="B746" s="254"/>
      <c r="C746" s="255"/>
      <c r="D746" s="245" t="s">
        <v>168</v>
      </c>
      <c r="E746" s="256" t="s">
        <v>1</v>
      </c>
      <c r="F746" s="257" t="s">
        <v>732</v>
      </c>
      <c r="G746" s="255"/>
      <c r="H746" s="258">
        <v>2</v>
      </c>
      <c r="I746" s="259"/>
      <c r="J746" s="255"/>
      <c r="K746" s="255"/>
      <c r="L746" s="260"/>
      <c r="M746" s="261"/>
      <c r="N746" s="262"/>
      <c r="O746" s="262"/>
      <c r="P746" s="262"/>
      <c r="Q746" s="262"/>
      <c r="R746" s="262"/>
      <c r="S746" s="262"/>
      <c r="T746" s="263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4" t="s">
        <v>168</v>
      </c>
      <c r="AU746" s="264" t="s">
        <v>89</v>
      </c>
      <c r="AV746" s="14" t="s">
        <v>89</v>
      </c>
      <c r="AW746" s="14" t="s">
        <v>36</v>
      </c>
      <c r="AX746" s="14" t="s">
        <v>87</v>
      </c>
      <c r="AY746" s="264" t="s">
        <v>160</v>
      </c>
    </row>
    <row r="747" s="2" customFormat="1" ht="24.15" customHeight="1">
      <c r="A747" s="39"/>
      <c r="B747" s="40"/>
      <c r="C747" s="229" t="s">
        <v>840</v>
      </c>
      <c r="D747" s="229" t="s">
        <v>162</v>
      </c>
      <c r="E747" s="230" t="s">
        <v>841</v>
      </c>
      <c r="F747" s="231" t="s">
        <v>842</v>
      </c>
      <c r="G747" s="232" t="s">
        <v>192</v>
      </c>
      <c r="H747" s="233">
        <v>2</v>
      </c>
      <c r="I747" s="234"/>
      <c r="J747" s="235">
        <f>ROUND(I747*H747,2)</f>
        <v>0</v>
      </c>
      <c r="K747" s="236"/>
      <c r="L747" s="45"/>
      <c r="M747" s="237" t="s">
        <v>1</v>
      </c>
      <c r="N747" s="238" t="s">
        <v>45</v>
      </c>
      <c r="O747" s="92"/>
      <c r="P747" s="239">
        <f>O747*H747</f>
        <v>0</v>
      </c>
      <c r="Q747" s="239">
        <v>0</v>
      </c>
      <c r="R747" s="239">
        <f>Q747*H747</f>
        <v>0</v>
      </c>
      <c r="S747" s="239">
        <v>0</v>
      </c>
      <c r="T747" s="240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41" t="s">
        <v>296</v>
      </c>
      <c r="AT747" s="241" t="s">
        <v>162</v>
      </c>
      <c r="AU747" s="241" t="s">
        <v>89</v>
      </c>
      <c r="AY747" s="18" t="s">
        <v>160</v>
      </c>
      <c r="BE747" s="242">
        <f>IF(N747="základní",J747,0)</f>
        <v>0</v>
      </c>
      <c r="BF747" s="242">
        <f>IF(N747="snížená",J747,0)</f>
        <v>0</v>
      </c>
      <c r="BG747" s="242">
        <f>IF(N747="zákl. přenesená",J747,0)</f>
        <v>0</v>
      </c>
      <c r="BH747" s="242">
        <f>IF(N747="sníž. přenesená",J747,0)</f>
        <v>0</v>
      </c>
      <c r="BI747" s="242">
        <f>IF(N747="nulová",J747,0)</f>
        <v>0</v>
      </c>
      <c r="BJ747" s="18" t="s">
        <v>87</v>
      </c>
      <c r="BK747" s="242">
        <f>ROUND(I747*H747,2)</f>
        <v>0</v>
      </c>
      <c r="BL747" s="18" t="s">
        <v>296</v>
      </c>
      <c r="BM747" s="241" t="s">
        <v>843</v>
      </c>
    </row>
    <row r="748" s="2" customFormat="1">
      <c r="A748" s="39"/>
      <c r="B748" s="40"/>
      <c r="C748" s="41"/>
      <c r="D748" s="245" t="s">
        <v>412</v>
      </c>
      <c r="E748" s="41"/>
      <c r="F748" s="298" t="s">
        <v>823</v>
      </c>
      <c r="G748" s="41"/>
      <c r="H748" s="41"/>
      <c r="I748" s="299"/>
      <c r="J748" s="41"/>
      <c r="K748" s="41"/>
      <c r="L748" s="45"/>
      <c r="M748" s="300"/>
      <c r="N748" s="301"/>
      <c r="O748" s="92"/>
      <c r="P748" s="92"/>
      <c r="Q748" s="92"/>
      <c r="R748" s="92"/>
      <c r="S748" s="92"/>
      <c r="T748" s="93"/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T748" s="18" t="s">
        <v>412</v>
      </c>
      <c r="AU748" s="18" t="s">
        <v>89</v>
      </c>
    </row>
    <row r="749" s="14" customFormat="1">
      <c r="A749" s="14"/>
      <c r="B749" s="254"/>
      <c r="C749" s="255"/>
      <c r="D749" s="245" t="s">
        <v>168</v>
      </c>
      <c r="E749" s="256" t="s">
        <v>1</v>
      </c>
      <c r="F749" s="257" t="s">
        <v>732</v>
      </c>
      <c r="G749" s="255"/>
      <c r="H749" s="258">
        <v>2</v>
      </c>
      <c r="I749" s="259"/>
      <c r="J749" s="255"/>
      <c r="K749" s="255"/>
      <c r="L749" s="260"/>
      <c r="M749" s="261"/>
      <c r="N749" s="262"/>
      <c r="O749" s="262"/>
      <c r="P749" s="262"/>
      <c r="Q749" s="262"/>
      <c r="R749" s="262"/>
      <c r="S749" s="262"/>
      <c r="T749" s="263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64" t="s">
        <v>168</v>
      </c>
      <c r="AU749" s="264" t="s">
        <v>89</v>
      </c>
      <c r="AV749" s="14" t="s">
        <v>89</v>
      </c>
      <c r="AW749" s="14" t="s">
        <v>36</v>
      </c>
      <c r="AX749" s="14" t="s">
        <v>87</v>
      </c>
      <c r="AY749" s="264" t="s">
        <v>160</v>
      </c>
    </row>
    <row r="750" s="2" customFormat="1" ht="24.15" customHeight="1">
      <c r="A750" s="39"/>
      <c r="B750" s="40"/>
      <c r="C750" s="229" t="s">
        <v>844</v>
      </c>
      <c r="D750" s="229" t="s">
        <v>162</v>
      </c>
      <c r="E750" s="230" t="s">
        <v>845</v>
      </c>
      <c r="F750" s="231" t="s">
        <v>846</v>
      </c>
      <c r="G750" s="232" t="s">
        <v>533</v>
      </c>
      <c r="H750" s="302"/>
      <c r="I750" s="234"/>
      <c r="J750" s="235">
        <f>ROUND(I750*H750,2)</f>
        <v>0</v>
      </c>
      <c r="K750" s="236"/>
      <c r="L750" s="45"/>
      <c r="M750" s="237" t="s">
        <v>1</v>
      </c>
      <c r="N750" s="238" t="s">
        <v>45</v>
      </c>
      <c r="O750" s="92"/>
      <c r="P750" s="239">
        <f>O750*H750</f>
        <v>0</v>
      </c>
      <c r="Q750" s="239">
        <v>0</v>
      </c>
      <c r="R750" s="239">
        <f>Q750*H750</f>
        <v>0</v>
      </c>
      <c r="S750" s="239">
        <v>0</v>
      </c>
      <c r="T750" s="240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41" t="s">
        <v>296</v>
      </c>
      <c r="AT750" s="241" t="s">
        <v>162</v>
      </c>
      <c r="AU750" s="241" t="s">
        <v>89</v>
      </c>
      <c r="AY750" s="18" t="s">
        <v>160</v>
      </c>
      <c r="BE750" s="242">
        <f>IF(N750="základní",J750,0)</f>
        <v>0</v>
      </c>
      <c r="BF750" s="242">
        <f>IF(N750="snížená",J750,0)</f>
        <v>0</v>
      </c>
      <c r="BG750" s="242">
        <f>IF(N750="zákl. přenesená",J750,0)</f>
        <v>0</v>
      </c>
      <c r="BH750" s="242">
        <f>IF(N750="sníž. přenesená",J750,0)</f>
        <v>0</v>
      </c>
      <c r="BI750" s="242">
        <f>IF(N750="nulová",J750,0)</f>
        <v>0</v>
      </c>
      <c r="BJ750" s="18" t="s">
        <v>87</v>
      </c>
      <c r="BK750" s="242">
        <f>ROUND(I750*H750,2)</f>
        <v>0</v>
      </c>
      <c r="BL750" s="18" t="s">
        <v>296</v>
      </c>
      <c r="BM750" s="241" t="s">
        <v>847</v>
      </c>
    </row>
    <row r="751" s="12" customFormat="1" ht="22.8" customHeight="1">
      <c r="A751" s="12"/>
      <c r="B751" s="213"/>
      <c r="C751" s="214"/>
      <c r="D751" s="215" t="s">
        <v>79</v>
      </c>
      <c r="E751" s="227" t="s">
        <v>848</v>
      </c>
      <c r="F751" s="227" t="s">
        <v>849</v>
      </c>
      <c r="G751" s="214"/>
      <c r="H751" s="214"/>
      <c r="I751" s="217"/>
      <c r="J751" s="228">
        <f>BK751</f>
        <v>0</v>
      </c>
      <c r="K751" s="214"/>
      <c r="L751" s="219"/>
      <c r="M751" s="220"/>
      <c r="N751" s="221"/>
      <c r="O751" s="221"/>
      <c r="P751" s="222">
        <f>SUM(P752:P873)</f>
        <v>0</v>
      </c>
      <c r="Q751" s="221"/>
      <c r="R751" s="222">
        <f>SUM(R752:R873)</f>
        <v>9.4962906999999994</v>
      </c>
      <c r="S751" s="221"/>
      <c r="T751" s="223">
        <f>SUM(T752:T873)</f>
        <v>7.0479979999999998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224" t="s">
        <v>89</v>
      </c>
      <c r="AT751" s="225" t="s">
        <v>79</v>
      </c>
      <c r="AU751" s="225" t="s">
        <v>87</v>
      </c>
      <c r="AY751" s="224" t="s">
        <v>160</v>
      </c>
      <c r="BK751" s="226">
        <f>SUM(BK752:BK873)</f>
        <v>0</v>
      </c>
    </row>
    <row r="752" s="2" customFormat="1" ht="16.5" customHeight="1">
      <c r="A752" s="39"/>
      <c r="B752" s="40"/>
      <c r="C752" s="229" t="s">
        <v>850</v>
      </c>
      <c r="D752" s="229" t="s">
        <v>162</v>
      </c>
      <c r="E752" s="230" t="s">
        <v>851</v>
      </c>
      <c r="F752" s="231" t="s">
        <v>852</v>
      </c>
      <c r="G752" s="232" t="s">
        <v>185</v>
      </c>
      <c r="H752" s="233">
        <v>217.53299999999999</v>
      </c>
      <c r="I752" s="234"/>
      <c r="J752" s="235">
        <f>ROUND(I752*H752,2)</f>
        <v>0</v>
      </c>
      <c r="K752" s="236"/>
      <c r="L752" s="45"/>
      <c r="M752" s="237" t="s">
        <v>1</v>
      </c>
      <c r="N752" s="238" t="s">
        <v>45</v>
      </c>
      <c r="O752" s="92"/>
      <c r="P752" s="239">
        <f>O752*H752</f>
        <v>0</v>
      </c>
      <c r="Q752" s="239">
        <v>0</v>
      </c>
      <c r="R752" s="239">
        <f>Q752*H752</f>
        <v>0</v>
      </c>
      <c r="S752" s="239">
        <v>0</v>
      </c>
      <c r="T752" s="240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41" t="s">
        <v>296</v>
      </c>
      <c r="AT752" s="241" t="s">
        <v>162</v>
      </c>
      <c r="AU752" s="241" t="s">
        <v>89</v>
      </c>
      <c r="AY752" s="18" t="s">
        <v>160</v>
      </c>
      <c r="BE752" s="242">
        <f>IF(N752="základní",J752,0)</f>
        <v>0</v>
      </c>
      <c r="BF752" s="242">
        <f>IF(N752="snížená",J752,0)</f>
        <v>0</v>
      </c>
      <c r="BG752" s="242">
        <f>IF(N752="zákl. přenesená",J752,0)</f>
        <v>0</v>
      </c>
      <c r="BH752" s="242">
        <f>IF(N752="sníž. přenesená",J752,0)</f>
        <v>0</v>
      </c>
      <c r="BI752" s="242">
        <f>IF(N752="nulová",J752,0)</f>
        <v>0</v>
      </c>
      <c r="BJ752" s="18" t="s">
        <v>87</v>
      </c>
      <c r="BK752" s="242">
        <f>ROUND(I752*H752,2)</f>
        <v>0</v>
      </c>
      <c r="BL752" s="18" t="s">
        <v>296</v>
      </c>
      <c r="BM752" s="241" t="s">
        <v>853</v>
      </c>
    </row>
    <row r="753" s="13" customFormat="1">
      <c r="A753" s="13"/>
      <c r="B753" s="243"/>
      <c r="C753" s="244"/>
      <c r="D753" s="245" t="s">
        <v>168</v>
      </c>
      <c r="E753" s="246" t="s">
        <v>1</v>
      </c>
      <c r="F753" s="247" t="s">
        <v>169</v>
      </c>
      <c r="G753" s="244"/>
      <c r="H753" s="246" t="s">
        <v>1</v>
      </c>
      <c r="I753" s="248"/>
      <c r="J753" s="244"/>
      <c r="K753" s="244"/>
      <c r="L753" s="249"/>
      <c r="M753" s="250"/>
      <c r="N753" s="251"/>
      <c r="O753" s="251"/>
      <c r="P753" s="251"/>
      <c r="Q753" s="251"/>
      <c r="R753" s="251"/>
      <c r="S753" s="251"/>
      <c r="T753" s="25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3" t="s">
        <v>168</v>
      </c>
      <c r="AU753" s="253" t="s">
        <v>89</v>
      </c>
      <c r="AV753" s="13" t="s">
        <v>87</v>
      </c>
      <c r="AW753" s="13" t="s">
        <v>36</v>
      </c>
      <c r="AX753" s="13" t="s">
        <v>80</v>
      </c>
      <c r="AY753" s="253" t="s">
        <v>160</v>
      </c>
    </row>
    <row r="754" s="14" customFormat="1">
      <c r="A754" s="14"/>
      <c r="B754" s="254"/>
      <c r="C754" s="255"/>
      <c r="D754" s="245" t="s">
        <v>168</v>
      </c>
      <c r="E754" s="256" t="s">
        <v>1</v>
      </c>
      <c r="F754" s="257" t="s">
        <v>377</v>
      </c>
      <c r="G754" s="255"/>
      <c r="H754" s="258">
        <v>156.30000000000001</v>
      </c>
      <c r="I754" s="259"/>
      <c r="J754" s="255"/>
      <c r="K754" s="255"/>
      <c r="L754" s="260"/>
      <c r="M754" s="261"/>
      <c r="N754" s="262"/>
      <c r="O754" s="262"/>
      <c r="P754" s="262"/>
      <c r="Q754" s="262"/>
      <c r="R754" s="262"/>
      <c r="S754" s="262"/>
      <c r="T754" s="26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4" t="s">
        <v>168</v>
      </c>
      <c r="AU754" s="264" t="s">
        <v>89</v>
      </c>
      <c r="AV754" s="14" t="s">
        <v>89</v>
      </c>
      <c r="AW754" s="14" t="s">
        <v>36</v>
      </c>
      <c r="AX754" s="14" t="s">
        <v>80</v>
      </c>
      <c r="AY754" s="264" t="s">
        <v>160</v>
      </c>
    </row>
    <row r="755" s="14" customFormat="1">
      <c r="A755" s="14"/>
      <c r="B755" s="254"/>
      <c r="C755" s="255"/>
      <c r="D755" s="245" t="s">
        <v>168</v>
      </c>
      <c r="E755" s="256" t="s">
        <v>1</v>
      </c>
      <c r="F755" s="257" t="s">
        <v>378</v>
      </c>
      <c r="G755" s="255"/>
      <c r="H755" s="258">
        <v>5.7999999999999998</v>
      </c>
      <c r="I755" s="259"/>
      <c r="J755" s="255"/>
      <c r="K755" s="255"/>
      <c r="L755" s="260"/>
      <c r="M755" s="261"/>
      <c r="N755" s="262"/>
      <c r="O755" s="262"/>
      <c r="P755" s="262"/>
      <c r="Q755" s="262"/>
      <c r="R755" s="262"/>
      <c r="S755" s="262"/>
      <c r="T755" s="263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64" t="s">
        <v>168</v>
      </c>
      <c r="AU755" s="264" t="s">
        <v>89</v>
      </c>
      <c r="AV755" s="14" t="s">
        <v>89</v>
      </c>
      <c r="AW755" s="14" t="s">
        <v>36</v>
      </c>
      <c r="AX755" s="14" t="s">
        <v>80</v>
      </c>
      <c r="AY755" s="264" t="s">
        <v>160</v>
      </c>
    </row>
    <row r="756" s="14" customFormat="1">
      <c r="A756" s="14"/>
      <c r="B756" s="254"/>
      <c r="C756" s="255"/>
      <c r="D756" s="245" t="s">
        <v>168</v>
      </c>
      <c r="E756" s="256" t="s">
        <v>1</v>
      </c>
      <c r="F756" s="257" t="s">
        <v>854</v>
      </c>
      <c r="G756" s="255"/>
      <c r="H756" s="258">
        <v>12.073</v>
      </c>
      <c r="I756" s="259"/>
      <c r="J756" s="255"/>
      <c r="K756" s="255"/>
      <c r="L756" s="260"/>
      <c r="M756" s="261"/>
      <c r="N756" s="262"/>
      <c r="O756" s="262"/>
      <c r="P756" s="262"/>
      <c r="Q756" s="262"/>
      <c r="R756" s="262"/>
      <c r="S756" s="262"/>
      <c r="T756" s="263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64" t="s">
        <v>168</v>
      </c>
      <c r="AU756" s="264" t="s">
        <v>89</v>
      </c>
      <c r="AV756" s="14" t="s">
        <v>89</v>
      </c>
      <c r="AW756" s="14" t="s">
        <v>36</v>
      </c>
      <c r="AX756" s="14" t="s">
        <v>80</v>
      </c>
      <c r="AY756" s="264" t="s">
        <v>160</v>
      </c>
    </row>
    <row r="757" s="16" customFormat="1">
      <c r="A757" s="16"/>
      <c r="B757" s="276"/>
      <c r="C757" s="277"/>
      <c r="D757" s="245" t="s">
        <v>168</v>
      </c>
      <c r="E757" s="278" t="s">
        <v>1</v>
      </c>
      <c r="F757" s="279" t="s">
        <v>213</v>
      </c>
      <c r="G757" s="277"/>
      <c r="H757" s="280">
        <v>174.17300000000003</v>
      </c>
      <c r="I757" s="281"/>
      <c r="J757" s="277"/>
      <c r="K757" s="277"/>
      <c r="L757" s="282"/>
      <c r="M757" s="283"/>
      <c r="N757" s="284"/>
      <c r="O757" s="284"/>
      <c r="P757" s="284"/>
      <c r="Q757" s="284"/>
      <c r="R757" s="284"/>
      <c r="S757" s="284"/>
      <c r="T757" s="285"/>
      <c r="U757" s="16"/>
      <c r="V757" s="16"/>
      <c r="W757" s="16"/>
      <c r="X757" s="16"/>
      <c r="Y757" s="16"/>
      <c r="Z757" s="16"/>
      <c r="AA757" s="16"/>
      <c r="AB757" s="16"/>
      <c r="AC757" s="16"/>
      <c r="AD757" s="16"/>
      <c r="AE757" s="16"/>
      <c r="AT757" s="286" t="s">
        <v>168</v>
      </c>
      <c r="AU757" s="286" t="s">
        <v>89</v>
      </c>
      <c r="AV757" s="16" t="s">
        <v>100</v>
      </c>
      <c r="AW757" s="16" t="s">
        <v>36</v>
      </c>
      <c r="AX757" s="16" t="s">
        <v>80</v>
      </c>
      <c r="AY757" s="286" t="s">
        <v>160</v>
      </c>
    </row>
    <row r="758" s="13" customFormat="1">
      <c r="A758" s="13"/>
      <c r="B758" s="243"/>
      <c r="C758" s="244"/>
      <c r="D758" s="245" t="s">
        <v>168</v>
      </c>
      <c r="E758" s="246" t="s">
        <v>1</v>
      </c>
      <c r="F758" s="247" t="s">
        <v>218</v>
      </c>
      <c r="G758" s="244"/>
      <c r="H758" s="246" t="s">
        <v>1</v>
      </c>
      <c r="I758" s="248"/>
      <c r="J758" s="244"/>
      <c r="K758" s="244"/>
      <c r="L758" s="249"/>
      <c r="M758" s="250"/>
      <c r="N758" s="251"/>
      <c r="O758" s="251"/>
      <c r="P758" s="251"/>
      <c r="Q758" s="251"/>
      <c r="R758" s="251"/>
      <c r="S758" s="251"/>
      <c r="T758" s="252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53" t="s">
        <v>168</v>
      </c>
      <c r="AU758" s="253" t="s">
        <v>89</v>
      </c>
      <c r="AV758" s="13" t="s">
        <v>87</v>
      </c>
      <c r="AW758" s="13" t="s">
        <v>36</v>
      </c>
      <c r="AX758" s="13" t="s">
        <v>80</v>
      </c>
      <c r="AY758" s="253" t="s">
        <v>160</v>
      </c>
    </row>
    <row r="759" s="14" customFormat="1">
      <c r="A759" s="14"/>
      <c r="B759" s="254"/>
      <c r="C759" s="255"/>
      <c r="D759" s="245" t="s">
        <v>168</v>
      </c>
      <c r="E759" s="256" t="s">
        <v>1</v>
      </c>
      <c r="F759" s="257" t="s">
        <v>381</v>
      </c>
      <c r="G759" s="255"/>
      <c r="H759" s="258">
        <v>5.9400000000000004</v>
      </c>
      <c r="I759" s="259"/>
      <c r="J759" s="255"/>
      <c r="K759" s="255"/>
      <c r="L759" s="260"/>
      <c r="M759" s="261"/>
      <c r="N759" s="262"/>
      <c r="O759" s="262"/>
      <c r="P759" s="262"/>
      <c r="Q759" s="262"/>
      <c r="R759" s="262"/>
      <c r="S759" s="262"/>
      <c r="T759" s="263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4" t="s">
        <v>168</v>
      </c>
      <c r="AU759" s="264" t="s">
        <v>89</v>
      </c>
      <c r="AV759" s="14" t="s">
        <v>89</v>
      </c>
      <c r="AW759" s="14" t="s">
        <v>36</v>
      </c>
      <c r="AX759" s="14" t="s">
        <v>80</v>
      </c>
      <c r="AY759" s="264" t="s">
        <v>160</v>
      </c>
    </row>
    <row r="760" s="14" customFormat="1">
      <c r="A760" s="14"/>
      <c r="B760" s="254"/>
      <c r="C760" s="255"/>
      <c r="D760" s="245" t="s">
        <v>168</v>
      </c>
      <c r="E760" s="256" t="s">
        <v>1</v>
      </c>
      <c r="F760" s="257" t="s">
        <v>382</v>
      </c>
      <c r="G760" s="255"/>
      <c r="H760" s="258">
        <v>11.699999999999999</v>
      </c>
      <c r="I760" s="259"/>
      <c r="J760" s="255"/>
      <c r="K760" s="255"/>
      <c r="L760" s="260"/>
      <c r="M760" s="261"/>
      <c r="N760" s="262"/>
      <c r="O760" s="262"/>
      <c r="P760" s="262"/>
      <c r="Q760" s="262"/>
      <c r="R760" s="262"/>
      <c r="S760" s="262"/>
      <c r="T760" s="263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64" t="s">
        <v>168</v>
      </c>
      <c r="AU760" s="264" t="s">
        <v>89</v>
      </c>
      <c r="AV760" s="14" t="s">
        <v>89</v>
      </c>
      <c r="AW760" s="14" t="s">
        <v>36</v>
      </c>
      <c r="AX760" s="14" t="s">
        <v>80</v>
      </c>
      <c r="AY760" s="264" t="s">
        <v>160</v>
      </c>
    </row>
    <row r="761" s="14" customFormat="1">
      <c r="A761" s="14"/>
      <c r="B761" s="254"/>
      <c r="C761" s="255"/>
      <c r="D761" s="245" t="s">
        <v>168</v>
      </c>
      <c r="E761" s="256" t="s">
        <v>1</v>
      </c>
      <c r="F761" s="257" t="s">
        <v>383</v>
      </c>
      <c r="G761" s="255"/>
      <c r="H761" s="258">
        <v>1.6200000000000001</v>
      </c>
      <c r="I761" s="259"/>
      <c r="J761" s="255"/>
      <c r="K761" s="255"/>
      <c r="L761" s="260"/>
      <c r="M761" s="261"/>
      <c r="N761" s="262"/>
      <c r="O761" s="262"/>
      <c r="P761" s="262"/>
      <c r="Q761" s="262"/>
      <c r="R761" s="262"/>
      <c r="S761" s="262"/>
      <c r="T761" s="263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64" t="s">
        <v>168</v>
      </c>
      <c r="AU761" s="264" t="s">
        <v>89</v>
      </c>
      <c r="AV761" s="14" t="s">
        <v>89</v>
      </c>
      <c r="AW761" s="14" t="s">
        <v>36</v>
      </c>
      <c r="AX761" s="14" t="s">
        <v>80</v>
      </c>
      <c r="AY761" s="264" t="s">
        <v>160</v>
      </c>
    </row>
    <row r="762" s="14" customFormat="1">
      <c r="A762" s="14"/>
      <c r="B762" s="254"/>
      <c r="C762" s="255"/>
      <c r="D762" s="245" t="s">
        <v>168</v>
      </c>
      <c r="E762" s="256" t="s">
        <v>1</v>
      </c>
      <c r="F762" s="257" t="s">
        <v>384</v>
      </c>
      <c r="G762" s="255"/>
      <c r="H762" s="258">
        <v>2.4199999999999999</v>
      </c>
      <c r="I762" s="259"/>
      <c r="J762" s="255"/>
      <c r="K762" s="255"/>
      <c r="L762" s="260"/>
      <c r="M762" s="261"/>
      <c r="N762" s="262"/>
      <c r="O762" s="262"/>
      <c r="P762" s="262"/>
      <c r="Q762" s="262"/>
      <c r="R762" s="262"/>
      <c r="S762" s="262"/>
      <c r="T762" s="263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4" t="s">
        <v>168</v>
      </c>
      <c r="AU762" s="264" t="s">
        <v>89</v>
      </c>
      <c r="AV762" s="14" t="s">
        <v>89</v>
      </c>
      <c r="AW762" s="14" t="s">
        <v>36</v>
      </c>
      <c r="AX762" s="14" t="s">
        <v>80</v>
      </c>
      <c r="AY762" s="264" t="s">
        <v>160</v>
      </c>
    </row>
    <row r="763" s="16" customFormat="1">
      <c r="A763" s="16"/>
      <c r="B763" s="276"/>
      <c r="C763" s="277"/>
      <c r="D763" s="245" t="s">
        <v>168</v>
      </c>
      <c r="E763" s="278" t="s">
        <v>1</v>
      </c>
      <c r="F763" s="279" t="s">
        <v>213</v>
      </c>
      <c r="G763" s="277"/>
      <c r="H763" s="280">
        <v>21.68</v>
      </c>
      <c r="I763" s="281"/>
      <c r="J763" s="277"/>
      <c r="K763" s="277"/>
      <c r="L763" s="282"/>
      <c r="M763" s="283"/>
      <c r="N763" s="284"/>
      <c r="O763" s="284"/>
      <c r="P763" s="284"/>
      <c r="Q763" s="284"/>
      <c r="R763" s="284"/>
      <c r="S763" s="284"/>
      <c r="T763" s="285"/>
      <c r="U763" s="16"/>
      <c r="V763" s="16"/>
      <c r="W763" s="16"/>
      <c r="X763" s="16"/>
      <c r="Y763" s="16"/>
      <c r="Z763" s="16"/>
      <c r="AA763" s="16"/>
      <c r="AB763" s="16"/>
      <c r="AC763" s="16"/>
      <c r="AD763" s="16"/>
      <c r="AE763" s="16"/>
      <c r="AT763" s="286" t="s">
        <v>168</v>
      </c>
      <c r="AU763" s="286" t="s">
        <v>89</v>
      </c>
      <c r="AV763" s="16" t="s">
        <v>100</v>
      </c>
      <c r="AW763" s="16" t="s">
        <v>36</v>
      </c>
      <c r="AX763" s="16" t="s">
        <v>80</v>
      </c>
      <c r="AY763" s="286" t="s">
        <v>160</v>
      </c>
    </row>
    <row r="764" s="13" customFormat="1">
      <c r="A764" s="13"/>
      <c r="B764" s="243"/>
      <c r="C764" s="244"/>
      <c r="D764" s="245" t="s">
        <v>168</v>
      </c>
      <c r="E764" s="246" t="s">
        <v>1</v>
      </c>
      <c r="F764" s="247" t="s">
        <v>221</v>
      </c>
      <c r="G764" s="244"/>
      <c r="H764" s="246" t="s">
        <v>1</v>
      </c>
      <c r="I764" s="248"/>
      <c r="J764" s="244"/>
      <c r="K764" s="244"/>
      <c r="L764" s="249"/>
      <c r="M764" s="250"/>
      <c r="N764" s="251"/>
      <c r="O764" s="251"/>
      <c r="P764" s="251"/>
      <c r="Q764" s="251"/>
      <c r="R764" s="251"/>
      <c r="S764" s="251"/>
      <c r="T764" s="252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3" t="s">
        <v>168</v>
      </c>
      <c r="AU764" s="253" t="s">
        <v>89</v>
      </c>
      <c r="AV764" s="13" t="s">
        <v>87</v>
      </c>
      <c r="AW764" s="13" t="s">
        <v>36</v>
      </c>
      <c r="AX764" s="13" t="s">
        <v>80</v>
      </c>
      <c r="AY764" s="253" t="s">
        <v>160</v>
      </c>
    </row>
    <row r="765" s="14" customFormat="1">
      <c r="A765" s="14"/>
      <c r="B765" s="254"/>
      <c r="C765" s="255"/>
      <c r="D765" s="245" t="s">
        <v>168</v>
      </c>
      <c r="E765" s="256" t="s">
        <v>1</v>
      </c>
      <c r="F765" s="257" t="s">
        <v>385</v>
      </c>
      <c r="G765" s="255"/>
      <c r="H765" s="258">
        <v>5.9400000000000004</v>
      </c>
      <c r="I765" s="259"/>
      <c r="J765" s="255"/>
      <c r="K765" s="255"/>
      <c r="L765" s="260"/>
      <c r="M765" s="261"/>
      <c r="N765" s="262"/>
      <c r="O765" s="262"/>
      <c r="P765" s="262"/>
      <c r="Q765" s="262"/>
      <c r="R765" s="262"/>
      <c r="S765" s="262"/>
      <c r="T765" s="263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64" t="s">
        <v>168</v>
      </c>
      <c r="AU765" s="264" t="s">
        <v>89</v>
      </c>
      <c r="AV765" s="14" t="s">
        <v>89</v>
      </c>
      <c r="AW765" s="14" t="s">
        <v>36</v>
      </c>
      <c r="AX765" s="14" t="s">
        <v>80</v>
      </c>
      <c r="AY765" s="264" t="s">
        <v>160</v>
      </c>
    </row>
    <row r="766" s="14" customFormat="1">
      <c r="A766" s="14"/>
      <c r="B766" s="254"/>
      <c r="C766" s="255"/>
      <c r="D766" s="245" t="s">
        <v>168</v>
      </c>
      <c r="E766" s="256" t="s">
        <v>1</v>
      </c>
      <c r="F766" s="257" t="s">
        <v>657</v>
      </c>
      <c r="G766" s="255"/>
      <c r="H766" s="258">
        <v>11.699999999999999</v>
      </c>
      <c r="I766" s="259"/>
      <c r="J766" s="255"/>
      <c r="K766" s="255"/>
      <c r="L766" s="260"/>
      <c r="M766" s="261"/>
      <c r="N766" s="262"/>
      <c r="O766" s="262"/>
      <c r="P766" s="262"/>
      <c r="Q766" s="262"/>
      <c r="R766" s="262"/>
      <c r="S766" s="262"/>
      <c r="T766" s="263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4" t="s">
        <v>168</v>
      </c>
      <c r="AU766" s="264" t="s">
        <v>89</v>
      </c>
      <c r="AV766" s="14" t="s">
        <v>89</v>
      </c>
      <c r="AW766" s="14" t="s">
        <v>36</v>
      </c>
      <c r="AX766" s="14" t="s">
        <v>80</v>
      </c>
      <c r="AY766" s="264" t="s">
        <v>160</v>
      </c>
    </row>
    <row r="767" s="14" customFormat="1">
      <c r="A767" s="14"/>
      <c r="B767" s="254"/>
      <c r="C767" s="255"/>
      <c r="D767" s="245" t="s">
        <v>168</v>
      </c>
      <c r="E767" s="256" t="s">
        <v>1</v>
      </c>
      <c r="F767" s="257" t="s">
        <v>387</v>
      </c>
      <c r="G767" s="255"/>
      <c r="H767" s="258">
        <v>1.6200000000000001</v>
      </c>
      <c r="I767" s="259"/>
      <c r="J767" s="255"/>
      <c r="K767" s="255"/>
      <c r="L767" s="260"/>
      <c r="M767" s="261"/>
      <c r="N767" s="262"/>
      <c r="O767" s="262"/>
      <c r="P767" s="262"/>
      <c r="Q767" s="262"/>
      <c r="R767" s="262"/>
      <c r="S767" s="262"/>
      <c r="T767" s="26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4" t="s">
        <v>168</v>
      </c>
      <c r="AU767" s="264" t="s">
        <v>89</v>
      </c>
      <c r="AV767" s="14" t="s">
        <v>89</v>
      </c>
      <c r="AW767" s="14" t="s">
        <v>36</v>
      </c>
      <c r="AX767" s="14" t="s">
        <v>80</v>
      </c>
      <c r="AY767" s="264" t="s">
        <v>160</v>
      </c>
    </row>
    <row r="768" s="14" customFormat="1">
      <c r="A768" s="14"/>
      <c r="B768" s="254"/>
      <c r="C768" s="255"/>
      <c r="D768" s="245" t="s">
        <v>168</v>
      </c>
      <c r="E768" s="256" t="s">
        <v>1</v>
      </c>
      <c r="F768" s="257" t="s">
        <v>388</v>
      </c>
      <c r="G768" s="255"/>
      <c r="H768" s="258">
        <v>2.4199999999999999</v>
      </c>
      <c r="I768" s="259"/>
      <c r="J768" s="255"/>
      <c r="K768" s="255"/>
      <c r="L768" s="260"/>
      <c r="M768" s="261"/>
      <c r="N768" s="262"/>
      <c r="O768" s="262"/>
      <c r="P768" s="262"/>
      <c r="Q768" s="262"/>
      <c r="R768" s="262"/>
      <c r="S768" s="262"/>
      <c r="T768" s="263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64" t="s">
        <v>168</v>
      </c>
      <c r="AU768" s="264" t="s">
        <v>89</v>
      </c>
      <c r="AV768" s="14" t="s">
        <v>89</v>
      </c>
      <c r="AW768" s="14" t="s">
        <v>36</v>
      </c>
      <c r="AX768" s="14" t="s">
        <v>80</v>
      </c>
      <c r="AY768" s="264" t="s">
        <v>160</v>
      </c>
    </row>
    <row r="769" s="16" customFormat="1">
      <c r="A769" s="16"/>
      <c r="B769" s="276"/>
      <c r="C769" s="277"/>
      <c r="D769" s="245" t="s">
        <v>168</v>
      </c>
      <c r="E769" s="278" t="s">
        <v>1</v>
      </c>
      <c r="F769" s="279" t="s">
        <v>213</v>
      </c>
      <c r="G769" s="277"/>
      <c r="H769" s="280">
        <v>21.68</v>
      </c>
      <c r="I769" s="281"/>
      <c r="J769" s="277"/>
      <c r="K769" s="277"/>
      <c r="L769" s="282"/>
      <c r="M769" s="283"/>
      <c r="N769" s="284"/>
      <c r="O769" s="284"/>
      <c r="P769" s="284"/>
      <c r="Q769" s="284"/>
      <c r="R769" s="284"/>
      <c r="S769" s="284"/>
      <c r="T769" s="285"/>
      <c r="U769" s="16"/>
      <c r="V769" s="16"/>
      <c r="W769" s="16"/>
      <c r="X769" s="16"/>
      <c r="Y769" s="16"/>
      <c r="Z769" s="16"/>
      <c r="AA769" s="16"/>
      <c r="AB769" s="16"/>
      <c r="AC769" s="16"/>
      <c r="AD769" s="16"/>
      <c r="AE769" s="16"/>
      <c r="AT769" s="286" t="s">
        <v>168</v>
      </c>
      <c r="AU769" s="286" t="s">
        <v>89</v>
      </c>
      <c r="AV769" s="16" t="s">
        <v>100</v>
      </c>
      <c r="AW769" s="16" t="s">
        <v>36</v>
      </c>
      <c r="AX769" s="16" t="s">
        <v>80</v>
      </c>
      <c r="AY769" s="286" t="s">
        <v>160</v>
      </c>
    </row>
    <row r="770" s="15" customFormat="1">
      <c r="A770" s="15"/>
      <c r="B770" s="265"/>
      <c r="C770" s="266"/>
      <c r="D770" s="245" t="s">
        <v>168</v>
      </c>
      <c r="E770" s="267" t="s">
        <v>1</v>
      </c>
      <c r="F770" s="268" t="s">
        <v>173</v>
      </c>
      <c r="G770" s="266"/>
      <c r="H770" s="269">
        <v>217.53299999999999</v>
      </c>
      <c r="I770" s="270"/>
      <c r="J770" s="266"/>
      <c r="K770" s="266"/>
      <c r="L770" s="271"/>
      <c r="M770" s="272"/>
      <c r="N770" s="273"/>
      <c r="O770" s="273"/>
      <c r="P770" s="273"/>
      <c r="Q770" s="273"/>
      <c r="R770" s="273"/>
      <c r="S770" s="273"/>
      <c r="T770" s="274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75" t="s">
        <v>168</v>
      </c>
      <c r="AU770" s="275" t="s">
        <v>89</v>
      </c>
      <c r="AV770" s="15" t="s">
        <v>166</v>
      </c>
      <c r="AW770" s="15" t="s">
        <v>36</v>
      </c>
      <c r="AX770" s="15" t="s">
        <v>87</v>
      </c>
      <c r="AY770" s="275" t="s">
        <v>160</v>
      </c>
    </row>
    <row r="771" s="2" customFormat="1" ht="16.5" customHeight="1">
      <c r="A771" s="39"/>
      <c r="B771" s="40"/>
      <c r="C771" s="229" t="s">
        <v>855</v>
      </c>
      <c r="D771" s="229" t="s">
        <v>162</v>
      </c>
      <c r="E771" s="230" t="s">
        <v>856</v>
      </c>
      <c r="F771" s="231" t="s">
        <v>857</v>
      </c>
      <c r="G771" s="232" t="s">
        <v>185</v>
      </c>
      <c r="H771" s="233">
        <v>217.53299999999999</v>
      </c>
      <c r="I771" s="234"/>
      <c r="J771" s="235">
        <f>ROUND(I771*H771,2)</f>
        <v>0</v>
      </c>
      <c r="K771" s="236"/>
      <c r="L771" s="45"/>
      <c r="M771" s="237" t="s">
        <v>1</v>
      </c>
      <c r="N771" s="238" t="s">
        <v>45</v>
      </c>
      <c r="O771" s="92"/>
      <c r="P771" s="239">
        <f>O771*H771</f>
        <v>0</v>
      </c>
      <c r="Q771" s="239">
        <v>0.00029999999999999997</v>
      </c>
      <c r="R771" s="239">
        <f>Q771*H771</f>
        <v>0.065259899999999996</v>
      </c>
      <c r="S771" s="239">
        <v>0</v>
      </c>
      <c r="T771" s="240">
        <f>S771*H771</f>
        <v>0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41" t="s">
        <v>296</v>
      </c>
      <c r="AT771" s="241" t="s">
        <v>162</v>
      </c>
      <c r="AU771" s="241" t="s">
        <v>89</v>
      </c>
      <c r="AY771" s="18" t="s">
        <v>160</v>
      </c>
      <c r="BE771" s="242">
        <f>IF(N771="základní",J771,0)</f>
        <v>0</v>
      </c>
      <c r="BF771" s="242">
        <f>IF(N771="snížená",J771,0)</f>
        <v>0</v>
      </c>
      <c r="BG771" s="242">
        <f>IF(N771="zákl. přenesená",J771,0)</f>
        <v>0</v>
      </c>
      <c r="BH771" s="242">
        <f>IF(N771="sníž. přenesená",J771,0)</f>
        <v>0</v>
      </c>
      <c r="BI771" s="242">
        <f>IF(N771="nulová",J771,0)</f>
        <v>0</v>
      </c>
      <c r="BJ771" s="18" t="s">
        <v>87</v>
      </c>
      <c r="BK771" s="242">
        <f>ROUND(I771*H771,2)</f>
        <v>0</v>
      </c>
      <c r="BL771" s="18" t="s">
        <v>296</v>
      </c>
      <c r="BM771" s="241" t="s">
        <v>858</v>
      </c>
    </row>
    <row r="772" s="13" customFormat="1">
      <c r="A772" s="13"/>
      <c r="B772" s="243"/>
      <c r="C772" s="244"/>
      <c r="D772" s="245" t="s">
        <v>168</v>
      </c>
      <c r="E772" s="246" t="s">
        <v>1</v>
      </c>
      <c r="F772" s="247" t="s">
        <v>169</v>
      </c>
      <c r="G772" s="244"/>
      <c r="H772" s="246" t="s">
        <v>1</v>
      </c>
      <c r="I772" s="248"/>
      <c r="J772" s="244"/>
      <c r="K772" s="244"/>
      <c r="L772" s="249"/>
      <c r="M772" s="250"/>
      <c r="N772" s="251"/>
      <c r="O772" s="251"/>
      <c r="P772" s="251"/>
      <c r="Q772" s="251"/>
      <c r="R772" s="251"/>
      <c r="S772" s="251"/>
      <c r="T772" s="252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53" t="s">
        <v>168</v>
      </c>
      <c r="AU772" s="253" t="s">
        <v>89</v>
      </c>
      <c r="AV772" s="13" t="s">
        <v>87</v>
      </c>
      <c r="AW772" s="13" t="s">
        <v>36</v>
      </c>
      <c r="AX772" s="13" t="s">
        <v>80</v>
      </c>
      <c r="AY772" s="253" t="s">
        <v>160</v>
      </c>
    </row>
    <row r="773" s="14" customFormat="1">
      <c r="A773" s="14"/>
      <c r="B773" s="254"/>
      <c r="C773" s="255"/>
      <c r="D773" s="245" t="s">
        <v>168</v>
      </c>
      <c r="E773" s="256" t="s">
        <v>1</v>
      </c>
      <c r="F773" s="257" t="s">
        <v>377</v>
      </c>
      <c r="G773" s="255"/>
      <c r="H773" s="258">
        <v>156.30000000000001</v>
      </c>
      <c r="I773" s="259"/>
      <c r="J773" s="255"/>
      <c r="K773" s="255"/>
      <c r="L773" s="260"/>
      <c r="M773" s="261"/>
      <c r="N773" s="262"/>
      <c r="O773" s="262"/>
      <c r="P773" s="262"/>
      <c r="Q773" s="262"/>
      <c r="R773" s="262"/>
      <c r="S773" s="262"/>
      <c r="T773" s="263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64" t="s">
        <v>168</v>
      </c>
      <c r="AU773" s="264" t="s">
        <v>89</v>
      </c>
      <c r="AV773" s="14" t="s">
        <v>89</v>
      </c>
      <c r="AW773" s="14" t="s">
        <v>36</v>
      </c>
      <c r="AX773" s="14" t="s">
        <v>80</v>
      </c>
      <c r="AY773" s="264" t="s">
        <v>160</v>
      </c>
    </row>
    <row r="774" s="14" customFormat="1">
      <c r="A774" s="14"/>
      <c r="B774" s="254"/>
      <c r="C774" s="255"/>
      <c r="D774" s="245" t="s">
        <v>168</v>
      </c>
      <c r="E774" s="256" t="s">
        <v>1</v>
      </c>
      <c r="F774" s="257" t="s">
        <v>378</v>
      </c>
      <c r="G774" s="255"/>
      <c r="H774" s="258">
        <v>5.7999999999999998</v>
      </c>
      <c r="I774" s="259"/>
      <c r="J774" s="255"/>
      <c r="K774" s="255"/>
      <c r="L774" s="260"/>
      <c r="M774" s="261"/>
      <c r="N774" s="262"/>
      <c r="O774" s="262"/>
      <c r="P774" s="262"/>
      <c r="Q774" s="262"/>
      <c r="R774" s="262"/>
      <c r="S774" s="262"/>
      <c r="T774" s="263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4" t="s">
        <v>168</v>
      </c>
      <c r="AU774" s="264" t="s">
        <v>89</v>
      </c>
      <c r="AV774" s="14" t="s">
        <v>89</v>
      </c>
      <c r="AW774" s="14" t="s">
        <v>36</v>
      </c>
      <c r="AX774" s="14" t="s">
        <v>80</v>
      </c>
      <c r="AY774" s="264" t="s">
        <v>160</v>
      </c>
    </row>
    <row r="775" s="14" customFormat="1">
      <c r="A775" s="14"/>
      <c r="B775" s="254"/>
      <c r="C775" s="255"/>
      <c r="D775" s="245" t="s">
        <v>168</v>
      </c>
      <c r="E775" s="256" t="s">
        <v>1</v>
      </c>
      <c r="F775" s="257" t="s">
        <v>854</v>
      </c>
      <c r="G775" s="255"/>
      <c r="H775" s="258">
        <v>12.073</v>
      </c>
      <c r="I775" s="259"/>
      <c r="J775" s="255"/>
      <c r="K775" s="255"/>
      <c r="L775" s="260"/>
      <c r="M775" s="261"/>
      <c r="N775" s="262"/>
      <c r="O775" s="262"/>
      <c r="P775" s="262"/>
      <c r="Q775" s="262"/>
      <c r="R775" s="262"/>
      <c r="S775" s="262"/>
      <c r="T775" s="263"/>
      <c r="U775" s="14"/>
      <c r="V775" s="14"/>
      <c r="W775" s="14"/>
      <c r="X775" s="14"/>
      <c r="Y775" s="14"/>
      <c r="Z775" s="14"/>
      <c r="AA775" s="14"/>
      <c r="AB775" s="14"/>
      <c r="AC775" s="14"/>
      <c r="AD775" s="14"/>
      <c r="AE775" s="14"/>
      <c r="AT775" s="264" t="s">
        <v>168</v>
      </c>
      <c r="AU775" s="264" t="s">
        <v>89</v>
      </c>
      <c r="AV775" s="14" t="s">
        <v>89</v>
      </c>
      <c r="AW775" s="14" t="s">
        <v>36</v>
      </c>
      <c r="AX775" s="14" t="s">
        <v>80</v>
      </c>
      <c r="AY775" s="264" t="s">
        <v>160</v>
      </c>
    </row>
    <row r="776" s="16" customFormat="1">
      <c r="A776" s="16"/>
      <c r="B776" s="276"/>
      <c r="C776" s="277"/>
      <c r="D776" s="245" t="s">
        <v>168</v>
      </c>
      <c r="E776" s="278" t="s">
        <v>1</v>
      </c>
      <c r="F776" s="279" t="s">
        <v>213</v>
      </c>
      <c r="G776" s="277"/>
      <c r="H776" s="280">
        <v>174.17300000000003</v>
      </c>
      <c r="I776" s="281"/>
      <c r="J776" s="277"/>
      <c r="K776" s="277"/>
      <c r="L776" s="282"/>
      <c r="M776" s="283"/>
      <c r="N776" s="284"/>
      <c r="O776" s="284"/>
      <c r="P776" s="284"/>
      <c r="Q776" s="284"/>
      <c r="R776" s="284"/>
      <c r="S776" s="284"/>
      <c r="T776" s="285"/>
      <c r="U776" s="16"/>
      <c r="V776" s="16"/>
      <c r="W776" s="16"/>
      <c r="X776" s="16"/>
      <c r="Y776" s="16"/>
      <c r="Z776" s="16"/>
      <c r="AA776" s="16"/>
      <c r="AB776" s="16"/>
      <c r="AC776" s="16"/>
      <c r="AD776" s="16"/>
      <c r="AE776" s="16"/>
      <c r="AT776" s="286" t="s">
        <v>168</v>
      </c>
      <c r="AU776" s="286" t="s">
        <v>89</v>
      </c>
      <c r="AV776" s="16" t="s">
        <v>100</v>
      </c>
      <c r="AW776" s="16" t="s">
        <v>36</v>
      </c>
      <c r="AX776" s="16" t="s">
        <v>80</v>
      </c>
      <c r="AY776" s="286" t="s">
        <v>160</v>
      </c>
    </row>
    <row r="777" s="13" customFormat="1">
      <c r="A777" s="13"/>
      <c r="B777" s="243"/>
      <c r="C777" s="244"/>
      <c r="D777" s="245" t="s">
        <v>168</v>
      </c>
      <c r="E777" s="246" t="s">
        <v>1</v>
      </c>
      <c r="F777" s="247" t="s">
        <v>218</v>
      </c>
      <c r="G777" s="244"/>
      <c r="H777" s="246" t="s">
        <v>1</v>
      </c>
      <c r="I777" s="248"/>
      <c r="J777" s="244"/>
      <c r="K777" s="244"/>
      <c r="L777" s="249"/>
      <c r="M777" s="250"/>
      <c r="N777" s="251"/>
      <c r="O777" s="251"/>
      <c r="P777" s="251"/>
      <c r="Q777" s="251"/>
      <c r="R777" s="251"/>
      <c r="S777" s="251"/>
      <c r="T777" s="25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3" t="s">
        <v>168</v>
      </c>
      <c r="AU777" s="253" t="s">
        <v>89</v>
      </c>
      <c r="AV777" s="13" t="s">
        <v>87</v>
      </c>
      <c r="AW777" s="13" t="s">
        <v>36</v>
      </c>
      <c r="AX777" s="13" t="s">
        <v>80</v>
      </c>
      <c r="AY777" s="253" t="s">
        <v>160</v>
      </c>
    </row>
    <row r="778" s="14" customFormat="1">
      <c r="A778" s="14"/>
      <c r="B778" s="254"/>
      <c r="C778" s="255"/>
      <c r="D778" s="245" t="s">
        <v>168</v>
      </c>
      <c r="E778" s="256" t="s">
        <v>1</v>
      </c>
      <c r="F778" s="257" t="s">
        <v>381</v>
      </c>
      <c r="G778" s="255"/>
      <c r="H778" s="258">
        <v>5.9400000000000004</v>
      </c>
      <c r="I778" s="259"/>
      <c r="J778" s="255"/>
      <c r="K778" s="255"/>
      <c r="L778" s="260"/>
      <c r="M778" s="261"/>
      <c r="N778" s="262"/>
      <c r="O778" s="262"/>
      <c r="P778" s="262"/>
      <c r="Q778" s="262"/>
      <c r="R778" s="262"/>
      <c r="S778" s="262"/>
      <c r="T778" s="263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4" t="s">
        <v>168</v>
      </c>
      <c r="AU778" s="264" t="s">
        <v>89</v>
      </c>
      <c r="AV778" s="14" t="s">
        <v>89</v>
      </c>
      <c r="AW778" s="14" t="s">
        <v>36</v>
      </c>
      <c r="AX778" s="14" t="s">
        <v>80</v>
      </c>
      <c r="AY778" s="264" t="s">
        <v>160</v>
      </c>
    </row>
    <row r="779" s="14" customFormat="1">
      <c r="A779" s="14"/>
      <c r="B779" s="254"/>
      <c r="C779" s="255"/>
      <c r="D779" s="245" t="s">
        <v>168</v>
      </c>
      <c r="E779" s="256" t="s">
        <v>1</v>
      </c>
      <c r="F779" s="257" t="s">
        <v>382</v>
      </c>
      <c r="G779" s="255"/>
      <c r="H779" s="258">
        <v>11.699999999999999</v>
      </c>
      <c r="I779" s="259"/>
      <c r="J779" s="255"/>
      <c r="K779" s="255"/>
      <c r="L779" s="260"/>
      <c r="M779" s="261"/>
      <c r="N779" s="262"/>
      <c r="O779" s="262"/>
      <c r="P779" s="262"/>
      <c r="Q779" s="262"/>
      <c r="R779" s="262"/>
      <c r="S779" s="262"/>
      <c r="T779" s="26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4" t="s">
        <v>168</v>
      </c>
      <c r="AU779" s="264" t="s">
        <v>89</v>
      </c>
      <c r="AV779" s="14" t="s">
        <v>89</v>
      </c>
      <c r="AW779" s="14" t="s">
        <v>36</v>
      </c>
      <c r="AX779" s="14" t="s">
        <v>80</v>
      </c>
      <c r="AY779" s="264" t="s">
        <v>160</v>
      </c>
    </row>
    <row r="780" s="14" customFormat="1">
      <c r="A780" s="14"/>
      <c r="B780" s="254"/>
      <c r="C780" s="255"/>
      <c r="D780" s="245" t="s">
        <v>168</v>
      </c>
      <c r="E780" s="256" t="s">
        <v>1</v>
      </c>
      <c r="F780" s="257" t="s">
        <v>383</v>
      </c>
      <c r="G780" s="255"/>
      <c r="H780" s="258">
        <v>1.6200000000000001</v>
      </c>
      <c r="I780" s="259"/>
      <c r="J780" s="255"/>
      <c r="K780" s="255"/>
      <c r="L780" s="260"/>
      <c r="M780" s="261"/>
      <c r="N780" s="262"/>
      <c r="O780" s="262"/>
      <c r="P780" s="262"/>
      <c r="Q780" s="262"/>
      <c r="R780" s="262"/>
      <c r="S780" s="262"/>
      <c r="T780" s="263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64" t="s">
        <v>168</v>
      </c>
      <c r="AU780" s="264" t="s">
        <v>89</v>
      </c>
      <c r="AV780" s="14" t="s">
        <v>89</v>
      </c>
      <c r="AW780" s="14" t="s">
        <v>36</v>
      </c>
      <c r="AX780" s="14" t="s">
        <v>80</v>
      </c>
      <c r="AY780" s="264" t="s">
        <v>160</v>
      </c>
    </row>
    <row r="781" s="14" customFormat="1">
      <c r="A781" s="14"/>
      <c r="B781" s="254"/>
      <c r="C781" s="255"/>
      <c r="D781" s="245" t="s">
        <v>168</v>
      </c>
      <c r="E781" s="256" t="s">
        <v>1</v>
      </c>
      <c r="F781" s="257" t="s">
        <v>384</v>
      </c>
      <c r="G781" s="255"/>
      <c r="H781" s="258">
        <v>2.4199999999999999</v>
      </c>
      <c r="I781" s="259"/>
      <c r="J781" s="255"/>
      <c r="K781" s="255"/>
      <c r="L781" s="260"/>
      <c r="M781" s="261"/>
      <c r="N781" s="262"/>
      <c r="O781" s="262"/>
      <c r="P781" s="262"/>
      <c r="Q781" s="262"/>
      <c r="R781" s="262"/>
      <c r="S781" s="262"/>
      <c r="T781" s="26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64" t="s">
        <v>168</v>
      </c>
      <c r="AU781" s="264" t="s">
        <v>89</v>
      </c>
      <c r="AV781" s="14" t="s">
        <v>89</v>
      </c>
      <c r="AW781" s="14" t="s">
        <v>36</v>
      </c>
      <c r="AX781" s="14" t="s">
        <v>80</v>
      </c>
      <c r="AY781" s="264" t="s">
        <v>160</v>
      </c>
    </row>
    <row r="782" s="16" customFormat="1">
      <c r="A782" s="16"/>
      <c r="B782" s="276"/>
      <c r="C782" s="277"/>
      <c r="D782" s="245" t="s">
        <v>168</v>
      </c>
      <c r="E782" s="278" t="s">
        <v>1</v>
      </c>
      <c r="F782" s="279" t="s">
        <v>213</v>
      </c>
      <c r="G782" s="277"/>
      <c r="H782" s="280">
        <v>21.68</v>
      </c>
      <c r="I782" s="281"/>
      <c r="J782" s="277"/>
      <c r="K782" s="277"/>
      <c r="L782" s="282"/>
      <c r="M782" s="283"/>
      <c r="N782" s="284"/>
      <c r="O782" s="284"/>
      <c r="P782" s="284"/>
      <c r="Q782" s="284"/>
      <c r="R782" s="284"/>
      <c r="S782" s="284"/>
      <c r="T782" s="285"/>
      <c r="U782" s="16"/>
      <c r="V782" s="16"/>
      <c r="W782" s="16"/>
      <c r="X782" s="16"/>
      <c r="Y782" s="16"/>
      <c r="Z782" s="16"/>
      <c r="AA782" s="16"/>
      <c r="AB782" s="16"/>
      <c r="AC782" s="16"/>
      <c r="AD782" s="16"/>
      <c r="AE782" s="16"/>
      <c r="AT782" s="286" t="s">
        <v>168</v>
      </c>
      <c r="AU782" s="286" t="s">
        <v>89</v>
      </c>
      <c r="AV782" s="16" t="s">
        <v>100</v>
      </c>
      <c r="AW782" s="16" t="s">
        <v>36</v>
      </c>
      <c r="AX782" s="16" t="s">
        <v>80</v>
      </c>
      <c r="AY782" s="286" t="s">
        <v>160</v>
      </c>
    </row>
    <row r="783" s="13" customFormat="1">
      <c r="A783" s="13"/>
      <c r="B783" s="243"/>
      <c r="C783" s="244"/>
      <c r="D783" s="245" t="s">
        <v>168</v>
      </c>
      <c r="E783" s="246" t="s">
        <v>1</v>
      </c>
      <c r="F783" s="247" t="s">
        <v>221</v>
      </c>
      <c r="G783" s="244"/>
      <c r="H783" s="246" t="s">
        <v>1</v>
      </c>
      <c r="I783" s="248"/>
      <c r="J783" s="244"/>
      <c r="K783" s="244"/>
      <c r="L783" s="249"/>
      <c r="M783" s="250"/>
      <c r="N783" s="251"/>
      <c r="O783" s="251"/>
      <c r="P783" s="251"/>
      <c r="Q783" s="251"/>
      <c r="R783" s="251"/>
      <c r="S783" s="251"/>
      <c r="T783" s="252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3" t="s">
        <v>168</v>
      </c>
      <c r="AU783" s="253" t="s">
        <v>89</v>
      </c>
      <c r="AV783" s="13" t="s">
        <v>87</v>
      </c>
      <c r="AW783" s="13" t="s">
        <v>36</v>
      </c>
      <c r="AX783" s="13" t="s">
        <v>80</v>
      </c>
      <c r="AY783" s="253" t="s">
        <v>160</v>
      </c>
    </row>
    <row r="784" s="14" customFormat="1">
      <c r="A784" s="14"/>
      <c r="B784" s="254"/>
      <c r="C784" s="255"/>
      <c r="D784" s="245" t="s">
        <v>168</v>
      </c>
      <c r="E784" s="256" t="s">
        <v>1</v>
      </c>
      <c r="F784" s="257" t="s">
        <v>385</v>
      </c>
      <c r="G784" s="255"/>
      <c r="H784" s="258">
        <v>5.9400000000000004</v>
      </c>
      <c r="I784" s="259"/>
      <c r="J784" s="255"/>
      <c r="K784" s="255"/>
      <c r="L784" s="260"/>
      <c r="M784" s="261"/>
      <c r="N784" s="262"/>
      <c r="O784" s="262"/>
      <c r="P784" s="262"/>
      <c r="Q784" s="262"/>
      <c r="R784" s="262"/>
      <c r="S784" s="262"/>
      <c r="T784" s="263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64" t="s">
        <v>168</v>
      </c>
      <c r="AU784" s="264" t="s">
        <v>89</v>
      </c>
      <c r="AV784" s="14" t="s">
        <v>89</v>
      </c>
      <c r="AW784" s="14" t="s">
        <v>36</v>
      </c>
      <c r="AX784" s="14" t="s">
        <v>80</v>
      </c>
      <c r="AY784" s="264" t="s">
        <v>160</v>
      </c>
    </row>
    <row r="785" s="14" customFormat="1">
      <c r="A785" s="14"/>
      <c r="B785" s="254"/>
      <c r="C785" s="255"/>
      <c r="D785" s="245" t="s">
        <v>168</v>
      </c>
      <c r="E785" s="256" t="s">
        <v>1</v>
      </c>
      <c r="F785" s="257" t="s">
        <v>657</v>
      </c>
      <c r="G785" s="255"/>
      <c r="H785" s="258">
        <v>11.699999999999999</v>
      </c>
      <c r="I785" s="259"/>
      <c r="J785" s="255"/>
      <c r="K785" s="255"/>
      <c r="L785" s="260"/>
      <c r="M785" s="261"/>
      <c r="N785" s="262"/>
      <c r="O785" s="262"/>
      <c r="P785" s="262"/>
      <c r="Q785" s="262"/>
      <c r="R785" s="262"/>
      <c r="S785" s="262"/>
      <c r="T785" s="263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4" t="s">
        <v>168</v>
      </c>
      <c r="AU785" s="264" t="s">
        <v>89</v>
      </c>
      <c r="AV785" s="14" t="s">
        <v>89</v>
      </c>
      <c r="AW785" s="14" t="s">
        <v>36</v>
      </c>
      <c r="AX785" s="14" t="s">
        <v>80</v>
      </c>
      <c r="AY785" s="264" t="s">
        <v>160</v>
      </c>
    </row>
    <row r="786" s="14" customFormat="1">
      <c r="A786" s="14"/>
      <c r="B786" s="254"/>
      <c r="C786" s="255"/>
      <c r="D786" s="245" t="s">
        <v>168</v>
      </c>
      <c r="E786" s="256" t="s">
        <v>1</v>
      </c>
      <c r="F786" s="257" t="s">
        <v>387</v>
      </c>
      <c r="G786" s="255"/>
      <c r="H786" s="258">
        <v>1.6200000000000001</v>
      </c>
      <c r="I786" s="259"/>
      <c r="J786" s="255"/>
      <c r="K786" s="255"/>
      <c r="L786" s="260"/>
      <c r="M786" s="261"/>
      <c r="N786" s="262"/>
      <c r="O786" s="262"/>
      <c r="P786" s="262"/>
      <c r="Q786" s="262"/>
      <c r="R786" s="262"/>
      <c r="S786" s="262"/>
      <c r="T786" s="263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64" t="s">
        <v>168</v>
      </c>
      <c r="AU786" s="264" t="s">
        <v>89</v>
      </c>
      <c r="AV786" s="14" t="s">
        <v>89</v>
      </c>
      <c r="AW786" s="14" t="s">
        <v>36</v>
      </c>
      <c r="AX786" s="14" t="s">
        <v>80</v>
      </c>
      <c r="AY786" s="264" t="s">
        <v>160</v>
      </c>
    </row>
    <row r="787" s="14" customFormat="1">
      <c r="A787" s="14"/>
      <c r="B787" s="254"/>
      <c r="C787" s="255"/>
      <c r="D787" s="245" t="s">
        <v>168</v>
      </c>
      <c r="E787" s="256" t="s">
        <v>1</v>
      </c>
      <c r="F787" s="257" t="s">
        <v>388</v>
      </c>
      <c r="G787" s="255"/>
      <c r="H787" s="258">
        <v>2.4199999999999999</v>
      </c>
      <c r="I787" s="259"/>
      <c r="J787" s="255"/>
      <c r="K787" s="255"/>
      <c r="L787" s="260"/>
      <c r="M787" s="261"/>
      <c r="N787" s="262"/>
      <c r="O787" s="262"/>
      <c r="P787" s="262"/>
      <c r="Q787" s="262"/>
      <c r="R787" s="262"/>
      <c r="S787" s="262"/>
      <c r="T787" s="263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4" t="s">
        <v>168</v>
      </c>
      <c r="AU787" s="264" t="s">
        <v>89</v>
      </c>
      <c r="AV787" s="14" t="s">
        <v>89</v>
      </c>
      <c r="AW787" s="14" t="s">
        <v>36</v>
      </c>
      <c r="AX787" s="14" t="s">
        <v>80</v>
      </c>
      <c r="AY787" s="264" t="s">
        <v>160</v>
      </c>
    </row>
    <row r="788" s="16" customFormat="1">
      <c r="A788" s="16"/>
      <c r="B788" s="276"/>
      <c r="C788" s="277"/>
      <c r="D788" s="245" t="s">
        <v>168</v>
      </c>
      <c r="E788" s="278" t="s">
        <v>1</v>
      </c>
      <c r="F788" s="279" t="s">
        <v>213</v>
      </c>
      <c r="G788" s="277"/>
      <c r="H788" s="280">
        <v>21.68</v>
      </c>
      <c r="I788" s="281"/>
      <c r="J788" s="277"/>
      <c r="K788" s="277"/>
      <c r="L788" s="282"/>
      <c r="M788" s="283"/>
      <c r="N788" s="284"/>
      <c r="O788" s="284"/>
      <c r="P788" s="284"/>
      <c r="Q788" s="284"/>
      <c r="R788" s="284"/>
      <c r="S788" s="284"/>
      <c r="T788" s="285"/>
      <c r="U788" s="16"/>
      <c r="V788" s="16"/>
      <c r="W788" s="16"/>
      <c r="X788" s="16"/>
      <c r="Y788" s="16"/>
      <c r="Z788" s="16"/>
      <c r="AA788" s="16"/>
      <c r="AB788" s="16"/>
      <c r="AC788" s="16"/>
      <c r="AD788" s="16"/>
      <c r="AE788" s="16"/>
      <c r="AT788" s="286" t="s">
        <v>168</v>
      </c>
      <c r="AU788" s="286" t="s">
        <v>89</v>
      </c>
      <c r="AV788" s="16" t="s">
        <v>100</v>
      </c>
      <c r="AW788" s="16" t="s">
        <v>36</v>
      </c>
      <c r="AX788" s="16" t="s">
        <v>80</v>
      </c>
      <c r="AY788" s="286" t="s">
        <v>160</v>
      </c>
    </row>
    <row r="789" s="15" customFormat="1">
      <c r="A789" s="15"/>
      <c r="B789" s="265"/>
      <c r="C789" s="266"/>
      <c r="D789" s="245" t="s">
        <v>168</v>
      </c>
      <c r="E789" s="267" t="s">
        <v>1</v>
      </c>
      <c r="F789" s="268" t="s">
        <v>173</v>
      </c>
      <c r="G789" s="266"/>
      <c r="H789" s="269">
        <v>217.53299999999999</v>
      </c>
      <c r="I789" s="270"/>
      <c r="J789" s="266"/>
      <c r="K789" s="266"/>
      <c r="L789" s="271"/>
      <c r="M789" s="272"/>
      <c r="N789" s="273"/>
      <c r="O789" s="273"/>
      <c r="P789" s="273"/>
      <c r="Q789" s="273"/>
      <c r="R789" s="273"/>
      <c r="S789" s="273"/>
      <c r="T789" s="274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75" t="s">
        <v>168</v>
      </c>
      <c r="AU789" s="275" t="s">
        <v>89</v>
      </c>
      <c r="AV789" s="15" t="s">
        <v>166</v>
      </c>
      <c r="AW789" s="15" t="s">
        <v>36</v>
      </c>
      <c r="AX789" s="15" t="s">
        <v>87</v>
      </c>
      <c r="AY789" s="275" t="s">
        <v>160</v>
      </c>
    </row>
    <row r="790" s="2" customFormat="1" ht="24.15" customHeight="1">
      <c r="A790" s="39"/>
      <c r="B790" s="40"/>
      <c r="C790" s="229" t="s">
        <v>859</v>
      </c>
      <c r="D790" s="229" t="s">
        <v>162</v>
      </c>
      <c r="E790" s="230" t="s">
        <v>860</v>
      </c>
      <c r="F790" s="231" t="s">
        <v>861</v>
      </c>
      <c r="G790" s="232" t="s">
        <v>185</v>
      </c>
      <c r="H790" s="233">
        <v>217.53299999999999</v>
      </c>
      <c r="I790" s="234"/>
      <c r="J790" s="235">
        <f>ROUND(I790*H790,2)</f>
        <v>0</v>
      </c>
      <c r="K790" s="236"/>
      <c r="L790" s="45"/>
      <c r="M790" s="237" t="s">
        <v>1</v>
      </c>
      <c r="N790" s="238" t="s">
        <v>45</v>
      </c>
      <c r="O790" s="92"/>
      <c r="P790" s="239">
        <f>O790*H790</f>
        <v>0</v>
      </c>
      <c r="Q790" s="239">
        <v>0.014999999999999999</v>
      </c>
      <c r="R790" s="239">
        <f>Q790*H790</f>
        <v>3.2629949999999996</v>
      </c>
      <c r="S790" s="239">
        <v>0</v>
      </c>
      <c r="T790" s="240">
        <f>S790*H790</f>
        <v>0</v>
      </c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R790" s="241" t="s">
        <v>296</v>
      </c>
      <c r="AT790" s="241" t="s">
        <v>162</v>
      </c>
      <c r="AU790" s="241" t="s">
        <v>89</v>
      </c>
      <c r="AY790" s="18" t="s">
        <v>160</v>
      </c>
      <c r="BE790" s="242">
        <f>IF(N790="základní",J790,0)</f>
        <v>0</v>
      </c>
      <c r="BF790" s="242">
        <f>IF(N790="snížená",J790,0)</f>
        <v>0</v>
      </c>
      <c r="BG790" s="242">
        <f>IF(N790="zákl. přenesená",J790,0)</f>
        <v>0</v>
      </c>
      <c r="BH790" s="242">
        <f>IF(N790="sníž. přenesená",J790,0)</f>
        <v>0</v>
      </c>
      <c r="BI790" s="242">
        <f>IF(N790="nulová",J790,0)</f>
        <v>0</v>
      </c>
      <c r="BJ790" s="18" t="s">
        <v>87</v>
      </c>
      <c r="BK790" s="242">
        <f>ROUND(I790*H790,2)</f>
        <v>0</v>
      </c>
      <c r="BL790" s="18" t="s">
        <v>296</v>
      </c>
      <c r="BM790" s="241" t="s">
        <v>862</v>
      </c>
    </row>
    <row r="791" s="13" customFormat="1">
      <c r="A791" s="13"/>
      <c r="B791" s="243"/>
      <c r="C791" s="244"/>
      <c r="D791" s="245" t="s">
        <v>168</v>
      </c>
      <c r="E791" s="246" t="s">
        <v>1</v>
      </c>
      <c r="F791" s="247" t="s">
        <v>169</v>
      </c>
      <c r="G791" s="244"/>
      <c r="H791" s="246" t="s">
        <v>1</v>
      </c>
      <c r="I791" s="248"/>
      <c r="J791" s="244"/>
      <c r="K791" s="244"/>
      <c r="L791" s="249"/>
      <c r="M791" s="250"/>
      <c r="N791" s="251"/>
      <c r="O791" s="251"/>
      <c r="P791" s="251"/>
      <c r="Q791" s="251"/>
      <c r="R791" s="251"/>
      <c r="S791" s="251"/>
      <c r="T791" s="252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3" t="s">
        <v>168</v>
      </c>
      <c r="AU791" s="253" t="s">
        <v>89</v>
      </c>
      <c r="AV791" s="13" t="s">
        <v>87</v>
      </c>
      <c r="AW791" s="13" t="s">
        <v>36</v>
      </c>
      <c r="AX791" s="13" t="s">
        <v>80</v>
      </c>
      <c r="AY791" s="253" t="s">
        <v>160</v>
      </c>
    </row>
    <row r="792" s="14" customFormat="1">
      <c r="A792" s="14"/>
      <c r="B792" s="254"/>
      <c r="C792" s="255"/>
      <c r="D792" s="245" t="s">
        <v>168</v>
      </c>
      <c r="E792" s="256" t="s">
        <v>1</v>
      </c>
      <c r="F792" s="257" t="s">
        <v>377</v>
      </c>
      <c r="G792" s="255"/>
      <c r="H792" s="258">
        <v>156.30000000000001</v>
      </c>
      <c r="I792" s="259"/>
      <c r="J792" s="255"/>
      <c r="K792" s="255"/>
      <c r="L792" s="260"/>
      <c r="M792" s="261"/>
      <c r="N792" s="262"/>
      <c r="O792" s="262"/>
      <c r="P792" s="262"/>
      <c r="Q792" s="262"/>
      <c r="R792" s="262"/>
      <c r="S792" s="262"/>
      <c r="T792" s="263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64" t="s">
        <v>168</v>
      </c>
      <c r="AU792" s="264" t="s">
        <v>89</v>
      </c>
      <c r="AV792" s="14" t="s">
        <v>89</v>
      </c>
      <c r="AW792" s="14" t="s">
        <v>36</v>
      </c>
      <c r="AX792" s="14" t="s">
        <v>80</v>
      </c>
      <c r="AY792" s="264" t="s">
        <v>160</v>
      </c>
    </row>
    <row r="793" s="14" customFormat="1">
      <c r="A793" s="14"/>
      <c r="B793" s="254"/>
      <c r="C793" s="255"/>
      <c r="D793" s="245" t="s">
        <v>168</v>
      </c>
      <c r="E793" s="256" t="s">
        <v>1</v>
      </c>
      <c r="F793" s="257" t="s">
        <v>378</v>
      </c>
      <c r="G793" s="255"/>
      <c r="H793" s="258">
        <v>5.7999999999999998</v>
      </c>
      <c r="I793" s="259"/>
      <c r="J793" s="255"/>
      <c r="K793" s="255"/>
      <c r="L793" s="260"/>
      <c r="M793" s="261"/>
      <c r="N793" s="262"/>
      <c r="O793" s="262"/>
      <c r="P793" s="262"/>
      <c r="Q793" s="262"/>
      <c r="R793" s="262"/>
      <c r="S793" s="262"/>
      <c r="T793" s="263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4" t="s">
        <v>168</v>
      </c>
      <c r="AU793" s="264" t="s">
        <v>89</v>
      </c>
      <c r="AV793" s="14" t="s">
        <v>89</v>
      </c>
      <c r="AW793" s="14" t="s">
        <v>36</v>
      </c>
      <c r="AX793" s="14" t="s">
        <v>80</v>
      </c>
      <c r="AY793" s="264" t="s">
        <v>160</v>
      </c>
    </row>
    <row r="794" s="14" customFormat="1">
      <c r="A794" s="14"/>
      <c r="B794" s="254"/>
      <c r="C794" s="255"/>
      <c r="D794" s="245" t="s">
        <v>168</v>
      </c>
      <c r="E794" s="256" t="s">
        <v>1</v>
      </c>
      <c r="F794" s="257" t="s">
        <v>854</v>
      </c>
      <c r="G794" s="255"/>
      <c r="H794" s="258">
        <v>12.073</v>
      </c>
      <c r="I794" s="259"/>
      <c r="J794" s="255"/>
      <c r="K794" s="255"/>
      <c r="L794" s="260"/>
      <c r="M794" s="261"/>
      <c r="N794" s="262"/>
      <c r="O794" s="262"/>
      <c r="P794" s="262"/>
      <c r="Q794" s="262"/>
      <c r="R794" s="262"/>
      <c r="S794" s="262"/>
      <c r="T794" s="26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4" t="s">
        <v>168</v>
      </c>
      <c r="AU794" s="264" t="s">
        <v>89</v>
      </c>
      <c r="AV794" s="14" t="s">
        <v>89</v>
      </c>
      <c r="AW794" s="14" t="s">
        <v>36</v>
      </c>
      <c r="AX794" s="14" t="s">
        <v>80</v>
      </c>
      <c r="AY794" s="264" t="s">
        <v>160</v>
      </c>
    </row>
    <row r="795" s="16" customFormat="1">
      <c r="A795" s="16"/>
      <c r="B795" s="276"/>
      <c r="C795" s="277"/>
      <c r="D795" s="245" t="s">
        <v>168</v>
      </c>
      <c r="E795" s="278" t="s">
        <v>1</v>
      </c>
      <c r="F795" s="279" t="s">
        <v>213</v>
      </c>
      <c r="G795" s="277"/>
      <c r="H795" s="280">
        <v>174.17300000000003</v>
      </c>
      <c r="I795" s="281"/>
      <c r="J795" s="277"/>
      <c r="K795" s="277"/>
      <c r="L795" s="282"/>
      <c r="M795" s="283"/>
      <c r="N795" s="284"/>
      <c r="O795" s="284"/>
      <c r="P795" s="284"/>
      <c r="Q795" s="284"/>
      <c r="R795" s="284"/>
      <c r="S795" s="284"/>
      <c r="T795" s="285"/>
      <c r="U795" s="16"/>
      <c r="V795" s="16"/>
      <c r="W795" s="16"/>
      <c r="X795" s="16"/>
      <c r="Y795" s="16"/>
      <c r="Z795" s="16"/>
      <c r="AA795" s="16"/>
      <c r="AB795" s="16"/>
      <c r="AC795" s="16"/>
      <c r="AD795" s="16"/>
      <c r="AE795" s="16"/>
      <c r="AT795" s="286" t="s">
        <v>168</v>
      </c>
      <c r="AU795" s="286" t="s">
        <v>89</v>
      </c>
      <c r="AV795" s="16" t="s">
        <v>100</v>
      </c>
      <c r="AW795" s="16" t="s">
        <v>36</v>
      </c>
      <c r="AX795" s="16" t="s">
        <v>80</v>
      </c>
      <c r="AY795" s="286" t="s">
        <v>160</v>
      </c>
    </row>
    <row r="796" s="13" customFormat="1">
      <c r="A796" s="13"/>
      <c r="B796" s="243"/>
      <c r="C796" s="244"/>
      <c r="D796" s="245" t="s">
        <v>168</v>
      </c>
      <c r="E796" s="246" t="s">
        <v>1</v>
      </c>
      <c r="F796" s="247" t="s">
        <v>218</v>
      </c>
      <c r="G796" s="244"/>
      <c r="H796" s="246" t="s">
        <v>1</v>
      </c>
      <c r="I796" s="248"/>
      <c r="J796" s="244"/>
      <c r="K796" s="244"/>
      <c r="L796" s="249"/>
      <c r="M796" s="250"/>
      <c r="N796" s="251"/>
      <c r="O796" s="251"/>
      <c r="P796" s="251"/>
      <c r="Q796" s="251"/>
      <c r="R796" s="251"/>
      <c r="S796" s="251"/>
      <c r="T796" s="25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3" t="s">
        <v>168</v>
      </c>
      <c r="AU796" s="253" t="s">
        <v>89</v>
      </c>
      <c r="AV796" s="13" t="s">
        <v>87</v>
      </c>
      <c r="AW796" s="13" t="s">
        <v>36</v>
      </c>
      <c r="AX796" s="13" t="s">
        <v>80</v>
      </c>
      <c r="AY796" s="253" t="s">
        <v>160</v>
      </c>
    </row>
    <row r="797" s="14" customFormat="1">
      <c r="A797" s="14"/>
      <c r="B797" s="254"/>
      <c r="C797" s="255"/>
      <c r="D797" s="245" t="s">
        <v>168</v>
      </c>
      <c r="E797" s="256" t="s">
        <v>1</v>
      </c>
      <c r="F797" s="257" t="s">
        <v>381</v>
      </c>
      <c r="G797" s="255"/>
      <c r="H797" s="258">
        <v>5.9400000000000004</v>
      </c>
      <c r="I797" s="259"/>
      <c r="J797" s="255"/>
      <c r="K797" s="255"/>
      <c r="L797" s="260"/>
      <c r="M797" s="261"/>
      <c r="N797" s="262"/>
      <c r="O797" s="262"/>
      <c r="P797" s="262"/>
      <c r="Q797" s="262"/>
      <c r="R797" s="262"/>
      <c r="S797" s="262"/>
      <c r="T797" s="263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4" t="s">
        <v>168</v>
      </c>
      <c r="AU797" s="264" t="s">
        <v>89</v>
      </c>
      <c r="AV797" s="14" t="s">
        <v>89</v>
      </c>
      <c r="AW797" s="14" t="s">
        <v>36</v>
      </c>
      <c r="AX797" s="14" t="s">
        <v>80</v>
      </c>
      <c r="AY797" s="264" t="s">
        <v>160</v>
      </c>
    </row>
    <row r="798" s="14" customFormat="1">
      <c r="A798" s="14"/>
      <c r="B798" s="254"/>
      <c r="C798" s="255"/>
      <c r="D798" s="245" t="s">
        <v>168</v>
      </c>
      <c r="E798" s="256" t="s">
        <v>1</v>
      </c>
      <c r="F798" s="257" t="s">
        <v>382</v>
      </c>
      <c r="G798" s="255"/>
      <c r="H798" s="258">
        <v>11.699999999999999</v>
      </c>
      <c r="I798" s="259"/>
      <c r="J798" s="255"/>
      <c r="K798" s="255"/>
      <c r="L798" s="260"/>
      <c r="M798" s="261"/>
      <c r="N798" s="262"/>
      <c r="O798" s="262"/>
      <c r="P798" s="262"/>
      <c r="Q798" s="262"/>
      <c r="R798" s="262"/>
      <c r="S798" s="262"/>
      <c r="T798" s="263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64" t="s">
        <v>168</v>
      </c>
      <c r="AU798" s="264" t="s">
        <v>89</v>
      </c>
      <c r="AV798" s="14" t="s">
        <v>89</v>
      </c>
      <c r="AW798" s="14" t="s">
        <v>36</v>
      </c>
      <c r="AX798" s="14" t="s">
        <v>80</v>
      </c>
      <c r="AY798" s="264" t="s">
        <v>160</v>
      </c>
    </row>
    <row r="799" s="14" customFormat="1">
      <c r="A799" s="14"/>
      <c r="B799" s="254"/>
      <c r="C799" s="255"/>
      <c r="D799" s="245" t="s">
        <v>168</v>
      </c>
      <c r="E799" s="256" t="s">
        <v>1</v>
      </c>
      <c r="F799" s="257" t="s">
        <v>383</v>
      </c>
      <c r="G799" s="255"/>
      <c r="H799" s="258">
        <v>1.6200000000000001</v>
      </c>
      <c r="I799" s="259"/>
      <c r="J799" s="255"/>
      <c r="K799" s="255"/>
      <c r="L799" s="260"/>
      <c r="M799" s="261"/>
      <c r="N799" s="262"/>
      <c r="O799" s="262"/>
      <c r="P799" s="262"/>
      <c r="Q799" s="262"/>
      <c r="R799" s="262"/>
      <c r="S799" s="262"/>
      <c r="T799" s="263"/>
      <c r="U799" s="14"/>
      <c r="V799" s="14"/>
      <c r="W799" s="14"/>
      <c r="X799" s="14"/>
      <c r="Y799" s="14"/>
      <c r="Z799" s="14"/>
      <c r="AA799" s="14"/>
      <c r="AB799" s="14"/>
      <c r="AC799" s="14"/>
      <c r="AD799" s="14"/>
      <c r="AE799" s="14"/>
      <c r="AT799" s="264" t="s">
        <v>168</v>
      </c>
      <c r="AU799" s="264" t="s">
        <v>89</v>
      </c>
      <c r="AV799" s="14" t="s">
        <v>89</v>
      </c>
      <c r="AW799" s="14" t="s">
        <v>36</v>
      </c>
      <c r="AX799" s="14" t="s">
        <v>80</v>
      </c>
      <c r="AY799" s="264" t="s">
        <v>160</v>
      </c>
    </row>
    <row r="800" s="14" customFormat="1">
      <c r="A800" s="14"/>
      <c r="B800" s="254"/>
      <c r="C800" s="255"/>
      <c r="D800" s="245" t="s">
        <v>168</v>
      </c>
      <c r="E800" s="256" t="s">
        <v>1</v>
      </c>
      <c r="F800" s="257" t="s">
        <v>384</v>
      </c>
      <c r="G800" s="255"/>
      <c r="H800" s="258">
        <v>2.4199999999999999</v>
      </c>
      <c r="I800" s="259"/>
      <c r="J800" s="255"/>
      <c r="K800" s="255"/>
      <c r="L800" s="260"/>
      <c r="M800" s="261"/>
      <c r="N800" s="262"/>
      <c r="O800" s="262"/>
      <c r="P800" s="262"/>
      <c r="Q800" s="262"/>
      <c r="R800" s="262"/>
      <c r="S800" s="262"/>
      <c r="T800" s="263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64" t="s">
        <v>168</v>
      </c>
      <c r="AU800" s="264" t="s">
        <v>89</v>
      </c>
      <c r="AV800" s="14" t="s">
        <v>89</v>
      </c>
      <c r="AW800" s="14" t="s">
        <v>36</v>
      </c>
      <c r="AX800" s="14" t="s">
        <v>80</v>
      </c>
      <c r="AY800" s="264" t="s">
        <v>160</v>
      </c>
    </row>
    <row r="801" s="16" customFormat="1">
      <c r="A801" s="16"/>
      <c r="B801" s="276"/>
      <c r="C801" s="277"/>
      <c r="D801" s="245" t="s">
        <v>168</v>
      </c>
      <c r="E801" s="278" t="s">
        <v>1</v>
      </c>
      <c r="F801" s="279" t="s">
        <v>213</v>
      </c>
      <c r="G801" s="277"/>
      <c r="H801" s="280">
        <v>21.68</v>
      </c>
      <c r="I801" s="281"/>
      <c r="J801" s="277"/>
      <c r="K801" s="277"/>
      <c r="L801" s="282"/>
      <c r="M801" s="283"/>
      <c r="N801" s="284"/>
      <c r="O801" s="284"/>
      <c r="P801" s="284"/>
      <c r="Q801" s="284"/>
      <c r="R801" s="284"/>
      <c r="S801" s="284"/>
      <c r="T801" s="285"/>
      <c r="U801" s="16"/>
      <c r="V801" s="16"/>
      <c r="W801" s="16"/>
      <c r="X801" s="16"/>
      <c r="Y801" s="16"/>
      <c r="Z801" s="16"/>
      <c r="AA801" s="16"/>
      <c r="AB801" s="16"/>
      <c r="AC801" s="16"/>
      <c r="AD801" s="16"/>
      <c r="AE801" s="16"/>
      <c r="AT801" s="286" t="s">
        <v>168</v>
      </c>
      <c r="AU801" s="286" t="s">
        <v>89</v>
      </c>
      <c r="AV801" s="16" t="s">
        <v>100</v>
      </c>
      <c r="AW801" s="16" t="s">
        <v>36</v>
      </c>
      <c r="AX801" s="16" t="s">
        <v>80</v>
      </c>
      <c r="AY801" s="286" t="s">
        <v>160</v>
      </c>
    </row>
    <row r="802" s="13" customFormat="1">
      <c r="A802" s="13"/>
      <c r="B802" s="243"/>
      <c r="C802" s="244"/>
      <c r="D802" s="245" t="s">
        <v>168</v>
      </c>
      <c r="E802" s="246" t="s">
        <v>1</v>
      </c>
      <c r="F802" s="247" t="s">
        <v>221</v>
      </c>
      <c r="G802" s="244"/>
      <c r="H802" s="246" t="s">
        <v>1</v>
      </c>
      <c r="I802" s="248"/>
      <c r="J802" s="244"/>
      <c r="K802" s="244"/>
      <c r="L802" s="249"/>
      <c r="M802" s="250"/>
      <c r="N802" s="251"/>
      <c r="O802" s="251"/>
      <c r="P802" s="251"/>
      <c r="Q802" s="251"/>
      <c r="R802" s="251"/>
      <c r="S802" s="251"/>
      <c r="T802" s="252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3" t="s">
        <v>168</v>
      </c>
      <c r="AU802" s="253" t="s">
        <v>89</v>
      </c>
      <c r="AV802" s="13" t="s">
        <v>87</v>
      </c>
      <c r="AW802" s="13" t="s">
        <v>36</v>
      </c>
      <c r="AX802" s="13" t="s">
        <v>80</v>
      </c>
      <c r="AY802" s="253" t="s">
        <v>160</v>
      </c>
    </row>
    <row r="803" s="14" customFormat="1">
      <c r="A803" s="14"/>
      <c r="B803" s="254"/>
      <c r="C803" s="255"/>
      <c r="D803" s="245" t="s">
        <v>168</v>
      </c>
      <c r="E803" s="256" t="s">
        <v>1</v>
      </c>
      <c r="F803" s="257" t="s">
        <v>385</v>
      </c>
      <c r="G803" s="255"/>
      <c r="H803" s="258">
        <v>5.9400000000000004</v>
      </c>
      <c r="I803" s="259"/>
      <c r="J803" s="255"/>
      <c r="K803" s="255"/>
      <c r="L803" s="260"/>
      <c r="M803" s="261"/>
      <c r="N803" s="262"/>
      <c r="O803" s="262"/>
      <c r="P803" s="262"/>
      <c r="Q803" s="262"/>
      <c r="R803" s="262"/>
      <c r="S803" s="262"/>
      <c r="T803" s="263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64" t="s">
        <v>168</v>
      </c>
      <c r="AU803" s="264" t="s">
        <v>89</v>
      </c>
      <c r="AV803" s="14" t="s">
        <v>89</v>
      </c>
      <c r="AW803" s="14" t="s">
        <v>36</v>
      </c>
      <c r="AX803" s="14" t="s">
        <v>80</v>
      </c>
      <c r="AY803" s="264" t="s">
        <v>160</v>
      </c>
    </row>
    <row r="804" s="14" customFormat="1">
      <c r="A804" s="14"/>
      <c r="B804" s="254"/>
      <c r="C804" s="255"/>
      <c r="D804" s="245" t="s">
        <v>168</v>
      </c>
      <c r="E804" s="256" t="s">
        <v>1</v>
      </c>
      <c r="F804" s="257" t="s">
        <v>657</v>
      </c>
      <c r="G804" s="255"/>
      <c r="H804" s="258">
        <v>11.699999999999999</v>
      </c>
      <c r="I804" s="259"/>
      <c r="J804" s="255"/>
      <c r="K804" s="255"/>
      <c r="L804" s="260"/>
      <c r="M804" s="261"/>
      <c r="N804" s="262"/>
      <c r="O804" s="262"/>
      <c r="P804" s="262"/>
      <c r="Q804" s="262"/>
      <c r="R804" s="262"/>
      <c r="S804" s="262"/>
      <c r="T804" s="263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64" t="s">
        <v>168</v>
      </c>
      <c r="AU804" s="264" t="s">
        <v>89</v>
      </c>
      <c r="AV804" s="14" t="s">
        <v>89</v>
      </c>
      <c r="AW804" s="14" t="s">
        <v>36</v>
      </c>
      <c r="AX804" s="14" t="s">
        <v>80</v>
      </c>
      <c r="AY804" s="264" t="s">
        <v>160</v>
      </c>
    </row>
    <row r="805" s="14" customFormat="1">
      <c r="A805" s="14"/>
      <c r="B805" s="254"/>
      <c r="C805" s="255"/>
      <c r="D805" s="245" t="s">
        <v>168</v>
      </c>
      <c r="E805" s="256" t="s">
        <v>1</v>
      </c>
      <c r="F805" s="257" t="s">
        <v>387</v>
      </c>
      <c r="G805" s="255"/>
      <c r="H805" s="258">
        <v>1.6200000000000001</v>
      </c>
      <c r="I805" s="259"/>
      <c r="J805" s="255"/>
      <c r="K805" s="255"/>
      <c r="L805" s="260"/>
      <c r="M805" s="261"/>
      <c r="N805" s="262"/>
      <c r="O805" s="262"/>
      <c r="P805" s="262"/>
      <c r="Q805" s="262"/>
      <c r="R805" s="262"/>
      <c r="S805" s="262"/>
      <c r="T805" s="263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64" t="s">
        <v>168</v>
      </c>
      <c r="AU805" s="264" t="s">
        <v>89</v>
      </c>
      <c r="AV805" s="14" t="s">
        <v>89</v>
      </c>
      <c r="AW805" s="14" t="s">
        <v>36</v>
      </c>
      <c r="AX805" s="14" t="s">
        <v>80</v>
      </c>
      <c r="AY805" s="264" t="s">
        <v>160</v>
      </c>
    </row>
    <row r="806" s="14" customFormat="1">
      <c r="A806" s="14"/>
      <c r="B806" s="254"/>
      <c r="C806" s="255"/>
      <c r="D806" s="245" t="s">
        <v>168</v>
      </c>
      <c r="E806" s="256" t="s">
        <v>1</v>
      </c>
      <c r="F806" s="257" t="s">
        <v>388</v>
      </c>
      <c r="G806" s="255"/>
      <c r="H806" s="258">
        <v>2.4199999999999999</v>
      </c>
      <c r="I806" s="259"/>
      <c r="J806" s="255"/>
      <c r="K806" s="255"/>
      <c r="L806" s="260"/>
      <c r="M806" s="261"/>
      <c r="N806" s="262"/>
      <c r="O806" s="262"/>
      <c r="P806" s="262"/>
      <c r="Q806" s="262"/>
      <c r="R806" s="262"/>
      <c r="S806" s="262"/>
      <c r="T806" s="263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64" t="s">
        <v>168</v>
      </c>
      <c r="AU806" s="264" t="s">
        <v>89</v>
      </c>
      <c r="AV806" s="14" t="s">
        <v>89</v>
      </c>
      <c r="AW806" s="14" t="s">
        <v>36</v>
      </c>
      <c r="AX806" s="14" t="s">
        <v>80</v>
      </c>
      <c r="AY806" s="264" t="s">
        <v>160</v>
      </c>
    </row>
    <row r="807" s="16" customFormat="1">
      <c r="A807" s="16"/>
      <c r="B807" s="276"/>
      <c r="C807" s="277"/>
      <c r="D807" s="245" t="s">
        <v>168</v>
      </c>
      <c r="E807" s="278" t="s">
        <v>1</v>
      </c>
      <c r="F807" s="279" t="s">
        <v>213</v>
      </c>
      <c r="G807" s="277"/>
      <c r="H807" s="280">
        <v>21.68</v>
      </c>
      <c r="I807" s="281"/>
      <c r="J807" s="277"/>
      <c r="K807" s="277"/>
      <c r="L807" s="282"/>
      <c r="M807" s="283"/>
      <c r="N807" s="284"/>
      <c r="O807" s="284"/>
      <c r="P807" s="284"/>
      <c r="Q807" s="284"/>
      <c r="R807" s="284"/>
      <c r="S807" s="284"/>
      <c r="T807" s="285"/>
      <c r="U807" s="16"/>
      <c r="V807" s="16"/>
      <c r="W807" s="16"/>
      <c r="X807" s="16"/>
      <c r="Y807" s="16"/>
      <c r="Z807" s="16"/>
      <c r="AA807" s="16"/>
      <c r="AB807" s="16"/>
      <c r="AC807" s="16"/>
      <c r="AD807" s="16"/>
      <c r="AE807" s="16"/>
      <c r="AT807" s="286" t="s">
        <v>168</v>
      </c>
      <c r="AU807" s="286" t="s">
        <v>89</v>
      </c>
      <c r="AV807" s="16" t="s">
        <v>100</v>
      </c>
      <c r="AW807" s="16" t="s">
        <v>36</v>
      </c>
      <c r="AX807" s="16" t="s">
        <v>80</v>
      </c>
      <c r="AY807" s="286" t="s">
        <v>160</v>
      </c>
    </row>
    <row r="808" s="15" customFormat="1">
      <c r="A808" s="15"/>
      <c r="B808" s="265"/>
      <c r="C808" s="266"/>
      <c r="D808" s="245" t="s">
        <v>168</v>
      </c>
      <c r="E808" s="267" t="s">
        <v>1</v>
      </c>
      <c r="F808" s="268" t="s">
        <v>173</v>
      </c>
      <c r="G808" s="266"/>
      <c r="H808" s="269">
        <v>217.53299999999999</v>
      </c>
      <c r="I808" s="270"/>
      <c r="J808" s="266"/>
      <c r="K808" s="266"/>
      <c r="L808" s="271"/>
      <c r="M808" s="272"/>
      <c r="N808" s="273"/>
      <c r="O808" s="273"/>
      <c r="P808" s="273"/>
      <c r="Q808" s="273"/>
      <c r="R808" s="273"/>
      <c r="S808" s="273"/>
      <c r="T808" s="274"/>
      <c r="U808" s="15"/>
      <c r="V808" s="15"/>
      <c r="W808" s="15"/>
      <c r="X808" s="15"/>
      <c r="Y808" s="15"/>
      <c r="Z808" s="15"/>
      <c r="AA808" s="15"/>
      <c r="AB808" s="15"/>
      <c r="AC808" s="15"/>
      <c r="AD808" s="15"/>
      <c r="AE808" s="15"/>
      <c r="AT808" s="275" t="s">
        <v>168</v>
      </c>
      <c r="AU808" s="275" t="s">
        <v>89</v>
      </c>
      <c r="AV808" s="15" t="s">
        <v>166</v>
      </c>
      <c r="AW808" s="15" t="s">
        <v>36</v>
      </c>
      <c r="AX808" s="15" t="s">
        <v>87</v>
      </c>
      <c r="AY808" s="275" t="s">
        <v>160</v>
      </c>
    </row>
    <row r="809" s="2" customFormat="1" ht="24.15" customHeight="1">
      <c r="A809" s="39"/>
      <c r="B809" s="40"/>
      <c r="C809" s="229" t="s">
        <v>863</v>
      </c>
      <c r="D809" s="229" t="s">
        <v>162</v>
      </c>
      <c r="E809" s="230" t="s">
        <v>864</v>
      </c>
      <c r="F809" s="231" t="s">
        <v>865</v>
      </c>
      <c r="G809" s="232" t="s">
        <v>201</v>
      </c>
      <c r="H809" s="233">
        <v>23.5</v>
      </c>
      <c r="I809" s="234"/>
      <c r="J809" s="235">
        <f>ROUND(I809*H809,2)</f>
        <v>0</v>
      </c>
      <c r="K809" s="236"/>
      <c r="L809" s="45"/>
      <c r="M809" s="237" t="s">
        <v>1</v>
      </c>
      <c r="N809" s="238" t="s">
        <v>45</v>
      </c>
      <c r="O809" s="92"/>
      <c r="P809" s="239">
        <f>O809*H809</f>
        <v>0</v>
      </c>
      <c r="Q809" s="239">
        <v>0</v>
      </c>
      <c r="R809" s="239">
        <f>Q809*H809</f>
        <v>0</v>
      </c>
      <c r="S809" s="239">
        <v>0</v>
      </c>
      <c r="T809" s="240">
        <f>S809*H809</f>
        <v>0</v>
      </c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R809" s="241" t="s">
        <v>296</v>
      </c>
      <c r="AT809" s="241" t="s">
        <v>162</v>
      </c>
      <c r="AU809" s="241" t="s">
        <v>89</v>
      </c>
      <c r="AY809" s="18" t="s">
        <v>160</v>
      </c>
      <c r="BE809" s="242">
        <f>IF(N809="základní",J809,0)</f>
        <v>0</v>
      </c>
      <c r="BF809" s="242">
        <f>IF(N809="snížená",J809,0)</f>
        <v>0</v>
      </c>
      <c r="BG809" s="242">
        <f>IF(N809="zákl. přenesená",J809,0)</f>
        <v>0</v>
      </c>
      <c r="BH809" s="242">
        <f>IF(N809="sníž. přenesená",J809,0)</f>
        <v>0</v>
      </c>
      <c r="BI809" s="242">
        <f>IF(N809="nulová",J809,0)</f>
        <v>0</v>
      </c>
      <c r="BJ809" s="18" t="s">
        <v>87</v>
      </c>
      <c r="BK809" s="242">
        <f>ROUND(I809*H809,2)</f>
        <v>0</v>
      </c>
      <c r="BL809" s="18" t="s">
        <v>296</v>
      </c>
      <c r="BM809" s="241" t="s">
        <v>866</v>
      </c>
    </row>
    <row r="810" s="14" customFormat="1">
      <c r="A810" s="14"/>
      <c r="B810" s="254"/>
      <c r="C810" s="255"/>
      <c r="D810" s="245" t="s">
        <v>168</v>
      </c>
      <c r="E810" s="256" t="s">
        <v>1</v>
      </c>
      <c r="F810" s="257" t="s">
        <v>867</v>
      </c>
      <c r="G810" s="255"/>
      <c r="H810" s="258">
        <v>23.5</v>
      </c>
      <c r="I810" s="259"/>
      <c r="J810" s="255"/>
      <c r="K810" s="255"/>
      <c r="L810" s="260"/>
      <c r="M810" s="261"/>
      <c r="N810" s="262"/>
      <c r="O810" s="262"/>
      <c r="P810" s="262"/>
      <c r="Q810" s="262"/>
      <c r="R810" s="262"/>
      <c r="S810" s="262"/>
      <c r="T810" s="26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4" t="s">
        <v>168</v>
      </c>
      <c r="AU810" s="264" t="s">
        <v>89</v>
      </c>
      <c r="AV810" s="14" t="s">
        <v>89</v>
      </c>
      <c r="AW810" s="14" t="s">
        <v>36</v>
      </c>
      <c r="AX810" s="14" t="s">
        <v>87</v>
      </c>
      <c r="AY810" s="264" t="s">
        <v>160</v>
      </c>
    </row>
    <row r="811" s="2" customFormat="1" ht="16.5" customHeight="1">
      <c r="A811" s="39"/>
      <c r="B811" s="40"/>
      <c r="C811" s="287" t="s">
        <v>868</v>
      </c>
      <c r="D811" s="287" t="s">
        <v>320</v>
      </c>
      <c r="E811" s="288" t="s">
        <v>869</v>
      </c>
      <c r="F811" s="289" t="s">
        <v>870</v>
      </c>
      <c r="G811" s="290" t="s">
        <v>201</v>
      </c>
      <c r="H811" s="291">
        <v>25.850000000000001</v>
      </c>
      <c r="I811" s="292"/>
      <c r="J811" s="293">
        <f>ROUND(I811*H811,2)</f>
        <v>0</v>
      </c>
      <c r="K811" s="294"/>
      <c r="L811" s="295"/>
      <c r="M811" s="296" t="s">
        <v>1</v>
      </c>
      <c r="N811" s="297" t="s">
        <v>45</v>
      </c>
      <c r="O811" s="92"/>
      <c r="P811" s="239">
        <f>O811*H811</f>
        <v>0</v>
      </c>
      <c r="Q811" s="239">
        <v>0.00012999999999999999</v>
      </c>
      <c r="R811" s="239">
        <f>Q811*H811</f>
        <v>0.0033604999999999998</v>
      </c>
      <c r="S811" s="239">
        <v>0</v>
      </c>
      <c r="T811" s="240">
        <f>S811*H811</f>
        <v>0</v>
      </c>
      <c r="U811" s="39"/>
      <c r="V811" s="39"/>
      <c r="W811" s="39"/>
      <c r="X811" s="39"/>
      <c r="Y811" s="39"/>
      <c r="Z811" s="39"/>
      <c r="AA811" s="39"/>
      <c r="AB811" s="39"/>
      <c r="AC811" s="39"/>
      <c r="AD811" s="39"/>
      <c r="AE811" s="39"/>
      <c r="AR811" s="241" t="s">
        <v>402</v>
      </c>
      <c r="AT811" s="241" t="s">
        <v>320</v>
      </c>
      <c r="AU811" s="241" t="s">
        <v>89</v>
      </c>
      <c r="AY811" s="18" t="s">
        <v>160</v>
      </c>
      <c r="BE811" s="242">
        <f>IF(N811="základní",J811,0)</f>
        <v>0</v>
      </c>
      <c r="BF811" s="242">
        <f>IF(N811="snížená",J811,0)</f>
        <v>0</v>
      </c>
      <c r="BG811" s="242">
        <f>IF(N811="zákl. přenesená",J811,0)</f>
        <v>0</v>
      </c>
      <c r="BH811" s="242">
        <f>IF(N811="sníž. přenesená",J811,0)</f>
        <v>0</v>
      </c>
      <c r="BI811" s="242">
        <f>IF(N811="nulová",J811,0)</f>
        <v>0</v>
      </c>
      <c r="BJ811" s="18" t="s">
        <v>87</v>
      </c>
      <c r="BK811" s="242">
        <f>ROUND(I811*H811,2)</f>
        <v>0</v>
      </c>
      <c r="BL811" s="18" t="s">
        <v>296</v>
      </c>
      <c r="BM811" s="241" t="s">
        <v>871</v>
      </c>
    </row>
    <row r="812" s="14" customFormat="1">
      <c r="A812" s="14"/>
      <c r="B812" s="254"/>
      <c r="C812" s="255"/>
      <c r="D812" s="245" t="s">
        <v>168</v>
      </c>
      <c r="E812" s="255"/>
      <c r="F812" s="257" t="s">
        <v>872</v>
      </c>
      <c r="G812" s="255"/>
      <c r="H812" s="258">
        <v>25.850000000000001</v>
      </c>
      <c r="I812" s="259"/>
      <c r="J812" s="255"/>
      <c r="K812" s="255"/>
      <c r="L812" s="260"/>
      <c r="M812" s="261"/>
      <c r="N812" s="262"/>
      <c r="O812" s="262"/>
      <c r="P812" s="262"/>
      <c r="Q812" s="262"/>
      <c r="R812" s="262"/>
      <c r="S812" s="262"/>
      <c r="T812" s="263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4" t="s">
        <v>168</v>
      </c>
      <c r="AU812" s="264" t="s">
        <v>89</v>
      </c>
      <c r="AV812" s="14" t="s">
        <v>89</v>
      </c>
      <c r="AW812" s="14" t="s">
        <v>4</v>
      </c>
      <c r="AX812" s="14" t="s">
        <v>87</v>
      </c>
      <c r="AY812" s="264" t="s">
        <v>160</v>
      </c>
    </row>
    <row r="813" s="2" customFormat="1" ht="24.15" customHeight="1">
      <c r="A813" s="39"/>
      <c r="B813" s="40"/>
      <c r="C813" s="229" t="s">
        <v>873</v>
      </c>
      <c r="D813" s="229" t="s">
        <v>162</v>
      </c>
      <c r="E813" s="230" t="s">
        <v>874</v>
      </c>
      <c r="F813" s="231" t="s">
        <v>875</v>
      </c>
      <c r="G813" s="232" t="s">
        <v>201</v>
      </c>
      <c r="H813" s="233">
        <v>83.599999999999994</v>
      </c>
      <c r="I813" s="234"/>
      <c r="J813" s="235">
        <f>ROUND(I813*H813,2)</f>
        <v>0</v>
      </c>
      <c r="K813" s="236"/>
      <c r="L813" s="45"/>
      <c r="M813" s="237" t="s">
        <v>1</v>
      </c>
      <c r="N813" s="238" t="s">
        <v>45</v>
      </c>
      <c r="O813" s="92"/>
      <c r="P813" s="239">
        <f>O813*H813</f>
        <v>0</v>
      </c>
      <c r="Q813" s="239">
        <v>0.00058</v>
      </c>
      <c r="R813" s="239">
        <f>Q813*H813</f>
        <v>0.048487999999999996</v>
      </c>
      <c r="S813" s="239">
        <v>0</v>
      </c>
      <c r="T813" s="240">
        <f>S813*H813</f>
        <v>0</v>
      </c>
      <c r="U813" s="39"/>
      <c r="V813" s="39"/>
      <c r="W813" s="39"/>
      <c r="X813" s="39"/>
      <c r="Y813" s="39"/>
      <c r="Z813" s="39"/>
      <c r="AA813" s="39"/>
      <c r="AB813" s="39"/>
      <c r="AC813" s="39"/>
      <c r="AD813" s="39"/>
      <c r="AE813" s="39"/>
      <c r="AR813" s="241" t="s">
        <v>296</v>
      </c>
      <c r="AT813" s="241" t="s">
        <v>162</v>
      </c>
      <c r="AU813" s="241" t="s">
        <v>89</v>
      </c>
      <c r="AY813" s="18" t="s">
        <v>160</v>
      </c>
      <c r="BE813" s="242">
        <f>IF(N813="základní",J813,0)</f>
        <v>0</v>
      </c>
      <c r="BF813" s="242">
        <f>IF(N813="snížená",J813,0)</f>
        <v>0</v>
      </c>
      <c r="BG813" s="242">
        <f>IF(N813="zákl. přenesená",J813,0)</f>
        <v>0</v>
      </c>
      <c r="BH813" s="242">
        <f>IF(N813="sníž. přenesená",J813,0)</f>
        <v>0</v>
      </c>
      <c r="BI813" s="242">
        <f>IF(N813="nulová",J813,0)</f>
        <v>0</v>
      </c>
      <c r="BJ813" s="18" t="s">
        <v>87</v>
      </c>
      <c r="BK813" s="242">
        <f>ROUND(I813*H813,2)</f>
        <v>0</v>
      </c>
      <c r="BL813" s="18" t="s">
        <v>296</v>
      </c>
      <c r="BM813" s="241" t="s">
        <v>876</v>
      </c>
    </row>
    <row r="814" s="14" customFormat="1">
      <c r="A814" s="14"/>
      <c r="B814" s="254"/>
      <c r="C814" s="255"/>
      <c r="D814" s="245" t="s">
        <v>168</v>
      </c>
      <c r="E814" s="256" t="s">
        <v>1</v>
      </c>
      <c r="F814" s="257" t="s">
        <v>877</v>
      </c>
      <c r="G814" s="255"/>
      <c r="H814" s="258">
        <v>74.799999999999997</v>
      </c>
      <c r="I814" s="259"/>
      <c r="J814" s="255"/>
      <c r="K814" s="255"/>
      <c r="L814" s="260"/>
      <c r="M814" s="261"/>
      <c r="N814" s="262"/>
      <c r="O814" s="262"/>
      <c r="P814" s="262"/>
      <c r="Q814" s="262"/>
      <c r="R814" s="262"/>
      <c r="S814" s="262"/>
      <c r="T814" s="26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64" t="s">
        <v>168</v>
      </c>
      <c r="AU814" s="264" t="s">
        <v>89</v>
      </c>
      <c r="AV814" s="14" t="s">
        <v>89</v>
      </c>
      <c r="AW814" s="14" t="s">
        <v>36</v>
      </c>
      <c r="AX814" s="14" t="s">
        <v>80</v>
      </c>
      <c r="AY814" s="264" t="s">
        <v>160</v>
      </c>
    </row>
    <row r="815" s="14" customFormat="1">
      <c r="A815" s="14"/>
      <c r="B815" s="254"/>
      <c r="C815" s="255"/>
      <c r="D815" s="245" t="s">
        <v>168</v>
      </c>
      <c r="E815" s="256" t="s">
        <v>1</v>
      </c>
      <c r="F815" s="257" t="s">
        <v>878</v>
      </c>
      <c r="G815" s="255"/>
      <c r="H815" s="258">
        <v>8.8000000000000007</v>
      </c>
      <c r="I815" s="259"/>
      <c r="J815" s="255"/>
      <c r="K815" s="255"/>
      <c r="L815" s="260"/>
      <c r="M815" s="261"/>
      <c r="N815" s="262"/>
      <c r="O815" s="262"/>
      <c r="P815" s="262"/>
      <c r="Q815" s="262"/>
      <c r="R815" s="262"/>
      <c r="S815" s="262"/>
      <c r="T815" s="263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64" t="s">
        <v>168</v>
      </c>
      <c r="AU815" s="264" t="s">
        <v>89</v>
      </c>
      <c r="AV815" s="14" t="s">
        <v>89</v>
      </c>
      <c r="AW815" s="14" t="s">
        <v>36</v>
      </c>
      <c r="AX815" s="14" t="s">
        <v>80</v>
      </c>
      <c r="AY815" s="264" t="s">
        <v>160</v>
      </c>
    </row>
    <row r="816" s="16" customFormat="1">
      <c r="A816" s="16"/>
      <c r="B816" s="276"/>
      <c r="C816" s="277"/>
      <c r="D816" s="245" t="s">
        <v>168</v>
      </c>
      <c r="E816" s="278" t="s">
        <v>1</v>
      </c>
      <c r="F816" s="279" t="s">
        <v>213</v>
      </c>
      <c r="G816" s="277"/>
      <c r="H816" s="280">
        <v>83.599999999999994</v>
      </c>
      <c r="I816" s="281"/>
      <c r="J816" s="277"/>
      <c r="K816" s="277"/>
      <c r="L816" s="282"/>
      <c r="M816" s="283"/>
      <c r="N816" s="284"/>
      <c r="O816" s="284"/>
      <c r="P816" s="284"/>
      <c r="Q816" s="284"/>
      <c r="R816" s="284"/>
      <c r="S816" s="284"/>
      <c r="T816" s="285"/>
      <c r="U816" s="16"/>
      <c r="V816" s="16"/>
      <c r="W816" s="16"/>
      <c r="X816" s="16"/>
      <c r="Y816" s="16"/>
      <c r="Z816" s="16"/>
      <c r="AA816" s="16"/>
      <c r="AB816" s="16"/>
      <c r="AC816" s="16"/>
      <c r="AD816" s="16"/>
      <c r="AE816" s="16"/>
      <c r="AT816" s="286" t="s">
        <v>168</v>
      </c>
      <c r="AU816" s="286" t="s">
        <v>89</v>
      </c>
      <c r="AV816" s="16" t="s">
        <v>100</v>
      </c>
      <c r="AW816" s="16" t="s">
        <v>36</v>
      </c>
      <c r="AX816" s="16" t="s">
        <v>80</v>
      </c>
      <c r="AY816" s="286" t="s">
        <v>160</v>
      </c>
    </row>
    <row r="817" s="15" customFormat="1">
      <c r="A817" s="15"/>
      <c r="B817" s="265"/>
      <c r="C817" s="266"/>
      <c r="D817" s="245" t="s">
        <v>168</v>
      </c>
      <c r="E817" s="267" t="s">
        <v>1</v>
      </c>
      <c r="F817" s="268" t="s">
        <v>173</v>
      </c>
      <c r="G817" s="266"/>
      <c r="H817" s="269">
        <v>83.599999999999994</v>
      </c>
      <c r="I817" s="270"/>
      <c r="J817" s="266"/>
      <c r="K817" s="266"/>
      <c r="L817" s="271"/>
      <c r="M817" s="272"/>
      <c r="N817" s="273"/>
      <c r="O817" s="273"/>
      <c r="P817" s="273"/>
      <c r="Q817" s="273"/>
      <c r="R817" s="273"/>
      <c r="S817" s="273"/>
      <c r="T817" s="274"/>
      <c r="U817" s="15"/>
      <c r="V817" s="15"/>
      <c r="W817" s="15"/>
      <c r="X817" s="15"/>
      <c r="Y817" s="15"/>
      <c r="Z817" s="15"/>
      <c r="AA817" s="15"/>
      <c r="AB817" s="15"/>
      <c r="AC817" s="15"/>
      <c r="AD817" s="15"/>
      <c r="AE817" s="15"/>
      <c r="AT817" s="275" t="s">
        <v>168</v>
      </c>
      <c r="AU817" s="275" t="s">
        <v>89</v>
      </c>
      <c r="AV817" s="15" t="s">
        <v>166</v>
      </c>
      <c r="AW817" s="15" t="s">
        <v>36</v>
      </c>
      <c r="AX817" s="15" t="s">
        <v>87</v>
      </c>
      <c r="AY817" s="275" t="s">
        <v>160</v>
      </c>
    </row>
    <row r="818" s="2" customFormat="1" ht="16.5" customHeight="1">
      <c r="A818" s="39"/>
      <c r="B818" s="40"/>
      <c r="C818" s="287" t="s">
        <v>879</v>
      </c>
      <c r="D818" s="287" t="s">
        <v>320</v>
      </c>
      <c r="E818" s="288" t="s">
        <v>880</v>
      </c>
      <c r="F818" s="289" t="s">
        <v>881</v>
      </c>
      <c r="G818" s="290" t="s">
        <v>192</v>
      </c>
      <c r="H818" s="291">
        <v>153.57300000000001</v>
      </c>
      <c r="I818" s="292"/>
      <c r="J818" s="293">
        <f>ROUND(I818*H818,2)</f>
        <v>0</v>
      </c>
      <c r="K818" s="294"/>
      <c r="L818" s="295"/>
      <c r="M818" s="296" t="s">
        <v>1</v>
      </c>
      <c r="N818" s="297" t="s">
        <v>45</v>
      </c>
      <c r="O818" s="92"/>
      <c r="P818" s="239">
        <f>O818*H818</f>
        <v>0</v>
      </c>
      <c r="Q818" s="239">
        <v>0.0011999999999999999</v>
      </c>
      <c r="R818" s="239">
        <f>Q818*H818</f>
        <v>0.1842876</v>
      </c>
      <c r="S818" s="239">
        <v>0</v>
      </c>
      <c r="T818" s="240">
        <f>S818*H818</f>
        <v>0</v>
      </c>
      <c r="U818" s="39"/>
      <c r="V818" s="39"/>
      <c r="W818" s="39"/>
      <c r="X818" s="39"/>
      <c r="Y818" s="39"/>
      <c r="Z818" s="39"/>
      <c r="AA818" s="39"/>
      <c r="AB818" s="39"/>
      <c r="AC818" s="39"/>
      <c r="AD818" s="39"/>
      <c r="AE818" s="39"/>
      <c r="AR818" s="241" t="s">
        <v>402</v>
      </c>
      <c r="AT818" s="241" t="s">
        <v>320</v>
      </c>
      <c r="AU818" s="241" t="s">
        <v>89</v>
      </c>
      <c r="AY818" s="18" t="s">
        <v>160</v>
      </c>
      <c r="BE818" s="242">
        <f>IF(N818="základní",J818,0)</f>
        <v>0</v>
      </c>
      <c r="BF818" s="242">
        <f>IF(N818="snížená",J818,0)</f>
        <v>0</v>
      </c>
      <c r="BG818" s="242">
        <f>IF(N818="zákl. přenesená",J818,0)</f>
        <v>0</v>
      </c>
      <c r="BH818" s="242">
        <f>IF(N818="sníž. přenesená",J818,0)</f>
        <v>0</v>
      </c>
      <c r="BI818" s="242">
        <f>IF(N818="nulová",J818,0)</f>
        <v>0</v>
      </c>
      <c r="BJ818" s="18" t="s">
        <v>87</v>
      </c>
      <c r="BK818" s="242">
        <f>ROUND(I818*H818,2)</f>
        <v>0</v>
      </c>
      <c r="BL818" s="18" t="s">
        <v>296</v>
      </c>
      <c r="BM818" s="241" t="s">
        <v>882</v>
      </c>
    </row>
    <row r="819" s="14" customFormat="1">
      <c r="A819" s="14"/>
      <c r="B819" s="254"/>
      <c r="C819" s="255"/>
      <c r="D819" s="245" t="s">
        <v>168</v>
      </c>
      <c r="E819" s="255"/>
      <c r="F819" s="257" t="s">
        <v>883</v>
      </c>
      <c r="G819" s="255"/>
      <c r="H819" s="258">
        <v>153.57300000000001</v>
      </c>
      <c r="I819" s="259"/>
      <c r="J819" s="255"/>
      <c r="K819" s="255"/>
      <c r="L819" s="260"/>
      <c r="M819" s="261"/>
      <c r="N819" s="262"/>
      <c r="O819" s="262"/>
      <c r="P819" s="262"/>
      <c r="Q819" s="262"/>
      <c r="R819" s="262"/>
      <c r="S819" s="262"/>
      <c r="T819" s="263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64" t="s">
        <v>168</v>
      </c>
      <c r="AU819" s="264" t="s">
        <v>89</v>
      </c>
      <c r="AV819" s="14" t="s">
        <v>89</v>
      </c>
      <c r="AW819" s="14" t="s">
        <v>4</v>
      </c>
      <c r="AX819" s="14" t="s">
        <v>87</v>
      </c>
      <c r="AY819" s="264" t="s">
        <v>160</v>
      </c>
    </row>
    <row r="820" s="2" customFormat="1" ht="16.5" customHeight="1">
      <c r="A820" s="39"/>
      <c r="B820" s="40"/>
      <c r="C820" s="229" t="s">
        <v>884</v>
      </c>
      <c r="D820" s="229" t="s">
        <v>162</v>
      </c>
      <c r="E820" s="230" t="s">
        <v>885</v>
      </c>
      <c r="F820" s="231" t="s">
        <v>886</v>
      </c>
      <c r="G820" s="232" t="s">
        <v>185</v>
      </c>
      <c r="H820" s="233">
        <v>199.66</v>
      </c>
      <c r="I820" s="234"/>
      <c r="J820" s="235">
        <f>ROUND(I820*H820,2)</f>
        <v>0</v>
      </c>
      <c r="K820" s="236"/>
      <c r="L820" s="45"/>
      <c r="M820" s="237" t="s">
        <v>1</v>
      </c>
      <c r="N820" s="238" t="s">
        <v>45</v>
      </c>
      <c r="O820" s="92"/>
      <c r="P820" s="239">
        <f>O820*H820</f>
        <v>0</v>
      </c>
      <c r="Q820" s="239">
        <v>0</v>
      </c>
      <c r="R820" s="239">
        <f>Q820*H820</f>
        <v>0</v>
      </c>
      <c r="S820" s="239">
        <v>0.035299999999999998</v>
      </c>
      <c r="T820" s="240">
        <f>S820*H820</f>
        <v>7.0479979999999998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41" t="s">
        <v>296</v>
      </c>
      <c r="AT820" s="241" t="s">
        <v>162</v>
      </c>
      <c r="AU820" s="241" t="s">
        <v>89</v>
      </c>
      <c r="AY820" s="18" t="s">
        <v>160</v>
      </c>
      <c r="BE820" s="242">
        <f>IF(N820="základní",J820,0)</f>
        <v>0</v>
      </c>
      <c r="BF820" s="242">
        <f>IF(N820="snížená",J820,0)</f>
        <v>0</v>
      </c>
      <c r="BG820" s="242">
        <f>IF(N820="zákl. přenesená",J820,0)</f>
        <v>0</v>
      </c>
      <c r="BH820" s="242">
        <f>IF(N820="sníž. přenesená",J820,0)</f>
        <v>0</v>
      </c>
      <c r="BI820" s="242">
        <f>IF(N820="nulová",J820,0)</f>
        <v>0</v>
      </c>
      <c r="BJ820" s="18" t="s">
        <v>87</v>
      </c>
      <c r="BK820" s="242">
        <f>ROUND(I820*H820,2)</f>
        <v>0</v>
      </c>
      <c r="BL820" s="18" t="s">
        <v>296</v>
      </c>
      <c r="BM820" s="241" t="s">
        <v>887</v>
      </c>
    </row>
    <row r="821" s="13" customFormat="1">
      <c r="A821" s="13"/>
      <c r="B821" s="243"/>
      <c r="C821" s="244"/>
      <c r="D821" s="245" t="s">
        <v>168</v>
      </c>
      <c r="E821" s="246" t="s">
        <v>1</v>
      </c>
      <c r="F821" s="247" t="s">
        <v>888</v>
      </c>
      <c r="G821" s="244"/>
      <c r="H821" s="246" t="s">
        <v>1</v>
      </c>
      <c r="I821" s="248"/>
      <c r="J821" s="244"/>
      <c r="K821" s="244"/>
      <c r="L821" s="249"/>
      <c r="M821" s="250"/>
      <c r="N821" s="251"/>
      <c r="O821" s="251"/>
      <c r="P821" s="251"/>
      <c r="Q821" s="251"/>
      <c r="R821" s="251"/>
      <c r="S821" s="251"/>
      <c r="T821" s="252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53" t="s">
        <v>168</v>
      </c>
      <c r="AU821" s="253" t="s">
        <v>89</v>
      </c>
      <c r="AV821" s="13" t="s">
        <v>87</v>
      </c>
      <c r="AW821" s="13" t="s">
        <v>36</v>
      </c>
      <c r="AX821" s="13" t="s">
        <v>80</v>
      </c>
      <c r="AY821" s="253" t="s">
        <v>160</v>
      </c>
    </row>
    <row r="822" s="14" customFormat="1">
      <c r="A822" s="14"/>
      <c r="B822" s="254"/>
      <c r="C822" s="255"/>
      <c r="D822" s="245" t="s">
        <v>168</v>
      </c>
      <c r="E822" s="256" t="s">
        <v>1</v>
      </c>
      <c r="F822" s="257" t="s">
        <v>889</v>
      </c>
      <c r="G822" s="255"/>
      <c r="H822" s="258">
        <v>5.9400000000000004</v>
      </c>
      <c r="I822" s="259"/>
      <c r="J822" s="255"/>
      <c r="K822" s="255"/>
      <c r="L822" s="260"/>
      <c r="M822" s="261"/>
      <c r="N822" s="262"/>
      <c r="O822" s="262"/>
      <c r="P822" s="262"/>
      <c r="Q822" s="262"/>
      <c r="R822" s="262"/>
      <c r="S822" s="262"/>
      <c r="T822" s="263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64" t="s">
        <v>168</v>
      </c>
      <c r="AU822" s="264" t="s">
        <v>89</v>
      </c>
      <c r="AV822" s="14" t="s">
        <v>89</v>
      </c>
      <c r="AW822" s="14" t="s">
        <v>36</v>
      </c>
      <c r="AX822" s="14" t="s">
        <v>80</v>
      </c>
      <c r="AY822" s="264" t="s">
        <v>160</v>
      </c>
    </row>
    <row r="823" s="14" customFormat="1">
      <c r="A823" s="14"/>
      <c r="B823" s="254"/>
      <c r="C823" s="255"/>
      <c r="D823" s="245" t="s">
        <v>168</v>
      </c>
      <c r="E823" s="256" t="s">
        <v>1</v>
      </c>
      <c r="F823" s="257" t="s">
        <v>890</v>
      </c>
      <c r="G823" s="255"/>
      <c r="H823" s="258">
        <v>11.699999999999999</v>
      </c>
      <c r="I823" s="259"/>
      <c r="J823" s="255"/>
      <c r="K823" s="255"/>
      <c r="L823" s="260"/>
      <c r="M823" s="261"/>
      <c r="N823" s="262"/>
      <c r="O823" s="262"/>
      <c r="P823" s="262"/>
      <c r="Q823" s="262"/>
      <c r="R823" s="262"/>
      <c r="S823" s="262"/>
      <c r="T823" s="263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4" t="s">
        <v>168</v>
      </c>
      <c r="AU823" s="264" t="s">
        <v>89</v>
      </c>
      <c r="AV823" s="14" t="s">
        <v>89</v>
      </c>
      <c r="AW823" s="14" t="s">
        <v>36</v>
      </c>
      <c r="AX823" s="14" t="s">
        <v>80</v>
      </c>
      <c r="AY823" s="264" t="s">
        <v>160</v>
      </c>
    </row>
    <row r="824" s="14" customFormat="1">
      <c r="A824" s="14"/>
      <c r="B824" s="254"/>
      <c r="C824" s="255"/>
      <c r="D824" s="245" t="s">
        <v>168</v>
      </c>
      <c r="E824" s="256" t="s">
        <v>1</v>
      </c>
      <c r="F824" s="257" t="s">
        <v>891</v>
      </c>
      <c r="G824" s="255"/>
      <c r="H824" s="258">
        <v>1.6200000000000001</v>
      </c>
      <c r="I824" s="259"/>
      <c r="J824" s="255"/>
      <c r="K824" s="255"/>
      <c r="L824" s="260"/>
      <c r="M824" s="261"/>
      <c r="N824" s="262"/>
      <c r="O824" s="262"/>
      <c r="P824" s="262"/>
      <c r="Q824" s="262"/>
      <c r="R824" s="262"/>
      <c r="S824" s="262"/>
      <c r="T824" s="263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64" t="s">
        <v>168</v>
      </c>
      <c r="AU824" s="264" t="s">
        <v>89</v>
      </c>
      <c r="AV824" s="14" t="s">
        <v>89</v>
      </c>
      <c r="AW824" s="14" t="s">
        <v>36</v>
      </c>
      <c r="AX824" s="14" t="s">
        <v>80</v>
      </c>
      <c r="AY824" s="264" t="s">
        <v>160</v>
      </c>
    </row>
    <row r="825" s="14" customFormat="1">
      <c r="A825" s="14"/>
      <c r="B825" s="254"/>
      <c r="C825" s="255"/>
      <c r="D825" s="245" t="s">
        <v>168</v>
      </c>
      <c r="E825" s="256" t="s">
        <v>1</v>
      </c>
      <c r="F825" s="257" t="s">
        <v>892</v>
      </c>
      <c r="G825" s="255"/>
      <c r="H825" s="258">
        <v>2.4199999999999999</v>
      </c>
      <c r="I825" s="259"/>
      <c r="J825" s="255"/>
      <c r="K825" s="255"/>
      <c r="L825" s="260"/>
      <c r="M825" s="261"/>
      <c r="N825" s="262"/>
      <c r="O825" s="262"/>
      <c r="P825" s="262"/>
      <c r="Q825" s="262"/>
      <c r="R825" s="262"/>
      <c r="S825" s="262"/>
      <c r="T825" s="263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64" t="s">
        <v>168</v>
      </c>
      <c r="AU825" s="264" t="s">
        <v>89</v>
      </c>
      <c r="AV825" s="14" t="s">
        <v>89</v>
      </c>
      <c r="AW825" s="14" t="s">
        <v>36</v>
      </c>
      <c r="AX825" s="14" t="s">
        <v>80</v>
      </c>
      <c r="AY825" s="264" t="s">
        <v>160</v>
      </c>
    </row>
    <row r="826" s="16" customFormat="1">
      <c r="A826" s="16"/>
      <c r="B826" s="276"/>
      <c r="C826" s="277"/>
      <c r="D826" s="245" t="s">
        <v>168</v>
      </c>
      <c r="E826" s="278" t="s">
        <v>1</v>
      </c>
      <c r="F826" s="279" t="s">
        <v>213</v>
      </c>
      <c r="G826" s="277"/>
      <c r="H826" s="280">
        <v>21.68</v>
      </c>
      <c r="I826" s="281"/>
      <c r="J826" s="277"/>
      <c r="K826" s="277"/>
      <c r="L826" s="282"/>
      <c r="M826" s="283"/>
      <c r="N826" s="284"/>
      <c r="O826" s="284"/>
      <c r="P826" s="284"/>
      <c r="Q826" s="284"/>
      <c r="R826" s="284"/>
      <c r="S826" s="284"/>
      <c r="T826" s="285"/>
      <c r="U826" s="16"/>
      <c r="V826" s="16"/>
      <c r="W826" s="16"/>
      <c r="X826" s="16"/>
      <c r="Y826" s="16"/>
      <c r="Z826" s="16"/>
      <c r="AA826" s="16"/>
      <c r="AB826" s="16"/>
      <c r="AC826" s="16"/>
      <c r="AD826" s="16"/>
      <c r="AE826" s="16"/>
      <c r="AT826" s="286" t="s">
        <v>168</v>
      </c>
      <c r="AU826" s="286" t="s">
        <v>89</v>
      </c>
      <c r="AV826" s="16" t="s">
        <v>100</v>
      </c>
      <c r="AW826" s="16" t="s">
        <v>36</v>
      </c>
      <c r="AX826" s="16" t="s">
        <v>80</v>
      </c>
      <c r="AY826" s="286" t="s">
        <v>160</v>
      </c>
    </row>
    <row r="827" s="13" customFormat="1">
      <c r="A827" s="13"/>
      <c r="B827" s="243"/>
      <c r="C827" s="244"/>
      <c r="D827" s="245" t="s">
        <v>168</v>
      </c>
      <c r="E827" s="246" t="s">
        <v>1</v>
      </c>
      <c r="F827" s="247" t="s">
        <v>893</v>
      </c>
      <c r="G827" s="244"/>
      <c r="H827" s="246" t="s">
        <v>1</v>
      </c>
      <c r="I827" s="248"/>
      <c r="J827" s="244"/>
      <c r="K827" s="244"/>
      <c r="L827" s="249"/>
      <c r="M827" s="250"/>
      <c r="N827" s="251"/>
      <c r="O827" s="251"/>
      <c r="P827" s="251"/>
      <c r="Q827" s="251"/>
      <c r="R827" s="251"/>
      <c r="S827" s="251"/>
      <c r="T827" s="252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3" t="s">
        <v>168</v>
      </c>
      <c r="AU827" s="253" t="s">
        <v>89</v>
      </c>
      <c r="AV827" s="13" t="s">
        <v>87</v>
      </c>
      <c r="AW827" s="13" t="s">
        <v>36</v>
      </c>
      <c r="AX827" s="13" t="s">
        <v>80</v>
      </c>
      <c r="AY827" s="253" t="s">
        <v>160</v>
      </c>
    </row>
    <row r="828" s="14" customFormat="1">
      <c r="A828" s="14"/>
      <c r="B828" s="254"/>
      <c r="C828" s="255"/>
      <c r="D828" s="245" t="s">
        <v>168</v>
      </c>
      <c r="E828" s="256" t="s">
        <v>1</v>
      </c>
      <c r="F828" s="257" t="s">
        <v>889</v>
      </c>
      <c r="G828" s="255"/>
      <c r="H828" s="258">
        <v>5.9400000000000004</v>
      </c>
      <c r="I828" s="259"/>
      <c r="J828" s="255"/>
      <c r="K828" s="255"/>
      <c r="L828" s="260"/>
      <c r="M828" s="261"/>
      <c r="N828" s="262"/>
      <c r="O828" s="262"/>
      <c r="P828" s="262"/>
      <c r="Q828" s="262"/>
      <c r="R828" s="262"/>
      <c r="S828" s="262"/>
      <c r="T828" s="263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64" t="s">
        <v>168</v>
      </c>
      <c r="AU828" s="264" t="s">
        <v>89</v>
      </c>
      <c r="AV828" s="14" t="s">
        <v>89</v>
      </c>
      <c r="AW828" s="14" t="s">
        <v>36</v>
      </c>
      <c r="AX828" s="14" t="s">
        <v>80</v>
      </c>
      <c r="AY828" s="264" t="s">
        <v>160</v>
      </c>
    </row>
    <row r="829" s="14" customFormat="1">
      <c r="A829" s="14"/>
      <c r="B829" s="254"/>
      <c r="C829" s="255"/>
      <c r="D829" s="245" t="s">
        <v>168</v>
      </c>
      <c r="E829" s="256" t="s">
        <v>1</v>
      </c>
      <c r="F829" s="257" t="s">
        <v>890</v>
      </c>
      <c r="G829" s="255"/>
      <c r="H829" s="258">
        <v>11.699999999999999</v>
      </c>
      <c r="I829" s="259"/>
      <c r="J829" s="255"/>
      <c r="K829" s="255"/>
      <c r="L829" s="260"/>
      <c r="M829" s="261"/>
      <c r="N829" s="262"/>
      <c r="O829" s="262"/>
      <c r="P829" s="262"/>
      <c r="Q829" s="262"/>
      <c r="R829" s="262"/>
      <c r="S829" s="262"/>
      <c r="T829" s="263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4" t="s">
        <v>168</v>
      </c>
      <c r="AU829" s="264" t="s">
        <v>89</v>
      </c>
      <c r="AV829" s="14" t="s">
        <v>89</v>
      </c>
      <c r="AW829" s="14" t="s">
        <v>36</v>
      </c>
      <c r="AX829" s="14" t="s">
        <v>80</v>
      </c>
      <c r="AY829" s="264" t="s">
        <v>160</v>
      </c>
    </row>
    <row r="830" s="14" customFormat="1">
      <c r="A830" s="14"/>
      <c r="B830" s="254"/>
      <c r="C830" s="255"/>
      <c r="D830" s="245" t="s">
        <v>168</v>
      </c>
      <c r="E830" s="256" t="s">
        <v>1</v>
      </c>
      <c r="F830" s="257" t="s">
        <v>891</v>
      </c>
      <c r="G830" s="255"/>
      <c r="H830" s="258">
        <v>1.6200000000000001</v>
      </c>
      <c r="I830" s="259"/>
      <c r="J830" s="255"/>
      <c r="K830" s="255"/>
      <c r="L830" s="260"/>
      <c r="M830" s="261"/>
      <c r="N830" s="262"/>
      <c r="O830" s="262"/>
      <c r="P830" s="262"/>
      <c r="Q830" s="262"/>
      <c r="R830" s="262"/>
      <c r="S830" s="262"/>
      <c r="T830" s="263"/>
      <c r="U830" s="14"/>
      <c r="V830" s="14"/>
      <c r="W830" s="14"/>
      <c r="X830" s="14"/>
      <c r="Y830" s="14"/>
      <c r="Z830" s="14"/>
      <c r="AA830" s="14"/>
      <c r="AB830" s="14"/>
      <c r="AC830" s="14"/>
      <c r="AD830" s="14"/>
      <c r="AE830" s="14"/>
      <c r="AT830" s="264" t="s">
        <v>168</v>
      </c>
      <c r="AU830" s="264" t="s">
        <v>89</v>
      </c>
      <c r="AV830" s="14" t="s">
        <v>89</v>
      </c>
      <c r="AW830" s="14" t="s">
        <v>36</v>
      </c>
      <c r="AX830" s="14" t="s">
        <v>80</v>
      </c>
      <c r="AY830" s="264" t="s">
        <v>160</v>
      </c>
    </row>
    <row r="831" s="14" customFormat="1">
      <c r="A831" s="14"/>
      <c r="B831" s="254"/>
      <c r="C831" s="255"/>
      <c r="D831" s="245" t="s">
        <v>168</v>
      </c>
      <c r="E831" s="256" t="s">
        <v>1</v>
      </c>
      <c r="F831" s="257" t="s">
        <v>892</v>
      </c>
      <c r="G831" s="255"/>
      <c r="H831" s="258">
        <v>2.4199999999999999</v>
      </c>
      <c r="I831" s="259"/>
      <c r="J831" s="255"/>
      <c r="K831" s="255"/>
      <c r="L831" s="260"/>
      <c r="M831" s="261"/>
      <c r="N831" s="262"/>
      <c r="O831" s="262"/>
      <c r="P831" s="262"/>
      <c r="Q831" s="262"/>
      <c r="R831" s="262"/>
      <c r="S831" s="262"/>
      <c r="T831" s="263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64" t="s">
        <v>168</v>
      </c>
      <c r="AU831" s="264" t="s">
        <v>89</v>
      </c>
      <c r="AV831" s="14" t="s">
        <v>89</v>
      </c>
      <c r="AW831" s="14" t="s">
        <v>36</v>
      </c>
      <c r="AX831" s="14" t="s">
        <v>80</v>
      </c>
      <c r="AY831" s="264" t="s">
        <v>160</v>
      </c>
    </row>
    <row r="832" s="16" customFormat="1">
      <c r="A832" s="16"/>
      <c r="B832" s="276"/>
      <c r="C832" s="277"/>
      <c r="D832" s="245" t="s">
        <v>168</v>
      </c>
      <c r="E832" s="278" t="s">
        <v>1</v>
      </c>
      <c r="F832" s="279" t="s">
        <v>213</v>
      </c>
      <c r="G832" s="277"/>
      <c r="H832" s="280">
        <v>21.68</v>
      </c>
      <c r="I832" s="281"/>
      <c r="J832" s="277"/>
      <c r="K832" s="277"/>
      <c r="L832" s="282"/>
      <c r="M832" s="283"/>
      <c r="N832" s="284"/>
      <c r="O832" s="284"/>
      <c r="P832" s="284"/>
      <c r="Q832" s="284"/>
      <c r="R832" s="284"/>
      <c r="S832" s="284"/>
      <c r="T832" s="285"/>
      <c r="U832" s="16"/>
      <c r="V832" s="16"/>
      <c r="W832" s="16"/>
      <c r="X832" s="16"/>
      <c r="Y832" s="16"/>
      <c r="Z832" s="16"/>
      <c r="AA832" s="16"/>
      <c r="AB832" s="16"/>
      <c r="AC832" s="16"/>
      <c r="AD832" s="16"/>
      <c r="AE832" s="16"/>
      <c r="AT832" s="286" t="s">
        <v>168</v>
      </c>
      <c r="AU832" s="286" t="s">
        <v>89</v>
      </c>
      <c r="AV832" s="16" t="s">
        <v>100</v>
      </c>
      <c r="AW832" s="16" t="s">
        <v>36</v>
      </c>
      <c r="AX832" s="16" t="s">
        <v>80</v>
      </c>
      <c r="AY832" s="286" t="s">
        <v>160</v>
      </c>
    </row>
    <row r="833" s="13" customFormat="1">
      <c r="A833" s="13"/>
      <c r="B833" s="243"/>
      <c r="C833" s="244"/>
      <c r="D833" s="245" t="s">
        <v>168</v>
      </c>
      <c r="E833" s="246" t="s">
        <v>1</v>
      </c>
      <c r="F833" s="247" t="s">
        <v>894</v>
      </c>
      <c r="G833" s="244"/>
      <c r="H833" s="246" t="s">
        <v>1</v>
      </c>
      <c r="I833" s="248"/>
      <c r="J833" s="244"/>
      <c r="K833" s="244"/>
      <c r="L833" s="249"/>
      <c r="M833" s="250"/>
      <c r="N833" s="251"/>
      <c r="O833" s="251"/>
      <c r="P833" s="251"/>
      <c r="Q833" s="251"/>
      <c r="R833" s="251"/>
      <c r="S833" s="251"/>
      <c r="T833" s="252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T833" s="253" t="s">
        <v>168</v>
      </c>
      <c r="AU833" s="253" t="s">
        <v>89</v>
      </c>
      <c r="AV833" s="13" t="s">
        <v>87</v>
      </c>
      <c r="AW833" s="13" t="s">
        <v>36</v>
      </c>
      <c r="AX833" s="13" t="s">
        <v>80</v>
      </c>
      <c r="AY833" s="253" t="s">
        <v>160</v>
      </c>
    </row>
    <row r="834" s="14" customFormat="1">
      <c r="A834" s="14"/>
      <c r="B834" s="254"/>
      <c r="C834" s="255"/>
      <c r="D834" s="245" t="s">
        <v>168</v>
      </c>
      <c r="E834" s="256" t="s">
        <v>1</v>
      </c>
      <c r="F834" s="257" t="s">
        <v>895</v>
      </c>
      <c r="G834" s="255"/>
      <c r="H834" s="258">
        <v>156.30000000000001</v>
      </c>
      <c r="I834" s="259"/>
      <c r="J834" s="255"/>
      <c r="K834" s="255"/>
      <c r="L834" s="260"/>
      <c r="M834" s="261"/>
      <c r="N834" s="262"/>
      <c r="O834" s="262"/>
      <c r="P834" s="262"/>
      <c r="Q834" s="262"/>
      <c r="R834" s="262"/>
      <c r="S834" s="262"/>
      <c r="T834" s="263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64" t="s">
        <v>168</v>
      </c>
      <c r="AU834" s="264" t="s">
        <v>89</v>
      </c>
      <c r="AV834" s="14" t="s">
        <v>89</v>
      </c>
      <c r="AW834" s="14" t="s">
        <v>36</v>
      </c>
      <c r="AX834" s="14" t="s">
        <v>80</v>
      </c>
      <c r="AY834" s="264" t="s">
        <v>160</v>
      </c>
    </row>
    <row r="835" s="16" customFormat="1">
      <c r="A835" s="16"/>
      <c r="B835" s="276"/>
      <c r="C835" s="277"/>
      <c r="D835" s="245" t="s">
        <v>168</v>
      </c>
      <c r="E835" s="278" t="s">
        <v>1</v>
      </c>
      <c r="F835" s="279" t="s">
        <v>213</v>
      </c>
      <c r="G835" s="277"/>
      <c r="H835" s="280">
        <v>156.30000000000001</v>
      </c>
      <c r="I835" s="281"/>
      <c r="J835" s="277"/>
      <c r="K835" s="277"/>
      <c r="L835" s="282"/>
      <c r="M835" s="283"/>
      <c r="N835" s="284"/>
      <c r="O835" s="284"/>
      <c r="P835" s="284"/>
      <c r="Q835" s="284"/>
      <c r="R835" s="284"/>
      <c r="S835" s="284"/>
      <c r="T835" s="285"/>
      <c r="U835" s="16"/>
      <c r="V835" s="16"/>
      <c r="W835" s="16"/>
      <c r="X835" s="16"/>
      <c r="Y835" s="16"/>
      <c r="Z835" s="16"/>
      <c r="AA835" s="16"/>
      <c r="AB835" s="16"/>
      <c r="AC835" s="16"/>
      <c r="AD835" s="16"/>
      <c r="AE835" s="16"/>
      <c r="AT835" s="286" t="s">
        <v>168</v>
      </c>
      <c r="AU835" s="286" t="s">
        <v>89</v>
      </c>
      <c r="AV835" s="16" t="s">
        <v>100</v>
      </c>
      <c r="AW835" s="16" t="s">
        <v>36</v>
      </c>
      <c r="AX835" s="16" t="s">
        <v>80</v>
      </c>
      <c r="AY835" s="286" t="s">
        <v>160</v>
      </c>
    </row>
    <row r="836" s="15" customFormat="1">
      <c r="A836" s="15"/>
      <c r="B836" s="265"/>
      <c r="C836" s="266"/>
      <c r="D836" s="245" t="s">
        <v>168</v>
      </c>
      <c r="E836" s="267" t="s">
        <v>1</v>
      </c>
      <c r="F836" s="268" t="s">
        <v>173</v>
      </c>
      <c r="G836" s="266"/>
      <c r="H836" s="269">
        <v>199.66000000000003</v>
      </c>
      <c r="I836" s="270"/>
      <c r="J836" s="266"/>
      <c r="K836" s="266"/>
      <c r="L836" s="271"/>
      <c r="M836" s="272"/>
      <c r="N836" s="273"/>
      <c r="O836" s="273"/>
      <c r="P836" s="273"/>
      <c r="Q836" s="273"/>
      <c r="R836" s="273"/>
      <c r="S836" s="273"/>
      <c r="T836" s="274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75" t="s">
        <v>168</v>
      </c>
      <c r="AU836" s="275" t="s">
        <v>89</v>
      </c>
      <c r="AV836" s="15" t="s">
        <v>166</v>
      </c>
      <c r="AW836" s="15" t="s">
        <v>36</v>
      </c>
      <c r="AX836" s="15" t="s">
        <v>87</v>
      </c>
      <c r="AY836" s="275" t="s">
        <v>160</v>
      </c>
    </row>
    <row r="837" s="2" customFormat="1" ht="24.15" customHeight="1">
      <c r="A837" s="39"/>
      <c r="B837" s="40"/>
      <c r="C837" s="229" t="s">
        <v>896</v>
      </c>
      <c r="D837" s="229" t="s">
        <v>162</v>
      </c>
      <c r="E837" s="230" t="s">
        <v>897</v>
      </c>
      <c r="F837" s="231" t="s">
        <v>898</v>
      </c>
      <c r="G837" s="232" t="s">
        <v>185</v>
      </c>
      <c r="H837" s="233">
        <v>217.53299999999999</v>
      </c>
      <c r="I837" s="234"/>
      <c r="J837" s="235">
        <f>ROUND(I837*H837,2)</f>
        <v>0</v>
      </c>
      <c r="K837" s="236"/>
      <c r="L837" s="45"/>
      <c r="M837" s="237" t="s">
        <v>1</v>
      </c>
      <c r="N837" s="238" t="s">
        <v>45</v>
      </c>
      <c r="O837" s="92"/>
      <c r="P837" s="239">
        <f>O837*H837</f>
        <v>0</v>
      </c>
      <c r="Q837" s="239">
        <v>0.0074999999999999997</v>
      </c>
      <c r="R837" s="239">
        <f>Q837*H837</f>
        <v>1.6314974999999998</v>
      </c>
      <c r="S837" s="239">
        <v>0</v>
      </c>
      <c r="T837" s="240">
        <f>S837*H837</f>
        <v>0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41" t="s">
        <v>296</v>
      </c>
      <c r="AT837" s="241" t="s">
        <v>162</v>
      </c>
      <c r="AU837" s="241" t="s">
        <v>89</v>
      </c>
      <c r="AY837" s="18" t="s">
        <v>160</v>
      </c>
      <c r="BE837" s="242">
        <f>IF(N837="základní",J837,0)</f>
        <v>0</v>
      </c>
      <c r="BF837" s="242">
        <f>IF(N837="snížená",J837,0)</f>
        <v>0</v>
      </c>
      <c r="BG837" s="242">
        <f>IF(N837="zákl. přenesená",J837,0)</f>
        <v>0</v>
      </c>
      <c r="BH837" s="242">
        <f>IF(N837="sníž. přenesená",J837,0)</f>
        <v>0</v>
      </c>
      <c r="BI837" s="242">
        <f>IF(N837="nulová",J837,0)</f>
        <v>0</v>
      </c>
      <c r="BJ837" s="18" t="s">
        <v>87</v>
      </c>
      <c r="BK837" s="242">
        <f>ROUND(I837*H837,2)</f>
        <v>0</v>
      </c>
      <c r="BL837" s="18" t="s">
        <v>296</v>
      </c>
      <c r="BM837" s="241" t="s">
        <v>899</v>
      </c>
    </row>
    <row r="838" s="13" customFormat="1">
      <c r="A838" s="13"/>
      <c r="B838" s="243"/>
      <c r="C838" s="244"/>
      <c r="D838" s="245" t="s">
        <v>168</v>
      </c>
      <c r="E838" s="246" t="s">
        <v>1</v>
      </c>
      <c r="F838" s="247" t="s">
        <v>169</v>
      </c>
      <c r="G838" s="244"/>
      <c r="H838" s="246" t="s">
        <v>1</v>
      </c>
      <c r="I838" s="248"/>
      <c r="J838" s="244"/>
      <c r="K838" s="244"/>
      <c r="L838" s="249"/>
      <c r="M838" s="250"/>
      <c r="N838" s="251"/>
      <c r="O838" s="251"/>
      <c r="P838" s="251"/>
      <c r="Q838" s="251"/>
      <c r="R838" s="251"/>
      <c r="S838" s="251"/>
      <c r="T838" s="252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53" t="s">
        <v>168</v>
      </c>
      <c r="AU838" s="253" t="s">
        <v>89</v>
      </c>
      <c r="AV838" s="13" t="s">
        <v>87</v>
      </c>
      <c r="AW838" s="13" t="s">
        <v>36</v>
      </c>
      <c r="AX838" s="13" t="s">
        <v>80</v>
      </c>
      <c r="AY838" s="253" t="s">
        <v>160</v>
      </c>
    </row>
    <row r="839" s="14" customFormat="1">
      <c r="A839" s="14"/>
      <c r="B839" s="254"/>
      <c r="C839" s="255"/>
      <c r="D839" s="245" t="s">
        <v>168</v>
      </c>
      <c r="E839" s="256" t="s">
        <v>1</v>
      </c>
      <c r="F839" s="257" t="s">
        <v>377</v>
      </c>
      <c r="G839" s="255"/>
      <c r="H839" s="258">
        <v>156.30000000000001</v>
      </c>
      <c r="I839" s="259"/>
      <c r="J839" s="255"/>
      <c r="K839" s="255"/>
      <c r="L839" s="260"/>
      <c r="M839" s="261"/>
      <c r="N839" s="262"/>
      <c r="O839" s="262"/>
      <c r="P839" s="262"/>
      <c r="Q839" s="262"/>
      <c r="R839" s="262"/>
      <c r="S839" s="262"/>
      <c r="T839" s="26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64" t="s">
        <v>168</v>
      </c>
      <c r="AU839" s="264" t="s">
        <v>89</v>
      </c>
      <c r="AV839" s="14" t="s">
        <v>89</v>
      </c>
      <c r="AW839" s="14" t="s">
        <v>36</v>
      </c>
      <c r="AX839" s="14" t="s">
        <v>80</v>
      </c>
      <c r="AY839" s="264" t="s">
        <v>160</v>
      </c>
    </row>
    <row r="840" s="14" customFormat="1">
      <c r="A840" s="14"/>
      <c r="B840" s="254"/>
      <c r="C840" s="255"/>
      <c r="D840" s="245" t="s">
        <v>168</v>
      </c>
      <c r="E840" s="256" t="s">
        <v>1</v>
      </c>
      <c r="F840" s="257" t="s">
        <v>378</v>
      </c>
      <c r="G840" s="255"/>
      <c r="H840" s="258">
        <v>5.7999999999999998</v>
      </c>
      <c r="I840" s="259"/>
      <c r="J840" s="255"/>
      <c r="K840" s="255"/>
      <c r="L840" s="260"/>
      <c r="M840" s="261"/>
      <c r="N840" s="262"/>
      <c r="O840" s="262"/>
      <c r="P840" s="262"/>
      <c r="Q840" s="262"/>
      <c r="R840" s="262"/>
      <c r="S840" s="262"/>
      <c r="T840" s="26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64" t="s">
        <v>168</v>
      </c>
      <c r="AU840" s="264" t="s">
        <v>89</v>
      </c>
      <c r="AV840" s="14" t="s">
        <v>89</v>
      </c>
      <c r="AW840" s="14" t="s">
        <v>36</v>
      </c>
      <c r="AX840" s="14" t="s">
        <v>80</v>
      </c>
      <c r="AY840" s="264" t="s">
        <v>160</v>
      </c>
    </row>
    <row r="841" s="14" customFormat="1">
      <c r="A841" s="14"/>
      <c r="B841" s="254"/>
      <c r="C841" s="255"/>
      <c r="D841" s="245" t="s">
        <v>168</v>
      </c>
      <c r="E841" s="256" t="s">
        <v>1</v>
      </c>
      <c r="F841" s="257" t="s">
        <v>854</v>
      </c>
      <c r="G841" s="255"/>
      <c r="H841" s="258">
        <v>12.073</v>
      </c>
      <c r="I841" s="259"/>
      <c r="J841" s="255"/>
      <c r="K841" s="255"/>
      <c r="L841" s="260"/>
      <c r="M841" s="261"/>
      <c r="N841" s="262"/>
      <c r="O841" s="262"/>
      <c r="P841" s="262"/>
      <c r="Q841" s="262"/>
      <c r="R841" s="262"/>
      <c r="S841" s="262"/>
      <c r="T841" s="263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64" t="s">
        <v>168</v>
      </c>
      <c r="AU841" s="264" t="s">
        <v>89</v>
      </c>
      <c r="AV841" s="14" t="s">
        <v>89</v>
      </c>
      <c r="AW841" s="14" t="s">
        <v>36</v>
      </c>
      <c r="AX841" s="14" t="s">
        <v>80</v>
      </c>
      <c r="AY841" s="264" t="s">
        <v>160</v>
      </c>
    </row>
    <row r="842" s="16" customFormat="1">
      <c r="A842" s="16"/>
      <c r="B842" s="276"/>
      <c r="C842" s="277"/>
      <c r="D842" s="245" t="s">
        <v>168</v>
      </c>
      <c r="E842" s="278" t="s">
        <v>1</v>
      </c>
      <c r="F842" s="279" t="s">
        <v>213</v>
      </c>
      <c r="G842" s="277"/>
      <c r="H842" s="280">
        <v>174.17300000000003</v>
      </c>
      <c r="I842" s="281"/>
      <c r="J842" s="277"/>
      <c r="K842" s="277"/>
      <c r="L842" s="282"/>
      <c r="M842" s="283"/>
      <c r="N842" s="284"/>
      <c r="O842" s="284"/>
      <c r="P842" s="284"/>
      <c r="Q842" s="284"/>
      <c r="R842" s="284"/>
      <c r="S842" s="284"/>
      <c r="T842" s="285"/>
      <c r="U842" s="16"/>
      <c r="V842" s="16"/>
      <c r="W842" s="16"/>
      <c r="X842" s="16"/>
      <c r="Y842" s="16"/>
      <c r="Z842" s="16"/>
      <c r="AA842" s="16"/>
      <c r="AB842" s="16"/>
      <c r="AC842" s="16"/>
      <c r="AD842" s="16"/>
      <c r="AE842" s="16"/>
      <c r="AT842" s="286" t="s">
        <v>168</v>
      </c>
      <c r="AU842" s="286" t="s">
        <v>89</v>
      </c>
      <c r="AV842" s="16" t="s">
        <v>100</v>
      </c>
      <c r="AW842" s="16" t="s">
        <v>36</v>
      </c>
      <c r="AX842" s="16" t="s">
        <v>80</v>
      </c>
      <c r="AY842" s="286" t="s">
        <v>160</v>
      </c>
    </row>
    <row r="843" s="13" customFormat="1">
      <c r="A843" s="13"/>
      <c r="B843" s="243"/>
      <c r="C843" s="244"/>
      <c r="D843" s="245" t="s">
        <v>168</v>
      </c>
      <c r="E843" s="246" t="s">
        <v>1</v>
      </c>
      <c r="F843" s="247" t="s">
        <v>218</v>
      </c>
      <c r="G843" s="244"/>
      <c r="H843" s="246" t="s">
        <v>1</v>
      </c>
      <c r="I843" s="248"/>
      <c r="J843" s="244"/>
      <c r="K843" s="244"/>
      <c r="L843" s="249"/>
      <c r="M843" s="250"/>
      <c r="N843" s="251"/>
      <c r="O843" s="251"/>
      <c r="P843" s="251"/>
      <c r="Q843" s="251"/>
      <c r="R843" s="251"/>
      <c r="S843" s="251"/>
      <c r="T843" s="25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53" t="s">
        <v>168</v>
      </c>
      <c r="AU843" s="253" t="s">
        <v>89</v>
      </c>
      <c r="AV843" s="13" t="s">
        <v>87</v>
      </c>
      <c r="AW843" s="13" t="s">
        <v>36</v>
      </c>
      <c r="AX843" s="13" t="s">
        <v>80</v>
      </c>
      <c r="AY843" s="253" t="s">
        <v>160</v>
      </c>
    </row>
    <row r="844" s="14" customFormat="1">
      <c r="A844" s="14"/>
      <c r="B844" s="254"/>
      <c r="C844" s="255"/>
      <c r="D844" s="245" t="s">
        <v>168</v>
      </c>
      <c r="E844" s="256" t="s">
        <v>1</v>
      </c>
      <c r="F844" s="257" t="s">
        <v>381</v>
      </c>
      <c r="G844" s="255"/>
      <c r="H844" s="258">
        <v>5.9400000000000004</v>
      </c>
      <c r="I844" s="259"/>
      <c r="J844" s="255"/>
      <c r="K844" s="255"/>
      <c r="L844" s="260"/>
      <c r="M844" s="261"/>
      <c r="N844" s="262"/>
      <c r="O844" s="262"/>
      <c r="P844" s="262"/>
      <c r="Q844" s="262"/>
      <c r="R844" s="262"/>
      <c r="S844" s="262"/>
      <c r="T844" s="263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64" t="s">
        <v>168</v>
      </c>
      <c r="AU844" s="264" t="s">
        <v>89</v>
      </c>
      <c r="AV844" s="14" t="s">
        <v>89</v>
      </c>
      <c r="AW844" s="14" t="s">
        <v>36</v>
      </c>
      <c r="AX844" s="14" t="s">
        <v>80</v>
      </c>
      <c r="AY844" s="264" t="s">
        <v>160</v>
      </c>
    </row>
    <row r="845" s="14" customFormat="1">
      <c r="A845" s="14"/>
      <c r="B845" s="254"/>
      <c r="C845" s="255"/>
      <c r="D845" s="245" t="s">
        <v>168</v>
      </c>
      <c r="E845" s="256" t="s">
        <v>1</v>
      </c>
      <c r="F845" s="257" t="s">
        <v>382</v>
      </c>
      <c r="G845" s="255"/>
      <c r="H845" s="258">
        <v>11.699999999999999</v>
      </c>
      <c r="I845" s="259"/>
      <c r="J845" s="255"/>
      <c r="K845" s="255"/>
      <c r="L845" s="260"/>
      <c r="M845" s="261"/>
      <c r="N845" s="262"/>
      <c r="O845" s="262"/>
      <c r="P845" s="262"/>
      <c r="Q845" s="262"/>
      <c r="R845" s="262"/>
      <c r="S845" s="262"/>
      <c r="T845" s="263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64" t="s">
        <v>168</v>
      </c>
      <c r="AU845" s="264" t="s">
        <v>89</v>
      </c>
      <c r="AV845" s="14" t="s">
        <v>89</v>
      </c>
      <c r="AW845" s="14" t="s">
        <v>36</v>
      </c>
      <c r="AX845" s="14" t="s">
        <v>80</v>
      </c>
      <c r="AY845" s="264" t="s">
        <v>160</v>
      </c>
    </row>
    <row r="846" s="14" customFormat="1">
      <c r="A846" s="14"/>
      <c r="B846" s="254"/>
      <c r="C846" s="255"/>
      <c r="D846" s="245" t="s">
        <v>168</v>
      </c>
      <c r="E846" s="256" t="s">
        <v>1</v>
      </c>
      <c r="F846" s="257" t="s">
        <v>383</v>
      </c>
      <c r="G846" s="255"/>
      <c r="H846" s="258">
        <v>1.6200000000000001</v>
      </c>
      <c r="I846" s="259"/>
      <c r="J846" s="255"/>
      <c r="K846" s="255"/>
      <c r="L846" s="260"/>
      <c r="M846" s="261"/>
      <c r="N846" s="262"/>
      <c r="O846" s="262"/>
      <c r="P846" s="262"/>
      <c r="Q846" s="262"/>
      <c r="R846" s="262"/>
      <c r="S846" s="262"/>
      <c r="T846" s="263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64" t="s">
        <v>168</v>
      </c>
      <c r="AU846" s="264" t="s">
        <v>89</v>
      </c>
      <c r="AV846" s="14" t="s">
        <v>89</v>
      </c>
      <c r="AW846" s="14" t="s">
        <v>36</v>
      </c>
      <c r="AX846" s="14" t="s">
        <v>80</v>
      </c>
      <c r="AY846" s="264" t="s">
        <v>160</v>
      </c>
    </row>
    <row r="847" s="14" customFormat="1">
      <c r="A847" s="14"/>
      <c r="B847" s="254"/>
      <c r="C847" s="255"/>
      <c r="D847" s="245" t="s">
        <v>168</v>
      </c>
      <c r="E847" s="256" t="s">
        <v>1</v>
      </c>
      <c r="F847" s="257" t="s">
        <v>384</v>
      </c>
      <c r="G847" s="255"/>
      <c r="H847" s="258">
        <v>2.4199999999999999</v>
      </c>
      <c r="I847" s="259"/>
      <c r="J847" s="255"/>
      <c r="K847" s="255"/>
      <c r="L847" s="260"/>
      <c r="M847" s="261"/>
      <c r="N847" s="262"/>
      <c r="O847" s="262"/>
      <c r="P847" s="262"/>
      <c r="Q847" s="262"/>
      <c r="R847" s="262"/>
      <c r="S847" s="262"/>
      <c r="T847" s="263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64" t="s">
        <v>168</v>
      </c>
      <c r="AU847" s="264" t="s">
        <v>89</v>
      </c>
      <c r="AV847" s="14" t="s">
        <v>89</v>
      </c>
      <c r="AW847" s="14" t="s">
        <v>36</v>
      </c>
      <c r="AX847" s="14" t="s">
        <v>80</v>
      </c>
      <c r="AY847" s="264" t="s">
        <v>160</v>
      </c>
    </row>
    <row r="848" s="16" customFormat="1">
      <c r="A848" s="16"/>
      <c r="B848" s="276"/>
      <c r="C848" s="277"/>
      <c r="D848" s="245" t="s">
        <v>168</v>
      </c>
      <c r="E848" s="278" t="s">
        <v>1</v>
      </c>
      <c r="F848" s="279" t="s">
        <v>213</v>
      </c>
      <c r="G848" s="277"/>
      <c r="H848" s="280">
        <v>21.68</v>
      </c>
      <c r="I848" s="281"/>
      <c r="J848" s="277"/>
      <c r="K848" s="277"/>
      <c r="L848" s="282"/>
      <c r="M848" s="283"/>
      <c r="N848" s="284"/>
      <c r="O848" s="284"/>
      <c r="P848" s="284"/>
      <c r="Q848" s="284"/>
      <c r="R848" s="284"/>
      <c r="S848" s="284"/>
      <c r="T848" s="285"/>
      <c r="U848" s="16"/>
      <c r="V848" s="16"/>
      <c r="W848" s="16"/>
      <c r="X848" s="16"/>
      <c r="Y848" s="16"/>
      <c r="Z848" s="16"/>
      <c r="AA848" s="16"/>
      <c r="AB848" s="16"/>
      <c r="AC848" s="16"/>
      <c r="AD848" s="16"/>
      <c r="AE848" s="16"/>
      <c r="AT848" s="286" t="s">
        <v>168</v>
      </c>
      <c r="AU848" s="286" t="s">
        <v>89</v>
      </c>
      <c r="AV848" s="16" t="s">
        <v>100</v>
      </c>
      <c r="AW848" s="16" t="s">
        <v>36</v>
      </c>
      <c r="AX848" s="16" t="s">
        <v>80</v>
      </c>
      <c r="AY848" s="286" t="s">
        <v>160</v>
      </c>
    </row>
    <row r="849" s="13" customFormat="1">
      <c r="A849" s="13"/>
      <c r="B849" s="243"/>
      <c r="C849" s="244"/>
      <c r="D849" s="245" t="s">
        <v>168</v>
      </c>
      <c r="E849" s="246" t="s">
        <v>1</v>
      </c>
      <c r="F849" s="247" t="s">
        <v>221</v>
      </c>
      <c r="G849" s="244"/>
      <c r="H849" s="246" t="s">
        <v>1</v>
      </c>
      <c r="I849" s="248"/>
      <c r="J849" s="244"/>
      <c r="K849" s="244"/>
      <c r="L849" s="249"/>
      <c r="M849" s="250"/>
      <c r="N849" s="251"/>
      <c r="O849" s="251"/>
      <c r="P849" s="251"/>
      <c r="Q849" s="251"/>
      <c r="R849" s="251"/>
      <c r="S849" s="251"/>
      <c r="T849" s="252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53" t="s">
        <v>168</v>
      </c>
      <c r="AU849" s="253" t="s">
        <v>89</v>
      </c>
      <c r="AV849" s="13" t="s">
        <v>87</v>
      </c>
      <c r="AW849" s="13" t="s">
        <v>36</v>
      </c>
      <c r="AX849" s="13" t="s">
        <v>80</v>
      </c>
      <c r="AY849" s="253" t="s">
        <v>160</v>
      </c>
    </row>
    <row r="850" s="14" customFormat="1">
      <c r="A850" s="14"/>
      <c r="B850" s="254"/>
      <c r="C850" s="255"/>
      <c r="D850" s="245" t="s">
        <v>168</v>
      </c>
      <c r="E850" s="256" t="s">
        <v>1</v>
      </c>
      <c r="F850" s="257" t="s">
        <v>385</v>
      </c>
      <c r="G850" s="255"/>
      <c r="H850" s="258">
        <v>5.9400000000000004</v>
      </c>
      <c r="I850" s="259"/>
      <c r="J850" s="255"/>
      <c r="K850" s="255"/>
      <c r="L850" s="260"/>
      <c r="M850" s="261"/>
      <c r="N850" s="262"/>
      <c r="O850" s="262"/>
      <c r="P850" s="262"/>
      <c r="Q850" s="262"/>
      <c r="R850" s="262"/>
      <c r="S850" s="262"/>
      <c r="T850" s="26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4" t="s">
        <v>168</v>
      </c>
      <c r="AU850" s="264" t="s">
        <v>89</v>
      </c>
      <c r="AV850" s="14" t="s">
        <v>89</v>
      </c>
      <c r="AW850" s="14" t="s">
        <v>36</v>
      </c>
      <c r="AX850" s="14" t="s">
        <v>80</v>
      </c>
      <c r="AY850" s="264" t="s">
        <v>160</v>
      </c>
    </row>
    <row r="851" s="14" customFormat="1">
      <c r="A851" s="14"/>
      <c r="B851" s="254"/>
      <c r="C851" s="255"/>
      <c r="D851" s="245" t="s">
        <v>168</v>
      </c>
      <c r="E851" s="256" t="s">
        <v>1</v>
      </c>
      <c r="F851" s="257" t="s">
        <v>657</v>
      </c>
      <c r="G851" s="255"/>
      <c r="H851" s="258">
        <v>11.699999999999999</v>
      </c>
      <c r="I851" s="259"/>
      <c r="J851" s="255"/>
      <c r="K851" s="255"/>
      <c r="L851" s="260"/>
      <c r="M851" s="261"/>
      <c r="N851" s="262"/>
      <c r="O851" s="262"/>
      <c r="P851" s="262"/>
      <c r="Q851" s="262"/>
      <c r="R851" s="262"/>
      <c r="S851" s="262"/>
      <c r="T851" s="263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64" t="s">
        <v>168</v>
      </c>
      <c r="AU851" s="264" t="s">
        <v>89</v>
      </c>
      <c r="AV851" s="14" t="s">
        <v>89</v>
      </c>
      <c r="AW851" s="14" t="s">
        <v>36</v>
      </c>
      <c r="AX851" s="14" t="s">
        <v>80</v>
      </c>
      <c r="AY851" s="264" t="s">
        <v>160</v>
      </c>
    </row>
    <row r="852" s="14" customFormat="1">
      <c r="A852" s="14"/>
      <c r="B852" s="254"/>
      <c r="C852" s="255"/>
      <c r="D852" s="245" t="s">
        <v>168</v>
      </c>
      <c r="E852" s="256" t="s">
        <v>1</v>
      </c>
      <c r="F852" s="257" t="s">
        <v>387</v>
      </c>
      <c r="G852" s="255"/>
      <c r="H852" s="258">
        <v>1.6200000000000001</v>
      </c>
      <c r="I852" s="259"/>
      <c r="J852" s="255"/>
      <c r="K852" s="255"/>
      <c r="L852" s="260"/>
      <c r="M852" s="261"/>
      <c r="N852" s="262"/>
      <c r="O852" s="262"/>
      <c r="P852" s="262"/>
      <c r="Q852" s="262"/>
      <c r="R852" s="262"/>
      <c r="S852" s="262"/>
      <c r="T852" s="263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64" t="s">
        <v>168</v>
      </c>
      <c r="AU852" s="264" t="s">
        <v>89</v>
      </c>
      <c r="AV852" s="14" t="s">
        <v>89</v>
      </c>
      <c r="AW852" s="14" t="s">
        <v>36</v>
      </c>
      <c r="AX852" s="14" t="s">
        <v>80</v>
      </c>
      <c r="AY852" s="264" t="s">
        <v>160</v>
      </c>
    </row>
    <row r="853" s="14" customFormat="1">
      <c r="A853" s="14"/>
      <c r="B853" s="254"/>
      <c r="C853" s="255"/>
      <c r="D853" s="245" t="s">
        <v>168</v>
      </c>
      <c r="E853" s="256" t="s">
        <v>1</v>
      </c>
      <c r="F853" s="257" t="s">
        <v>388</v>
      </c>
      <c r="G853" s="255"/>
      <c r="H853" s="258">
        <v>2.4199999999999999</v>
      </c>
      <c r="I853" s="259"/>
      <c r="J853" s="255"/>
      <c r="K853" s="255"/>
      <c r="L853" s="260"/>
      <c r="M853" s="261"/>
      <c r="N853" s="262"/>
      <c r="O853" s="262"/>
      <c r="P853" s="262"/>
      <c r="Q853" s="262"/>
      <c r="R853" s="262"/>
      <c r="S853" s="262"/>
      <c r="T853" s="263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64" t="s">
        <v>168</v>
      </c>
      <c r="AU853" s="264" t="s">
        <v>89</v>
      </c>
      <c r="AV853" s="14" t="s">
        <v>89</v>
      </c>
      <c r="AW853" s="14" t="s">
        <v>36</v>
      </c>
      <c r="AX853" s="14" t="s">
        <v>80</v>
      </c>
      <c r="AY853" s="264" t="s">
        <v>160</v>
      </c>
    </row>
    <row r="854" s="16" customFormat="1">
      <c r="A854" s="16"/>
      <c r="B854" s="276"/>
      <c r="C854" s="277"/>
      <c r="D854" s="245" t="s">
        <v>168</v>
      </c>
      <c r="E854" s="278" t="s">
        <v>1</v>
      </c>
      <c r="F854" s="279" t="s">
        <v>213</v>
      </c>
      <c r="G854" s="277"/>
      <c r="H854" s="280">
        <v>21.68</v>
      </c>
      <c r="I854" s="281"/>
      <c r="J854" s="277"/>
      <c r="K854" s="277"/>
      <c r="L854" s="282"/>
      <c r="M854" s="283"/>
      <c r="N854" s="284"/>
      <c r="O854" s="284"/>
      <c r="P854" s="284"/>
      <c r="Q854" s="284"/>
      <c r="R854" s="284"/>
      <c r="S854" s="284"/>
      <c r="T854" s="285"/>
      <c r="U854" s="16"/>
      <c r="V854" s="16"/>
      <c r="W854" s="16"/>
      <c r="X854" s="16"/>
      <c r="Y854" s="16"/>
      <c r="Z854" s="16"/>
      <c r="AA854" s="16"/>
      <c r="AB854" s="16"/>
      <c r="AC854" s="16"/>
      <c r="AD854" s="16"/>
      <c r="AE854" s="16"/>
      <c r="AT854" s="286" t="s">
        <v>168</v>
      </c>
      <c r="AU854" s="286" t="s">
        <v>89</v>
      </c>
      <c r="AV854" s="16" t="s">
        <v>100</v>
      </c>
      <c r="AW854" s="16" t="s">
        <v>36</v>
      </c>
      <c r="AX854" s="16" t="s">
        <v>80</v>
      </c>
      <c r="AY854" s="286" t="s">
        <v>160</v>
      </c>
    </row>
    <row r="855" s="15" customFormat="1">
      <c r="A855" s="15"/>
      <c r="B855" s="265"/>
      <c r="C855" s="266"/>
      <c r="D855" s="245" t="s">
        <v>168</v>
      </c>
      <c r="E855" s="267" t="s">
        <v>1</v>
      </c>
      <c r="F855" s="268" t="s">
        <v>173</v>
      </c>
      <c r="G855" s="266"/>
      <c r="H855" s="269">
        <v>217.53299999999999</v>
      </c>
      <c r="I855" s="270"/>
      <c r="J855" s="266"/>
      <c r="K855" s="266"/>
      <c r="L855" s="271"/>
      <c r="M855" s="272"/>
      <c r="N855" s="273"/>
      <c r="O855" s="273"/>
      <c r="P855" s="273"/>
      <c r="Q855" s="273"/>
      <c r="R855" s="273"/>
      <c r="S855" s="273"/>
      <c r="T855" s="274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75" t="s">
        <v>168</v>
      </c>
      <c r="AU855" s="275" t="s">
        <v>89</v>
      </c>
      <c r="AV855" s="15" t="s">
        <v>166</v>
      </c>
      <c r="AW855" s="15" t="s">
        <v>36</v>
      </c>
      <c r="AX855" s="15" t="s">
        <v>87</v>
      </c>
      <c r="AY855" s="275" t="s">
        <v>160</v>
      </c>
    </row>
    <row r="856" s="2" customFormat="1" ht="16.5" customHeight="1">
      <c r="A856" s="39"/>
      <c r="B856" s="40"/>
      <c r="C856" s="287" t="s">
        <v>900</v>
      </c>
      <c r="D856" s="287" t="s">
        <v>320</v>
      </c>
      <c r="E856" s="288" t="s">
        <v>901</v>
      </c>
      <c r="F856" s="289" t="s">
        <v>902</v>
      </c>
      <c r="G856" s="290" t="s">
        <v>185</v>
      </c>
      <c r="H856" s="291">
        <v>239.286</v>
      </c>
      <c r="I856" s="292"/>
      <c r="J856" s="293">
        <f>ROUND(I856*H856,2)</f>
        <v>0</v>
      </c>
      <c r="K856" s="294"/>
      <c r="L856" s="295"/>
      <c r="M856" s="296" t="s">
        <v>1</v>
      </c>
      <c r="N856" s="297" t="s">
        <v>45</v>
      </c>
      <c r="O856" s="92"/>
      <c r="P856" s="239">
        <f>O856*H856</f>
        <v>0</v>
      </c>
      <c r="Q856" s="239">
        <v>0.0177</v>
      </c>
      <c r="R856" s="239">
        <f>Q856*H856</f>
        <v>4.2353622</v>
      </c>
      <c r="S856" s="239">
        <v>0</v>
      </c>
      <c r="T856" s="240">
        <f>S856*H856</f>
        <v>0</v>
      </c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R856" s="241" t="s">
        <v>402</v>
      </c>
      <c r="AT856" s="241" t="s">
        <v>320</v>
      </c>
      <c r="AU856" s="241" t="s">
        <v>89</v>
      </c>
      <c r="AY856" s="18" t="s">
        <v>160</v>
      </c>
      <c r="BE856" s="242">
        <f>IF(N856="základní",J856,0)</f>
        <v>0</v>
      </c>
      <c r="BF856" s="242">
        <f>IF(N856="snížená",J856,0)</f>
        <v>0</v>
      </c>
      <c r="BG856" s="242">
        <f>IF(N856="zákl. přenesená",J856,0)</f>
        <v>0</v>
      </c>
      <c r="BH856" s="242">
        <f>IF(N856="sníž. přenesená",J856,0)</f>
        <v>0</v>
      </c>
      <c r="BI856" s="242">
        <f>IF(N856="nulová",J856,0)</f>
        <v>0</v>
      </c>
      <c r="BJ856" s="18" t="s">
        <v>87</v>
      </c>
      <c r="BK856" s="242">
        <f>ROUND(I856*H856,2)</f>
        <v>0</v>
      </c>
      <c r="BL856" s="18" t="s">
        <v>296</v>
      </c>
      <c r="BM856" s="241" t="s">
        <v>903</v>
      </c>
    </row>
    <row r="857" s="14" customFormat="1">
      <c r="A857" s="14"/>
      <c r="B857" s="254"/>
      <c r="C857" s="255"/>
      <c r="D857" s="245" t="s">
        <v>168</v>
      </c>
      <c r="E857" s="255"/>
      <c r="F857" s="257" t="s">
        <v>904</v>
      </c>
      <c r="G857" s="255"/>
      <c r="H857" s="258">
        <v>239.286</v>
      </c>
      <c r="I857" s="259"/>
      <c r="J857" s="255"/>
      <c r="K857" s="255"/>
      <c r="L857" s="260"/>
      <c r="M857" s="261"/>
      <c r="N857" s="262"/>
      <c r="O857" s="262"/>
      <c r="P857" s="262"/>
      <c r="Q857" s="262"/>
      <c r="R857" s="262"/>
      <c r="S857" s="262"/>
      <c r="T857" s="263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64" t="s">
        <v>168</v>
      </c>
      <c r="AU857" s="264" t="s">
        <v>89</v>
      </c>
      <c r="AV857" s="14" t="s">
        <v>89</v>
      </c>
      <c r="AW857" s="14" t="s">
        <v>4</v>
      </c>
      <c r="AX857" s="14" t="s">
        <v>87</v>
      </c>
      <c r="AY857" s="264" t="s">
        <v>160</v>
      </c>
    </row>
    <row r="858" s="2" customFormat="1" ht="24.15" customHeight="1">
      <c r="A858" s="39"/>
      <c r="B858" s="40"/>
      <c r="C858" s="229" t="s">
        <v>905</v>
      </c>
      <c r="D858" s="229" t="s">
        <v>162</v>
      </c>
      <c r="E858" s="230" t="s">
        <v>906</v>
      </c>
      <c r="F858" s="231" t="s">
        <v>907</v>
      </c>
      <c r="G858" s="232" t="s">
        <v>185</v>
      </c>
      <c r="H858" s="233">
        <v>43.359999999999999</v>
      </c>
      <c r="I858" s="234"/>
      <c r="J858" s="235">
        <f>ROUND(I858*H858,2)</f>
        <v>0</v>
      </c>
      <c r="K858" s="236"/>
      <c r="L858" s="45"/>
      <c r="M858" s="237" t="s">
        <v>1</v>
      </c>
      <c r="N858" s="238" t="s">
        <v>45</v>
      </c>
      <c r="O858" s="92"/>
      <c r="P858" s="239">
        <f>O858*H858</f>
        <v>0</v>
      </c>
      <c r="Q858" s="239">
        <v>0.0015</v>
      </c>
      <c r="R858" s="239">
        <f>Q858*H858</f>
        <v>0.065040000000000001</v>
      </c>
      <c r="S858" s="239">
        <v>0</v>
      </c>
      <c r="T858" s="240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41" t="s">
        <v>296</v>
      </c>
      <c r="AT858" s="241" t="s">
        <v>162</v>
      </c>
      <c r="AU858" s="241" t="s">
        <v>89</v>
      </c>
      <c r="AY858" s="18" t="s">
        <v>160</v>
      </c>
      <c r="BE858" s="242">
        <f>IF(N858="základní",J858,0)</f>
        <v>0</v>
      </c>
      <c r="BF858" s="242">
        <f>IF(N858="snížená",J858,0)</f>
        <v>0</v>
      </c>
      <c r="BG858" s="242">
        <f>IF(N858="zákl. přenesená",J858,0)</f>
        <v>0</v>
      </c>
      <c r="BH858" s="242">
        <f>IF(N858="sníž. přenesená",J858,0)</f>
        <v>0</v>
      </c>
      <c r="BI858" s="242">
        <f>IF(N858="nulová",J858,0)</f>
        <v>0</v>
      </c>
      <c r="BJ858" s="18" t="s">
        <v>87</v>
      </c>
      <c r="BK858" s="242">
        <f>ROUND(I858*H858,2)</f>
        <v>0</v>
      </c>
      <c r="BL858" s="18" t="s">
        <v>296</v>
      </c>
      <c r="BM858" s="241" t="s">
        <v>908</v>
      </c>
    </row>
    <row r="859" s="13" customFormat="1">
      <c r="A859" s="13"/>
      <c r="B859" s="243"/>
      <c r="C859" s="244"/>
      <c r="D859" s="245" t="s">
        <v>168</v>
      </c>
      <c r="E859" s="246" t="s">
        <v>1</v>
      </c>
      <c r="F859" s="247" t="s">
        <v>218</v>
      </c>
      <c r="G859" s="244"/>
      <c r="H859" s="246" t="s">
        <v>1</v>
      </c>
      <c r="I859" s="248"/>
      <c r="J859" s="244"/>
      <c r="K859" s="244"/>
      <c r="L859" s="249"/>
      <c r="M859" s="250"/>
      <c r="N859" s="251"/>
      <c r="O859" s="251"/>
      <c r="P859" s="251"/>
      <c r="Q859" s="251"/>
      <c r="R859" s="251"/>
      <c r="S859" s="251"/>
      <c r="T859" s="252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3" t="s">
        <v>168</v>
      </c>
      <c r="AU859" s="253" t="s">
        <v>89</v>
      </c>
      <c r="AV859" s="13" t="s">
        <v>87</v>
      </c>
      <c r="AW859" s="13" t="s">
        <v>36</v>
      </c>
      <c r="AX859" s="13" t="s">
        <v>80</v>
      </c>
      <c r="AY859" s="253" t="s">
        <v>160</v>
      </c>
    </row>
    <row r="860" s="14" customFormat="1">
      <c r="A860" s="14"/>
      <c r="B860" s="254"/>
      <c r="C860" s="255"/>
      <c r="D860" s="245" t="s">
        <v>168</v>
      </c>
      <c r="E860" s="256" t="s">
        <v>1</v>
      </c>
      <c r="F860" s="257" t="s">
        <v>381</v>
      </c>
      <c r="G860" s="255"/>
      <c r="H860" s="258">
        <v>5.9400000000000004</v>
      </c>
      <c r="I860" s="259"/>
      <c r="J860" s="255"/>
      <c r="K860" s="255"/>
      <c r="L860" s="260"/>
      <c r="M860" s="261"/>
      <c r="N860" s="262"/>
      <c r="O860" s="262"/>
      <c r="P860" s="262"/>
      <c r="Q860" s="262"/>
      <c r="R860" s="262"/>
      <c r="S860" s="262"/>
      <c r="T860" s="263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64" t="s">
        <v>168</v>
      </c>
      <c r="AU860" s="264" t="s">
        <v>89</v>
      </c>
      <c r="AV860" s="14" t="s">
        <v>89</v>
      </c>
      <c r="AW860" s="14" t="s">
        <v>36</v>
      </c>
      <c r="AX860" s="14" t="s">
        <v>80</v>
      </c>
      <c r="AY860" s="264" t="s">
        <v>160</v>
      </c>
    </row>
    <row r="861" s="14" customFormat="1">
      <c r="A861" s="14"/>
      <c r="B861" s="254"/>
      <c r="C861" s="255"/>
      <c r="D861" s="245" t="s">
        <v>168</v>
      </c>
      <c r="E861" s="256" t="s">
        <v>1</v>
      </c>
      <c r="F861" s="257" t="s">
        <v>382</v>
      </c>
      <c r="G861" s="255"/>
      <c r="H861" s="258">
        <v>11.699999999999999</v>
      </c>
      <c r="I861" s="259"/>
      <c r="J861" s="255"/>
      <c r="K861" s="255"/>
      <c r="L861" s="260"/>
      <c r="M861" s="261"/>
      <c r="N861" s="262"/>
      <c r="O861" s="262"/>
      <c r="P861" s="262"/>
      <c r="Q861" s="262"/>
      <c r="R861" s="262"/>
      <c r="S861" s="262"/>
      <c r="T861" s="263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64" t="s">
        <v>168</v>
      </c>
      <c r="AU861" s="264" t="s">
        <v>89</v>
      </c>
      <c r="AV861" s="14" t="s">
        <v>89</v>
      </c>
      <c r="AW861" s="14" t="s">
        <v>36</v>
      </c>
      <c r="AX861" s="14" t="s">
        <v>80</v>
      </c>
      <c r="AY861" s="264" t="s">
        <v>160</v>
      </c>
    </row>
    <row r="862" s="14" customFormat="1">
      <c r="A862" s="14"/>
      <c r="B862" s="254"/>
      <c r="C862" s="255"/>
      <c r="D862" s="245" t="s">
        <v>168</v>
      </c>
      <c r="E862" s="256" t="s">
        <v>1</v>
      </c>
      <c r="F862" s="257" t="s">
        <v>383</v>
      </c>
      <c r="G862" s="255"/>
      <c r="H862" s="258">
        <v>1.6200000000000001</v>
      </c>
      <c r="I862" s="259"/>
      <c r="J862" s="255"/>
      <c r="K862" s="255"/>
      <c r="L862" s="260"/>
      <c r="M862" s="261"/>
      <c r="N862" s="262"/>
      <c r="O862" s="262"/>
      <c r="P862" s="262"/>
      <c r="Q862" s="262"/>
      <c r="R862" s="262"/>
      <c r="S862" s="262"/>
      <c r="T862" s="263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64" t="s">
        <v>168</v>
      </c>
      <c r="AU862" s="264" t="s">
        <v>89</v>
      </c>
      <c r="AV862" s="14" t="s">
        <v>89</v>
      </c>
      <c r="AW862" s="14" t="s">
        <v>36</v>
      </c>
      <c r="AX862" s="14" t="s">
        <v>80</v>
      </c>
      <c r="AY862" s="264" t="s">
        <v>160</v>
      </c>
    </row>
    <row r="863" s="14" customFormat="1">
      <c r="A863" s="14"/>
      <c r="B863" s="254"/>
      <c r="C863" s="255"/>
      <c r="D863" s="245" t="s">
        <v>168</v>
      </c>
      <c r="E863" s="256" t="s">
        <v>1</v>
      </c>
      <c r="F863" s="257" t="s">
        <v>384</v>
      </c>
      <c r="G863" s="255"/>
      <c r="H863" s="258">
        <v>2.4199999999999999</v>
      </c>
      <c r="I863" s="259"/>
      <c r="J863" s="255"/>
      <c r="K863" s="255"/>
      <c r="L863" s="260"/>
      <c r="M863" s="261"/>
      <c r="N863" s="262"/>
      <c r="O863" s="262"/>
      <c r="P863" s="262"/>
      <c r="Q863" s="262"/>
      <c r="R863" s="262"/>
      <c r="S863" s="262"/>
      <c r="T863" s="263"/>
      <c r="U863" s="14"/>
      <c r="V863" s="14"/>
      <c r="W863" s="14"/>
      <c r="X863" s="14"/>
      <c r="Y863" s="14"/>
      <c r="Z863" s="14"/>
      <c r="AA863" s="14"/>
      <c r="AB863" s="14"/>
      <c r="AC863" s="14"/>
      <c r="AD863" s="14"/>
      <c r="AE863" s="14"/>
      <c r="AT863" s="264" t="s">
        <v>168</v>
      </c>
      <c r="AU863" s="264" t="s">
        <v>89</v>
      </c>
      <c r="AV863" s="14" t="s">
        <v>89</v>
      </c>
      <c r="AW863" s="14" t="s">
        <v>36</v>
      </c>
      <c r="AX863" s="14" t="s">
        <v>80</v>
      </c>
      <c r="AY863" s="264" t="s">
        <v>160</v>
      </c>
    </row>
    <row r="864" s="16" customFormat="1">
      <c r="A864" s="16"/>
      <c r="B864" s="276"/>
      <c r="C864" s="277"/>
      <c r="D864" s="245" t="s">
        <v>168</v>
      </c>
      <c r="E864" s="278" t="s">
        <v>1</v>
      </c>
      <c r="F864" s="279" t="s">
        <v>213</v>
      </c>
      <c r="G864" s="277"/>
      <c r="H864" s="280">
        <v>21.68</v>
      </c>
      <c r="I864" s="281"/>
      <c r="J864" s="277"/>
      <c r="K864" s="277"/>
      <c r="L864" s="282"/>
      <c r="M864" s="283"/>
      <c r="N864" s="284"/>
      <c r="O864" s="284"/>
      <c r="P864" s="284"/>
      <c r="Q864" s="284"/>
      <c r="R864" s="284"/>
      <c r="S864" s="284"/>
      <c r="T864" s="285"/>
      <c r="U864" s="16"/>
      <c r="V864" s="16"/>
      <c r="W864" s="16"/>
      <c r="X864" s="16"/>
      <c r="Y864" s="16"/>
      <c r="Z864" s="16"/>
      <c r="AA864" s="16"/>
      <c r="AB864" s="16"/>
      <c r="AC864" s="16"/>
      <c r="AD864" s="16"/>
      <c r="AE864" s="16"/>
      <c r="AT864" s="286" t="s">
        <v>168</v>
      </c>
      <c r="AU864" s="286" t="s">
        <v>89</v>
      </c>
      <c r="AV864" s="16" t="s">
        <v>100</v>
      </c>
      <c r="AW864" s="16" t="s">
        <v>36</v>
      </c>
      <c r="AX864" s="16" t="s">
        <v>80</v>
      </c>
      <c r="AY864" s="286" t="s">
        <v>160</v>
      </c>
    </row>
    <row r="865" s="13" customFormat="1">
      <c r="A865" s="13"/>
      <c r="B865" s="243"/>
      <c r="C865" s="244"/>
      <c r="D865" s="245" t="s">
        <v>168</v>
      </c>
      <c r="E865" s="246" t="s">
        <v>1</v>
      </c>
      <c r="F865" s="247" t="s">
        <v>221</v>
      </c>
      <c r="G865" s="244"/>
      <c r="H865" s="246" t="s">
        <v>1</v>
      </c>
      <c r="I865" s="248"/>
      <c r="J865" s="244"/>
      <c r="K865" s="244"/>
      <c r="L865" s="249"/>
      <c r="M865" s="250"/>
      <c r="N865" s="251"/>
      <c r="O865" s="251"/>
      <c r="P865" s="251"/>
      <c r="Q865" s="251"/>
      <c r="R865" s="251"/>
      <c r="S865" s="251"/>
      <c r="T865" s="252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53" t="s">
        <v>168</v>
      </c>
      <c r="AU865" s="253" t="s">
        <v>89</v>
      </c>
      <c r="AV865" s="13" t="s">
        <v>87</v>
      </c>
      <c r="AW865" s="13" t="s">
        <v>36</v>
      </c>
      <c r="AX865" s="13" t="s">
        <v>80</v>
      </c>
      <c r="AY865" s="253" t="s">
        <v>160</v>
      </c>
    </row>
    <row r="866" s="14" customFormat="1">
      <c r="A866" s="14"/>
      <c r="B866" s="254"/>
      <c r="C866" s="255"/>
      <c r="D866" s="245" t="s">
        <v>168</v>
      </c>
      <c r="E866" s="256" t="s">
        <v>1</v>
      </c>
      <c r="F866" s="257" t="s">
        <v>385</v>
      </c>
      <c r="G866" s="255"/>
      <c r="H866" s="258">
        <v>5.9400000000000004</v>
      </c>
      <c r="I866" s="259"/>
      <c r="J866" s="255"/>
      <c r="K866" s="255"/>
      <c r="L866" s="260"/>
      <c r="M866" s="261"/>
      <c r="N866" s="262"/>
      <c r="O866" s="262"/>
      <c r="P866" s="262"/>
      <c r="Q866" s="262"/>
      <c r="R866" s="262"/>
      <c r="S866" s="262"/>
      <c r="T866" s="263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64" t="s">
        <v>168</v>
      </c>
      <c r="AU866" s="264" t="s">
        <v>89</v>
      </c>
      <c r="AV866" s="14" t="s">
        <v>89</v>
      </c>
      <c r="AW866" s="14" t="s">
        <v>36</v>
      </c>
      <c r="AX866" s="14" t="s">
        <v>80</v>
      </c>
      <c r="AY866" s="264" t="s">
        <v>160</v>
      </c>
    </row>
    <row r="867" s="14" customFormat="1">
      <c r="A867" s="14"/>
      <c r="B867" s="254"/>
      <c r="C867" s="255"/>
      <c r="D867" s="245" t="s">
        <v>168</v>
      </c>
      <c r="E867" s="256" t="s">
        <v>1</v>
      </c>
      <c r="F867" s="257" t="s">
        <v>657</v>
      </c>
      <c r="G867" s="255"/>
      <c r="H867" s="258">
        <v>11.699999999999999</v>
      </c>
      <c r="I867" s="259"/>
      <c r="J867" s="255"/>
      <c r="K867" s="255"/>
      <c r="L867" s="260"/>
      <c r="M867" s="261"/>
      <c r="N867" s="262"/>
      <c r="O867" s="262"/>
      <c r="P867" s="262"/>
      <c r="Q867" s="262"/>
      <c r="R867" s="262"/>
      <c r="S867" s="262"/>
      <c r="T867" s="263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64" t="s">
        <v>168</v>
      </c>
      <c r="AU867" s="264" t="s">
        <v>89</v>
      </c>
      <c r="AV867" s="14" t="s">
        <v>89</v>
      </c>
      <c r="AW867" s="14" t="s">
        <v>36</v>
      </c>
      <c r="AX867" s="14" t="s">
        <v>80</v>
      </c>
      <c r="AY867" s="264" t="s">
        <v>160</v>
      </c>
    </row>
    <row r="868" s="14" customFormat="1">
      <c r="A868" s="14"/>
      <c r="B868" s="254"/>
      <c r="C868" s="255"/>
      <c r="D868" s="245" t="s">
        <v>168</v>
      </c>
      <c r="E868" s="256" t="s">
        <v>1</v>
      </c>
      <c r="F868" s="257" t="s">
        <v>387</v>
      </c>
      <c r="G868" s="255"/>
      <c r="H868" s="258">
        <v>1.6200000000000001</v>
      </c>
      <c r="I868" s="259"/>
      <c r="J868" s="255"/>
      <c r="K868" s="255"/>
      <c r="L868" s="260"/>
      <c r="M868" s="261"/>
      <c r="N868" s="262"/>
      <c r="O868" s="262"/>
      <c r="P868" s="262"/>
      <c r="Q868" s="262"/>
      <c r="R868" s="262"/>
      <c r="S868" s="262"/>
      <c r="T868" s="263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64" t="s">
        <v>168</v>
      </c>
      <c r="AU868" s="264" t="s">
        <v>89</v>
      </c>
      <c r="AV868" s="14" t="s">
        <v>89</v>
      </c>
      <c r="AW868" s="14" t="s">
        <v>36</v>
      </c>
      <c r="AX868" s="14" t="s">
        <v>80</v>
      </c>
      <c r="AY868" s="264" t="s">
        <v>160</v>
      </c>
    </row>
    <row r="869" s="14" customFormat="1">
      <c r="A869" s="14"/>
      <c r="B869" s="254"/>
      <c r="C869" s="255"/>
      <c r="D869" s="245" t="s">
        <v>168</v>
      </c>
      <c r="E869" s="256" t="s">
        <v>1</v>
      </c>
      <c r="F869" s="257" t="s">
        <v>388</v>
      </c>
      <c r="G869" s="255"/>
      <c r="H869" s="258">
        <v>2.4199999999999999</v>
      </c>
      <c r="I869" s="259"/>
      <c r="J869" s="255"/>
      <c r="K869" s="255"/>
      <c r="L869" s="260"/>
      <c r="M869" s="261"/>
      <c r="N869" s="262"/>
      <c r="O869" s="262"/>
      <c r="P869" s="262"/>
      <c r="Q869" s="262"/>
      <c r="R869" s="262"/>
      <c r="S869" s="262"/>
      <c r="T869" s="263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64" t="s">
        <v>168</v>
      </c>
      <c r="AU869" s="264" t="s">
        <v>89</v>
      </c>
      <c r="AV869" s="14" t="s">
        <v>89</v>
      </c>
      <c r="AW869" s="14" t="s">
        <v>36</v>
      </c>
      <c r="AX869" s="14" t="s">
        <v>80</v>
      </c>
      <c r="AY869" s="264" t="s">
        <v>160</v>
      </c>
    </row>
    <row r="870" s="16" customFormat="1">
      <c r="A870" s="16"/>
      <c r="B870" s="276"/>
      <c r="C870" s="277"/>
      <c r="D870" s="245" t="s">
        <v>168</v>
      </c>
      <c r="E870" s="278" t="s">
        <v>1</v>
      </c>
      <c r="F870" s="279" t="s">
        <v>213</v>
      </c>
      <c r="G870" s="277"/>
      <c r="H870" s="280">
        <v>21.68</v>
      </c>
      <c r="I870" s="281"/>
      <c r="J870" s="277"/>
      <c r="K870" s="277"/>
      <c r="L870" s="282"/>
      <c r="M870" s="283"/>
      <c r="N870" s="284"/>
      <c r="O870" s="284"/>
      <c r="P870" s="284"/>
      <c r="Q870" s="284"/>
      <c r="R870" s="284"/>
      <c r="S870" s="284"/>
      <c r="T870" s="285"/>
      <c r="U870" s="16"/>
      <c r="V870" s="16"/>
      <c r="W870" s="16"/>
      <c r="X870" s="16"/>
      <c r="Y870" s="16"/>
      <c r="Z870" s="16"/>
      <c r="AA870" s="16"/>
      <c r="AB870" s="16"/>
      <c r="AC870" s="16"/>
      <c r="AD870" s="16"/>
      <c r="AE870" s="16"/>
      <c r="AT870" s="286" t="s">
        <v>168</v>
      </c>
      <c r="AU870" s="286" t="s">
        <v>89</v>
      </c>
      <c r="AV870" s="16" t="s">
        <v>100</v>
      </c>
      <c r="AW870" s="16" t="s">
        <v>36</v>
      </c>
      <c r="AX870" s="16" t="s">
        <v>80</v>
      </c>
      <c r="AY870" s="286" t="s">
        <v>160</v>
      </c>
    </row>
    <row r="871" s="15" customFormat="1">
      <c r="A871" s="15"/>
      <c r="B871" s="265"/>
      <c r="C871" s="266"/>
      <c r="D871" s="245" t="s">
        <v>168</v>
      </c>
      <c r="E871" s="267" t="s">
        <v>1</v>
      </c>
      <c r="F871" s="268" t="s">
        <v>173</v>
      </c>
      <c r="G871" s="266"/>
      <c r="H871" s="269">
        <v>43.359999999999999</v>
      </c>
      <c r="I871" s="270"/>
      <c r="J871" s="266"/>
      <c r="K871" s="266"/>
      <c r="L871" s="271"/>
      <c r="M871" s="272"/>
      <c r="N871" s="273"/>
      <c r="O871" s="273"/>
      <c r="P871" s="273"/>
      <c r="Q871" s="273"/>
      <c r="R871" s="273"/>
      <c r="S871" s="273"/>
      <c r="T871" s="274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75" t="s">
        <v>168</v>
      </c>
      <c r="AU871" s="275" t="s">
        <v>89</v>
      </c>
      <c r="AV871" s="15" t="s">
        <v>166</v>
      </c>
      <c r="AW871" s="15" t="s">
        <v>36</v>
      </c>
      <c r="AX871" s="15" t="s">
        <v>87</v>
      </c>
      <c r="AY871" s="275" t="s">
        <v>160</v>
      </c>
    </row>
    <row r="872" s="2" customFormat="1" ht="37.8" customHeight="1">
      <c r="A872" s="39"/>
      <c r="B872" s="40"/>
      <c r="C872" s="229" t="s">
        <v>909</v>
      </c>
      <c r="D872" s="229" t="s">
        <v>162</v>
      </c>
      <c r="E872" s="230" t="s">
        <v>910</v>
      </c>
      <c r="F872" s="231" t="s">
        <v>911</v>
      </c>
      <c r="G872" s="232" t="s">
        <v>451</v>
      </c>
      <c r="H872" s="233">
        <v>1</v>
      </c>
      <c r="I872" s="234"/>
      <c r="J872" s="235">
        <f>ROUND(I872*H872,2)</f>
        <v>0</v>
      </c>
      <c r="K872" s="236"/>
      <c r="L872" s="45"/>
      <c r="M872" s="237" t="s">
        <v>1</v>
      </c>
      <c r="N872" s="238" t="s">
        <v>45</v>
      </c>
      <c r="O872" s="92"/>
      <c r="P872" s="239">
        <f>O872*H872</f>
        <v>0</v>
      </c>
      <c r="Q872" s="239">
        <v>0</v>
      </c>
      <c r="R872" s="239">
        <f>Q872*H872</f>
        <v>0</v>
      </c>
      <c r="S872" s="239">
        <v>0</v>
      </c>
      <c r="T872" s="240">
        <f>S872*H872</f>
        <v>0</v>
      </c>
      <c r="U872" s="39"/>
      <c r="V872" s="39"/>
      <c r="W872" s="39"/>
      <c r="X872" s="39"/>
      <c r="Y872" s="39"/>
      <c r="Z872" s="39"/>
      <c r="AA872" s="39"/>
      <c r="AB872" s="39"/>
      <c r="AC872" s="39"/>
      <c r="AD872" s="39"/>
      <c r="AE872" s="39"/>
      <c r="AR872" s="241" t="s">
        <v>296</v>
      </c>
      <c r="AT872" s="241" t="s">
        <v>162</v>
      </c>
      <c r="AU872" s="241" t="s">
        <v>89</v>
      </c>
      <c r="AY872" s="18" t="s">
        <v>160</v>
      </c>
      <c r="BE872" s="242">
        <f>IF(N872="základní",J872,0)</f>
        <v>0</v>
      </c>
      <c r="BF872" s="242">
        <f>IF(N872="snížená",J872,0)</f>
        <v>0</v>
      </c>
      <c r="BG872" s="242">
        <f>IF(N872="zákl. přenesená",J872,0)</f>
        <v>0</v>
      </c>
      <c r="BH872" s="242">
        <f>IF(N872="sníž. přenesená",J872,0)</f>
        <v>0</v>
      </c>
      <c r="BI872" s="242">
        <f>IF(N872="nulová",J872,0)</f>
        <v>0</v>
      </c>
      <c r="BJ872" s="18" t="s">
        <v>87</v>
      </c>
      <c r="BK872" s="242">
        <f>ROUND(I872*H872,2)</f>
        <v>0</v>
      </c>
      <c r="BL872" s="18" t="s">
        <v>296</v>
      </c>
      <c r="BM872" s="241" t="s">
        <v>912</v>
      </c>
    </row>
    <row r="873" s="2" customFormat="1" ht="24.15" customHeight="1">
      <c r="A873" s="39"/>
      <c r="B873" s="40"/>
      <c r="C873" s="229" t="s">
        <v>913</v>
      </c>
      <c r="D873" s="229" t="s">
        <v>162</v>
      </c>
      <c r="E873" s="230" t="s">
        <v>914</v>
      </c>
      <c r="F873" s="231" t="s">
        <v>915</v>
      </c>
      <c r="G873" s="232" t="s">
        <v>533</v>
      </c>
      <c r="H873" s="302"/>
      <c r="I873" s="234"/>
      <c r="J873" s="235">
        <f>ROUND(I873*H873,2)</f>
        <v>0</v>
      </c>
      <c r="K873" s="236"/>
      <c r="L873" s="45"/>
      <c r="M873" s="237" t="s">
        <v>1</v>
      </c>
      <c r="N873" s="238" t="s">
        <v>45</v>
      </c>
      <c r="O873" s="92"/>
      <c r="P873" s="239">
        <f>O873*H873</f>
        <v>0</v>
      </c>
      <c r="Q873" s="239">
        <v>0</v>
      </c>
      <c r="R873" s="239">
        <f>Q873*H873</f>
        <v>0</v>
      </c>
      <c r="S873" s="239">
        <v>0</v>
      </c>
      <c r="T873" s="240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41" t="s">
        <v>296</v>
      </c>
      <c r="AT873" s="241" t="s">
        <v>162</v>
      </c>
      <c r="AU873" s="241" t="s">
        <v>89</v>
      </c>
      <c r="AY873" s="18" t="s">
        <v>160</v>
      </c>
      <c r="BE873" s="242">
        <f>IF(N873="základní",J873,0)</f>
        <v>0</v>
      </c>
      <c r="BF873" s="242">
        <f>IF(N873="snížená",J873,0)</f>
        <v>0</v>
      </c>
      <c r="BG873" s="242">
        <f>IF(N873="zákl. přenesená",J873,0)</f>
        <v>0</v>
      </c>
      <c r="BH873" s="242">
        <f>IF(N873="sníž. přenesená",J873,0)</f>
        <v>0</v>
      </c>
      <c r="BI873" s="242">
        <f>IF(N873="nulová",J873,0)</f>
        <v>0</v>
      </c>
      <c r="BJ873" s="18" t="s">
        <v>87</v>
      </c>
      <c r="BK873" s="242">
        <f>ROUND(I873*H873,2)</f>
        <v>0</v>
      </c>
      <c r="BL873" s="18" t="s">
        <v>296</v>
      </c>
      <c r="BM873" s="241" t="s">
        <v>916</v>
      </c>
    </row>
    <row r="874" s="12" customFormat="1" ht="22.8" customHeight="1">
      <c r="A874" s="12"/>
      <c r="B874" s="213"/>
      <c r="C874" s="214"/>
      <c r="D874" s="215" t="s">
        <v>79</v>
      </c>
      <c r="E874" s="227" t="s">
        <v>917</v>
      </c>
      <c r="F874" s="227" t="s">
        <v>918</v>
      </c>
      <c r="G874" s="214"/>
      <c r="H874" s="214"/>
      <c r="I874" s="217"/>
      <c r="J874" s="228">
        <f>BK874</f>
        <v>0</v>
      </c>
      <c r="K874" s="214"/>
      <c r="L874" s="219"/>
      <c r="M874" s="220"/>
      <c r="N874" s="221"/>
      <c r="O874" s="221"/>
      <c r="P874" s="222">
        <f>SUM(P875:P927)</f>
        <v>0</v>
      </c>
      <c r="Q874" s="221"/>
      <c r="R874" s="222">
        <f>SUM(R875:R927)</f>
        <v>0.98407034999999998</v>
      </c>
      <c r="S874" s="221"/>
      <c r="T874" s="223">
        <f>SUM(T875:T927)</f>
        <v>0.17047499999999999</v>
      </c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R874" s="224" t="s">
        <v>89</v>
      </c>
      <c r="AT874" s="225" t="s">
        <v>79</v>
      </c>
      <c r="AU874" s="225" t="s">
        <v>87</v>
      </c>
      <c r="AY874" s="224" t="s">
        <v>160</v>
      </c>
      <c r="BK874" s="226">
        <f>SUM(BK875:BK927)</f>
        <v>0</v>
      </c>
    </row>
    <row r="875" s="2" customFormat="1" ht="16.5" customHeight="1">
      <c r="A875" s="39"/>
      <c r="B875" s="40"/>
      <c r="C875" s="229" t="s">
        <v>919</v>
      </c>
      <c r="D875" s="229" t="s">
        <v>162</v>
      </c>
      <c r="E875" s="230" t="s">
        <v>920</v>
      </c>
      <c r="F875" s="231" t="s">
        <v>921</v>
      </c>
      <c r="G875" s="232" t="s">
        <v>185</v>
      </c>
      <c r="H875" s="233">
        <v>62.399999999999999</v>
      </c>
      <c r="I875" s="234"/>
      <c r="J875" s="235">
        <f>ROUND(I875*H875,2)</f>
        <v>0</v>
      </c>
      <c r="K875" s="236"/>
      <c r="L875" s="45"/>
      <c r="M875" s="237" t="s">
        <v>1</v>
      </c>
      <c r="N875" s="238" t="s">
        <v>45</v>
      </c>
      <c r="O875" s="92"/>
      <c r="P875" s="239">
        <f>O875*H875</f>
        <v>0</v>
      </c>
      <c r="Q875" s="239">
        <v>0</v>
      </c>
      <c r="R875" s="239">
        <f>Q875*H875</f>
        <v>0</v>
      </c>
      <c r="S875" s="239">
        <v>0</v>
      </c>
      <c r="T875" s="240">
        <f>S875*H875</f>
        <v>0</v>
      </c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R875" s="241" t="s">
        <v>296</v>
      </c>
      <c r="AT875" s="241" t="s">
        <v>162</v>
      </c>
      <c r="AU875" s="241" t="s">
        <v>89</v>
      </c>
      <c r="AY875" s="18" t="s">
        <v>160</v>
      </c>
      <c r="BE875" s="242">
        <f>IF(N875="základní",J875,0)</f>
        <v>0</v>
      </c>
      <c r="BF875" s="242">
        <f>IF(N875="snížená",J875,0)</f>
        <v>0</v>
      </c>
      <c r="BG875" s="242">
        <f>IF(N875="zákl. přenesená",J875,0)</f>
        <v>0</v>
      </c>
      <c r="BH875" s="242">
        <f>IF(N875="sníž. přenesená",J875,0)</f>
        <v>0</v>
      </c>
      <c r="BI875" s="242">
        <f>IF(N875="nulová",J875,0)</f>
        <v>0</v>
      </c>
      <c r="BJ875" s="18" t="s">
        <v>87</v>
      </c>
      <c r="BK875" s="242">
        <f>ROUND(I875*H875,2)</f>
        <v>0</v>
      </c>
      <c r="BL875" s="18" t="s">
        <v>296</v>
      </c>
      <c r="BM875" s="241" t="s">
        <v>922</v>
      </c>
    </row>
    <row r="876" s="13" customFormat="1">
      <c r="A876" s="13"/>
      <c r="B876" s="243"/>
      <c r="C876" s="244"/>
      <c r="D876" s="245" t="s">
        <v>168</v>
      </c>
      <c r="E876" s="246" t="s">
        <v>1</v>
      </c>
      <c r="F876" s="247" t="s">
        <v>169</v>
      </c>
      <c r="G876" s="244"/>
      <c r="H876" s="246" t="s">
        <v>1</v>
      </c>
      <c r="I876" s="248"/>
      <c r="J876" s="244"/>
      <c r="K876" s="244"/>
      <c r="L876" s="249"/>
      <c r="M876" s="250"/>
      <c r="N876" s="251"/>
      <c r="O876" s="251"/>
      <c r="P876" s="251"/>
      <c r="Q876" s="251"/>
      <c r="R876" s="251"/>
      <c r="S876" s="251"/>
      <c r="T876" s="252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53" t="s">
        <v>168</v>
      </c>
      <c r="AU876" s="253" t="s">
        <v>89</v>
      </c>
      <c r="AV876" s="13" t="s">
        <v>87</v>
      </c>
      <c r="AW876" s="13" t="s">
        <v>36</v>
      </c>
      <c r="AX876" s="13" t="s">
        <v>80</v>
      </c>
      <c r="AY876" s="253" t="s">
        <v>160</v>
      </c>
    </row>
    <row r="877" s="14" customFormat="1">
      <c r="A877" s="14"/>
      <c r="B877" s="254"/>
      <c r="C877" s="255"/>
      <c r="D877" s="245" t="s">
        <v>168</v>
      </c>
      <c r="E877" s="256" t="s">
        <v>1</v>
      </c>
      <c r="F877" s="257" t="s">
        <v>230</v>
      </c>
      <c r="G877" s="255"/>
      <c r="H877" s="258">
        <v>4.6900000000000004</v>
      </c>
      <c r="I877" s="259"/>
      <c r="J877" s="255"/>
      <c r="K877" s="255"/>
      <c r="L877" s="260"/>
      <c r="M877" s="261"/>
      <c r="N877" s="262"/>
      <c r="O877" s="262"/>
      <c r="P877" s="262"/>
      <c r="Q877" s="262"/>
      <c r="R877" s="262"/>
      <c r="S877" s="262"/>
      <c r="T877" s="263"/>
      <c r="U877" s="14"/>
      <c r="V877" s="14"/>
      <c r="W877" s="14"/>
      <c r="X877" s="14"/>
      <c r="Y877" s="14"/>
      <c r="Z877" s="14"/>
      <c r="AA877" s="14"/>
      <c r="AB877" s="14"/>
      <c r="AC877" s="14"/>
      <c r="AD877" s="14"/>
      <c r="AE877" s="14"/>
      <c r="AT877" s="264" t="s">
        <v>168</v>
      </c>
      <c r="AU877" s="264" t="s">
        <v>89</v>
      </c>
      <c r="AV877" s="14" t="s">
        <v>89</v>
      </c>
      <c r="AW877" s="14" t="s">
        <v>36</v>
      </c>
      <c r="AX877" s="14" t="s">
        <v>80</v>
      </c>
      <c r="AY877" s="264" t="s">
        <v>160</v>
      </c>
    </row>
    <row r="878" s="14" customFormat="1">
      <c r="A878" s="14"/>
      <c r="B878" s="254"/>
      <c r="C878" s="255"/>
      <c r="D878" s="245" t="s">
        <v>168</v>
      </c>
      <c r="E878" s="256" t="s">
        <v>1</v>
      </c>
      <c r="F878" s="257" t="s">
        <v>231</v>
      </c>
      <c r="G878" s="255"/>
      <c r="H878" s="258">
        <v>12.210000000000001</v>
      </c>
      <c r="I878" s="259"/>
      <c r="J878" s="255"/>
      <c r="K878" s="255"/>
      <c r="L878" s="260"/>
      <c r="M878" s="261"/>
      <c r="N878" s="262"/>
      <c r="O878" s="262"/>
      <c r="P878" s="262"/>
      <c r="Q878" s="262"/>
      <c r="R878" s="262"/>
      <c r="S878" s="262"/>
      <c r="T878" s="263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64" t="s">
        <v>168</v>
      </c>
      <c r="AU878" s="264" t="s">
        <v>89</v>
      </c>
      <c r="AV878" s="14" t="s">
        <v>89</v>
      </c>
      <c r="AW878" s="14" t="s">
        <v>36</v>
      </c>
      <c r="AX878" s="14" t="s">
        <v>80</v>
      </c>
      <c r="AY878" s="264" t="s">
        <v>160</v>
      </c>
    </row>
    <row r="879" s="14" customFormat="1">
      <c r="A879" s="14"/>
      <c r="B879" s="254"/>
      <c r="C879" s="255"/>
      <c r="D879" s="245" t="s">
        <v>168</v>
      </c>
      <c r="E879" s="256" t="s">
        <v>1</v>
      </c>
      <c r="F879" s="257" t="s">
        <v>379</v>
      </c>
      <c r="G879" s="255"/>
      <c r="H879" s="258">
        <v>23.219999999999999</v>
      </c>
      <c r="I879" s="259"/>
      <c r="J879" s="255"/>
      <c r="K879" s="255"/>
      <c r="L879" s="260"/>
      <c r="M879" s="261"/>
      <c r="N879" s="262"/>
      <c r="O879" s="262"/>
      <c r="P879" s="262"/>
      <c r="Q879" s="262"/>
      <c r="R879" s="262"/>
      <c r="S879" s="262"/>
      <c r="T879" s="263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64" t="s">
        <v>168</v>
      </c>
      <c r="AU879" s="264" t="s">
        <v>89</v>
      </c>
      <c r="AV879" s="14" t="s">
        <v>89</v>
      </c>
      <c r="AW879" s="14" t="s">
        <v>36</v>
      </c>
      <c r="AX879" s="14" t="s">
        <v>80</v>
      </c>
      <c r="AY879" s="264" t="s">
        <v>160</v>
      </c>
    </row>
    <row r="880" s="14" customFormat="1">
      <c r="A880" s="14"/>
      <c r="B880" s="254"/>
      <c r="C880" s="255"/>
      <c r="D880" s="245" t="s">
        <v>168</v>
      </c>
      <c r="E880" s="256" t="s">
        <v>1</v>
      </c>
      <c r="F880" s="257" t="s">
        <v>380</v>
      </c>
      <c r="G880" s="255"/>
      <c r="H880" s="258">
        <v>22.280000000000001</v>
      </c>
      <c r="I880" s="259"/>
      <c r="J880" s="255"/>
      <c r="K880" s="255"/>
      <c r="L880" s="260"/>
      <c r="M880" s="261"/>
      <c r="N880" s="262"/>
      <c r="O880" s="262"/>
      <c r="P880" s="262"/>
      <c r="Q880" s="262"/>
      <c r="R880" s="262"/>
      <c r="S880" s="262"/>
      <c r="T880" s="263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64" t="s">
        <v>168</v>
      </c>
      <c r="AU880" s="264" t="s">
        <v>89</v>
      </c>
      <c r="AV880" s="14" t="s">
        <v>89</v>
      </c>
      <c r="AW880" s="14" t="s">
        <v>36</v>
      </c>
      <c r="AX880" s="14" t="s">
        <v>80</v>
      </c>
      <c r="AY880" s="264" t="s">
        <v>160</v>
      </c>
    </row>
    <row r="881" s="16" customFormat="1">
      <c r="A881" s="16"/>
      <c r="B881" s="276"/>
      <c r="C881" s="277"/>
      <c r="D881" s="245" t="s">
        <v>168</v>
      </c>
      <c r="E881" s="278" t="s">
        <v>1</v>
      </c>
      <c r="F881" s="279" t="s">
        <v>213</v>
      </c>
      <c r="G881" s="277"/>
      <c r="H881" s="280">
        <v>62.400000000000006</v>
      </c>
      <c r="I881" s="281"/>
      <c r="J881" s="277"/>
      <c r="K881" s="277"/>
      <c r="L881" s="282"/>
      <c r="M881" s="283"/>
      <c r="N881" s="284"/>
      <c r="O881" s="284"/>
      <c r="P881" s="284"/>
      <c r="Q881" s="284"/>
      <c r="R881" s="284"/>
      <c r="S881" s="284"/>
      <c r="T881" s="285"/>
      <c r="U881" s="16"/>
      <c r="V881" s="16"/>
      <c r="W881" s="16"/>
      <c r="X881" s="16"/>
      <c r="Y881" s="16"/>
      <c r="Z881" s="16"/>
      <c r="AA881" s="16"/>
      <c r="AB881" s="16"/>
      <c r="AC881" s="16"/>
      <c r="AD881" s="16"/>
      <c r="AE881" s="16"/>
      <c r="AT881" s="286" t="s">
        <v>168</v>
      </c>
      <c r="AU881" s="286" t="s">
        <v>89</v>
      </c>
      <c r="AV881" s="16" t="s">
        <v>100</v>
      </c>
      <c r="AW881" s="16" t="s">
        <v>36</v>
      </c>
      <c r="AX881" s="16" t="s">
        <v>80</v>
      </c>
      <c r="AY881" s="286" t="s">
        <v>160</v>
      </c>
    </row>
    <row r="882" s="15" customFormat="1">
      <c r="A882" s="15"/>
      <c r="B882" s="265"/>
      <c r="C882" s="266"/>
      <c r="D882" s="245" t="s">
        <v>168</v>
      </c>
      <c r="E882" s="267" t="s">
        <v>1</v>
      </c>
      <c r="F882" s="268" t="s">
        <v>173</v>
      </c>
      <c r="G882" s="266"/>
      <c r="H882" s="269">
        <v>62.400000000000006</v>
      </c>
      <c r="I882" s="270"/>
      <c r="J882" s="266"/>
      <c r="K882" s="266"/>
      <c r="L882" s="271"/>
      <c r="M882" s="272"/>
      <c r="N882" s="273"/>
      <c r="O882" s="273"/>
      <c r="P882" s="273"/>
      <c r="Q882" s="273"/>
      <c r="R882" s="273"/>
      <c r="S882" s="273"/>
      <c r="T882" s="274"/>
      <c r="U882" s="15"/>
      <c r="V882" s="15"/>
      <c r="W882" s="15"/>
      <c r="X882" s="15"/>
      <c r="Y882" s="15"/>
      <c r="Z882" s="15"/>
      <c r="AA882" s="15"/>
      <c r="AB882" s="15"/>
      <c r="AC882" s="15"/>
      <c r="AD882" s="15"/>
      <c r="AE882" s="15"/>
      <c r="AT882" s="275" t="s">
        <v>168</v>
      </c>
      <c r="AU882" s="275" t="s">
        <v>89</v>
      </c>
      <c r="AV882" s="15" t="s">
        <v>166</v>
      </c>
      <c r="AW882" s="15" t="s">
        <v>36</v>
      </c>
      <c r="AX882" s="15" t="s">
        <v>87</v>
      </c>
      <c r="AY882" s="275" t="s">
        <v>160</v>
      </c>
    </row>
    <row r="883" s="2" customFormat="1" ht="24.15" customHeight="1">
      <c r="A883" s="39"/>
      <c r="B883" s="40"/>
      <c r="C883" s="229" t="s">
        <v>923</v>
      </c>
      <c r="D883" s="229" t="s">
        <v>162</v>
      </c>
      <c r="E883" s="230" t="s">
        <v>924</v>
      </c>
      <c r="F883" s="231" t="s">
        <v>925</v>
      </c>
      <c r="G883" s="232" t="s">
        <v>185</v>
      </c>
      <c r="H883" s="233">
        <v>62.399999999999999</v>
      </c>
      <c r="I883" s="234"/>
      <c r="J883" s="235">
        <f>ROUND(I883*H883,2)</f>
        <v>0</v>
      </c>
      <c r="K883" s="236"/>
      <c r="L883" s="45"/>
      <c r="M883" s="237" t="s">
        <v>1</v>
      </c>
      <c r="N883" s="238" t="s">
        <v>45</v>
      </c>
      <c r="O883" s="92"/>
      <c r="P883" s="239">
        <f>O883*H883</f>
        <v>0</v>
      </c>
      <c r="Q883" s="239">
        <v>3.0000000000000001E-05</v>
      </c>
      <c r="R883" s="239">
        <f>Q883*H883</f>
        <v>0.001872</v>
      </c>
      <c r="S883" s="239">
        <v>0</v>
      </c>
      <c r="T883" s="240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41" t="s">
        <v>296</v>
      </c>
      <c r="AT883" s="241" t="s">
        <v>162</v>
      </c>
      <c r="AU883" s="241" t="s">
        <v>89</v>
      </c>
      <c r="AY883" s="18" t="s">
        <v>160</v>
      </c>
      <c r="BE883" s="242">
        <f>IF(N883="základní",J883,0)</f>
        <v>0</v>
      </c>
      <c r="BF883" s="242">
        <f>IF(N883="snížená",J883,0)</f>
        <v>0</v>
      </c>
      <c r="BG883" s="242">
        <f>IF(N883="zákl. přenesená",J883,0)</f>
        <v>0</v>
      </c>
      <c r="BH883" s="242">
        <f>IF(N883="sníž. přenesená",J883,0)</f>
        <v>0</v>
      </c>
      <c r="BI883" s="242">
        <f>IF(N883="nulová",J883,0)</f>
        <v>0</v>
      </c>
      <c r="BJ883" s="18" t="s">
        <v>87</v>
      </c>
      <c r="BK883" s="242">
        <f>ROUND(I883*H883,2)</f>
        <v>0</v>
      </c>
      <c r="BL883" s="18" t="s">
        <v>296</v>
      </c>
      <c r="BM883" s="241" t="s">
        <v>926</v>
      </c>
    </row>
    <row r="884" s="13" customFormat="1">
      <c r="A884" s="13"/>
      <c r="B884" s="243"/>
      <c r="C884" s="244"/>
      <c r="D884" s="245" t="s">
        <v>168</v>
      </c>
      <c r="E884" s="246" t="s">
        <v>1</v>
      </c>
      <c r="F884" s="247" t="s">
        <v>169</v>
      </c>
      <c r="G884" s="244"/>
      <c r="H884" s="246" t="s">
        <v>1</v>
      </c>
      <c r="I884" s="248"/>
      <c r="J884" s="244"/>
      <c r="K884" s="244"/>
      <c r="L884" s="249"/>
      <c r="M884" s="250"/>
      <c r="N884" s="251"/>
      <c r="O884" s="251"/>
      <c r="P884" s="251"/>
      <c r="Q884" s="251"/>
      <c r="R884" s="251"/>
      <c r="S884" s="251"/>
      <c r="T884" s="252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53" t="s">
        <v>168</v>
      </c>
      <c r="AU884" s="253" t="s">
        <v>89</v>
      </c>
      <c r="AV884" s="13" t="s">
        <v>87</v>
      </c>
      <c r="AW884" s="13" t="s">
        <v>36</v>
      </c>
      <c r="AX884" s="13" t="s">
        <v>80</v>
      </c>
      <c r="AY884" s="253" t="s">
        <v>160</v>
      </c>
    </row>
    <row r="885" s="14" customFormat="1">
      <c r="A885" s="14"/>
      <c r="B885" s="254"/>
      <c r="C885" s="255"/>
      <c r="D885" s="245" t="s">
        <v>168</v>
      </c>
      <c r="E885" s="256" t="s">
        <v>1</v>
      </c>
      <c r="F885" s="257" t="s">
        <v>230</v>
      </c>
      <c r="G885" s="255"/>
      <c r="H885" s="258">
        <v>4.6900000000000004</v>
      </c>
      <c r="I885" s="259"/>
      <c r="J885" s="255"/>
      <c r="K885" s="255"/>
      <c r="L885" s="260"/>
      <c r="M885" s="261"/>
      <c r="N885" s="262"/>
      <c r="O885" s="262"/>
      <c r="P885" s="262"/>
      <c r="Q885" s="262"/>
      <c r="R885" s="262"/>
      <c r="S885" s="262"/>
      <c r="T885" s="263"/>
      <c r="U885" s="14"/>
      <c r="V885" s="14"/>
      <c r="W885" s="14"/>
      <c r="X885" s="14"/>
      <c r="Y885" s="14"/>
      <c r="Z885" s="14"/>
      <c r="AA885" s="14"/>
      <c r="AB885" s="14"/>
      <c r="AC885" s="14"/>
      <c r="AD885" s="14"/>
      <c r="AE885" s="14"/>
      <c r="AT885" s="264" t="s">
        <v>168</v>
      </c>
      <c r="AU885" s="264" t="s">
        <v>89</v>
      </c>
      <c r="AV885" s="14" t="s">
        <v>89</v>
      </c>
      <c r="AW885" s="14" t="s">
        <v>36</v>
      </c>
      <c r="AX885" s="14" t="s">
        <v>80</v>
      </c>
      <c r="AY885" s="264" t="s">
        <v>160</v>
      </c>
    </row>
    <row r="886" s="14" customFormat="1">
      <c r="A886" s="14"/>
      <c r="B886" s="254"/>
      <c r="C886" s="255"/>
      <c r="D886" s="245" t="s">
        <v>168</v>
      </c>
      <c r="E886" s="256" t="s">
        <v>1</v>
      </c>
      <c r="F886" s="257" t="s">
        <v>231</v>
      </c>
      <c r="G886" s="255"/>
      <c r="H886" s="258">
        <v>12.210000000000001</v>
      </c>
      <c r="I886" s="259"/>
      <c r="J886" s="255"/>
      <c r="K886" s="255"/>
      <c r="L886" s="260"/>
      <c r="M886" s="261"/>
      <c r="N886" s="262"/>
      <c r="O886" s="262"/>
      <c r="P886" s="262"/>
      <c r="Q886" s="262"/>
      <c r="R886" s="262"/>
      <c r="S886" s="262"/>
      <c r="T886" s="263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64" t="s">
        <v>168</v>
      </c>
      <c r="AU886" s="264" t="s">
        <v>89</v>
      </c>
      <c r="AV886" s="14" t="s">
        <v>89</v>
      </c>
      <c r="AW886" s="14" t="s">
        <v>36</v>
      </c>
      <c r="AX886" s="14" t="s">
        <v>80</v>
      </c>
      <c r="AY886" s="264" t="s">
        <v>160</v>
      </c>
    </row>
    <row r="887" s="14" customFormat="1">
      <c r="A887" s="14"/>
      <c r="B887" s="254"/>
      <c r="C887" s="255"/>
      <c r="D887" s="245" t="s">
        <v>168</v>
      </c>
      <c r="E887" s="256" t="s">
        <v>1</v>
      </c>
      <c r="F887" s="257" t="s">
        <v>379</v>
      </c>
      <c r="G887" s="255"/>
      <c r="H887" s="258">
        <v>23.219999999999999</v>
      </c>
      <c r="I887" s="259"/>
      <c r="J887" s="255"/>
      <c r="K887" s="255"/>
      <c r="L887" s="260"/>
      <c r="M887" s="261"/>
      <c r="N887" s="262"/>
      <c r="O887" s="262"/>
      <c r="P887" s="262"/>
      <c r="Q887" s="262"/>
      <c r="R887" s="262"/>
      <c r="S887" s="262"/>
      <c r="T887" s="263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64" t="s">
        <v>168</v>
      </c>
      <c r="AU887" s="264" t="s">
        <v>89</v>
      </c>
      <c r="AV887" s="14" t="s">
        <v>89</v>
      </c>
      <c r="AW887" s="14" t="s">
        <v>36</v>
      </c>
      <c r="AX887" s="14" t="s">
        <v>80</v>
      </c>
      <c r="AY887" s="264" t="s">
        <v>160</v>
      </c>
    </row>
    <row r="888" s="14" customFormat="1">
      <c r="A888" s="14"/>
      <c r="B888" s="254"/>
      <c r="C888" s="255"/>
      <c r="D888" s="245" t="s">
        <v>168</v>
      </c>
      <c r="E888" s="256" t="s">
        <v>1</v>
      </c>
      <c r="F888" s="257" t="s">
        <v>380</v>
      </c>
      <c r="G888" s="255"/>
      <c r="H888" s="258">
        <v>22.280000000000001</v>
      </c>
      <c r="I888" s="259"/>
      <c r="J888" s="255"/>
      <c r="K888" s="255"/>
      <c r="L888" s="260"/>
      <c r="M888" s="261"/>
      <c r="N888" s="262"/>
      <c r="O888" s="262"/>
      <c r="P888" s="262"/>
      <c r="Q888" s="262"/>
      <c r="R888" s="262"/>
      <c r="S888" s="262"/>
      <c r="T888" s="263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4" t="s">
        <v>168</v>
      </c>
      <c r="AU888" s="264" t="s">
        <v>89</v>
      </c>
      <c r="AV888" s="14" t="s">
        <v>89</v>
      </c>
      <c r="AW888" s="14" t="s">
        <v>36</v>
      </c>
      <c r="AX888" s="14" t="s">
        <v>80</v>
      </c>
      <c r="AY888" s="264" t="s">
        <v>160</v>
      </c>
    </row>
    <row r="889" s="16" customFormat="1">
      <c r="A889" s="16"/>
      <c r="B889" s="276"/>
      <c r="C889" s="277"/>
      <c r="D889" s="245" t="s">
        <v>168</v>
      </c>
      <c r="E889" s="278" t="s">
        <v>1</v>
      </c>
      <c r="F889" s="279" t="s">
        <v>213</v>
      </c>
      <c r="G889" s="277"/>
      <c r="H889" s="280">
        <v>62.400000000000006</v>
      </c>
      <c r="I889" s="281"/>
      <c r="J889" s="277"/>
      <c r="K889" s="277"/>
      <c r="L889" s="282"/>
      <c r="M889" s="283"/>
      <c r="N889" s="284"/>
      <c r="O889" s="284"/>
      <c r="P889" s="284"/>
      <c r="Q889" s="284"/>
      <c r="R889" s="284"/>
      <c r="S889" s="284"/>
      <c r="T889" s="285"/>
      <c r="U889" s="16"/>
      <c r="V889" s="16"/>
      <c r="W889" s="16"/>
      <c r="X889" s="16"/>
      <c r="Y889" s="16"/>
      <c r="Z889" s="16"/>
      <c r="AA889" s="16"/>
      <c r="AB889" s="16"/>
      <c r="AC889" s="16"/>
      <c r="AD889" s="16"/>
      <c r="AE889" s="16"/>
      <c r="AT889" s="286" t="s">
        <v>168</v>
      </c>
      <c r="AU889" s="286" t="s">
        <v>89</v>
      </c>
      <c r="AV889" s="16" t="s">
        <v>100</v>
      </c>
      <c r="AW889" s="16" t="s">
        <v>36</v>
      </c>
      <c r="AX889" s="16" t="s">
        <v>80</v>
      </c>
      <c r="AY889" s="286" t="s">
        <v>160</v>
      </c>
    </row>
    <row r="890" s="15" customFormat="1">
      <c r="A890" s="15"/>
      <c r="B890" s="265"/>
      <c r="C890" s="266"/>
      <c r="D890" s="245" t="s">
        <v>168</v>
      </c>
      <c r="E890" s="267" t="s">
        <v>1</v>
      </c>
      <c r="F890" s="268" t="s">
        <v>173</v>
      </c>
      <c r="G890" s="266"/>
      <c r="H890" s="269">
        <v>62.400000000000006</v>
      </c>
      <c r="I890" s="270"/>
      <c r="J890" s="266"/>
      <c r="K890" s="266"/>
      <c r="L890" s="271"/>
      <c r="M890" s="272"/>
      <c r="N890" s="273"/>
      <c r="O890" s="273"/>
      <c r="P890" s="273"/>
      <c r="Q890" s="273"/>
      <c r="R890" s="273"/>
      <c r="S890" s="273"/>
      <c r="T890" s="274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75" t="s">
        <v>168</v>
      </c>
      <c r="AU890" s="275" t="s">
        <v>89</v>
      </c>
      <c r="AV890" s="15" t="s">
        <v>166</v>
      </c>
      <c r="AW890" s="15" t="s">
        <v>36</v>
      </c>
      <c r="AX890" s="15" t="s">
        <v>87</v>
      </c>
      <c r="AY890" s="275" t="s">
        <v>160</v>
      </c>
    </row>
    <row r="891" s="2" customFormat="1" ht="24.15" customHeight="1">
      <c r="A891" s="39"/>
      <c r="B891" s="40"/>
      <c r="C891" s="229" t="s">
        <v>927</v>
      </c>
      <c r="D891" s="229" t="s">
        <v>162</v>
      </c>
      <c r="E891" s="230" t="s">
        <v>928</v>
      </c>
      <c r="F891" s="231" t="s">
        <v>929</v>
      </c>
      <c r="G891" s="232" t="s">
        <v>185</v>
      </c>
      <c r="H891" s="233">
        <v>62.399999999999999</v>
      </c>
      <c r="I891" s="234"/>
      <c r="J891" s="235">
        <f>ROUND(I891*H891,2)</f>
        <v>0</v>
      </c>
      <c r="K891" s="236"/>
      <c r="L891" s="45"/>
      <c r="M891" s="237" t="s">
        <v>1</v>
      </c>
      <c r="N891" s="238" t="s">
        <v>45</v>
      </c>
      <c r="O891" s="92"/>
      <c r="P891" s="239">
        <f>O891*H891</f>
        <v>0</v>
      </c>
      <c r="Q891" s="239">
        <v>0.012</v>
      </c>
      <c r="R891" s="239">
        <f>Q891*H891</f>
        <v>0.74880000000000002</v>
      </c>
      <c r="S891" s="239">
        <v>0</v>
      </c>
      <c r="T891" s="240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41" t="s">
        <v>296</v>
      </c>
      <c r="AT891" s="241" t="s">
        <v>162</v>
      </c>
      <c r="AU891" s="241" t="s">
        <v>89</v>
      </c>
      <c r="AY891" s="18" t="s">
        <v>160</v>
      </c>
      <c r="BE891" s="242">
        <f>IF(N891="základní",J891,0)</f>
        <v>0</v>
      </c>
      <c r="BF891" s="242">
        <f>IF(N891="snížená",J891,0)</f>
        <v>0</v>
      </c>
      <c r="BG891" s="242">
        <f>IF(N891="zákl. přenesená",J891,0)</f>
        <v>0</v>
      </c>
      <c r="BH891" s="242">
        <f>IF(N891="sníž. přenesená",J891,0)</f>
        <v>0</v>
      </c>
      <c r="BI891" s="242">
        <f>IF(N891="nulová",J891,0)</f>
        <v>0</v>
      </c>
      <c r="BJ891" s="18" t="s">
        <v>87</v>
      </c>
      <c r="BK891" s="242">
        <f>ROUND(I891*H891,2)</f>
        <v>0</v>
      </c>
      <c r="BL891" s="18" t="s">
        <v>296</v>
      </c>
      <c r="BM891" s="241" t="s">
        <v>930</v>
      </c>
    </row>
    <row r="892" s="13" customFormat="1">
      <c r="A892" s="13"/>
      <c r="B892" s="243"/>
      <c r="C892" s="244"/>
      <c r="D892" s="245" t="s">
        <v>168</v>
      </c>
      <c r="E892" s="246" t="s">
        <v>1</v>
      </c>
      <c r="F892" s="247" t="s">
        <v>169</v>
      </c>
      <c r="G892" s="244"/>
      <c r="H892" s="246" t="s">
        <v>1</v>
      </c>
      <c r="I892" s="248"/>
      <c r="J892" s="244"/>
      <c r="K892" s="244"/>
      <c r="L892" s="249"/>
      <c r="M892" s="250"/>
      <c r="N892" s="251"/>
      <c r="O892" s="251"/>
      <c r="P892" s="251"/>
      <c r="Q892" s="251"/>
      <c r="R892" s="251"/>
      <c r="S892" s="251"/>
      <c r="T892" s="252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53" t="s">
        <v>168</v>
      </c>
      <c r="AU892" s="253" t="s">
        <v>89</v>
      </c>
      <c r="AV892" s="13" t="s">
        <v>87</v>
      </c>
      <c r="AW892" s="13" t="s">
        <v>36</v>
      </c>
      <c r="AX892" s="13" t="s">
        <v>80</v>
      </c>
      <c r="AY892" s="253" t="s">
        <v>160</v>
      </c>
    </row>
    <row r="893" s="14" customFormat="1">
      <c r="A893" s="14"/>
      <c r="B893" s="254"/>
      <c r="C893" s="255"/>
      <c r="D893" s="245" t="s">
        <v>168</v>
      </c>
      <c r="E893" s="256" t="s">
        <v>1</v>
      </c>
      <c r="F893" s="257" t="s">
        <v>230</v>
      </c>
      <c r="G893" s="255"/>
      <c r="H893" s="258">
        <v>4.6900000000000004</v>
      </c>
      <c r="I893" s="259"/>
      <c r="J893" s="255"/>
      <c r="K893" s="255"/>
      <c r="L893" s="260"/>
      <c r="M893" s="261"/>
      <c r="N893" s="262"/>
      <c r="O893" s="262"/>
      <c r="P893" s="262"/>
      <c r="Q893" s="262"/>
      <c r="R893" s="262"/>
      <c r="S893" s="262"/>
      <c r="T893" s="263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64" t="s">
        <v>168</v>
      </c>
      <c r="AU893" s="264" t="s">
        <v>89</v>
      </c>
      <c r="AV893" s="14" t="s">
        <v>89</v>
      </c>
      <c r="AW893" s="14" t="s">
        <v>36</v>
      </c>
      <c r="AX893" s="14" t="s">
        <v>80</v>
      </c>
      <c r="AY893" s="264" t="s">
        <v>160</v>
      </c>
    </row>
    <row r="894" s="14" customFormat="1">
      <c r="A894" s="14"/>
      <c r="B894" s="254"/>
      <c r="C894" s="255"/>
      <c r="D894" s="245" t="s">
        <v>168</v>
      </c>
      <c r="E894" s="256" t="s">
        <v>1</v>
      </c>
      <c r="F894" s="257" t="s">
        <v>231</v>
      </c>
      <c r="G894" s="255"/>
      <c r="H894" s="258">
        <v>12.210000000000001</v>
      </c>
      <c r="I894" s="259"/>
      <c r="J894" s="255"/>
      <c r="K894" s="255"/>
      <c r="L894" s="260"/>
      <c r="M894" s="261"/>
      <c r="N894" s="262"/>
      <c r="O894" s="262"/>
      <c r="P894" s="262"/>
      <c r="Q894" s="262"/>
      <c r="R894" s="262"/>
      <c r="S894" s="262"/>
      <c r="T894" s="263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64" t="s">
        <v>168</v>
      </c>
      <c r="AU894" s="264" t="s">
        <v>89</v>
      </c>
      <c r="AV894" s="14" t="s">
        <v>89</v>
      </c>
      <c r="AW894" s="14" t="s">
        <v>36</v>
      </c>
      <c r="AX894" s="14" t="s">
        <v>80</v>
      </c>
      <c r="AY894" s="264" t="s">
        <v>160</v>
      </c>
    </row>
    <row r="895" s="14" customFormat="1">
      <c r="A895" s="14"/>
      <c r="B895" s="254"/>
      <c r="C895" s="255"/>
      <c r="D895" s="245" t="s">
        <v>168</v>
      </c>
      <c r="E895" s="256" t="s">
        <v>1</v>
      </c>
      <c r="F895" s="257" t="s">
        <v>379</v>
      </c>
      <c r="G895" s="255"/>
      <c r="H895" s="258">
        <v>23.219999999999999</v>
      </c>
      <c r="I895" s="259"/>
      <c r="J895" s="255"/>
      <c r="K895" s="255"/>
      <c r="L895" s="260"/>
      <c r="M895" s="261"/>
      <c r="N895" s="262"/>
      <c r="O895" s="262"/>
      <c r="P895" s="262"/>
      <c r="Q895" s="262"/>
      <c r="R895" s="262"/>
      <c r="S895" s="262"/>
      <c r="T895" s="263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64" t="s">
        <v>168</v>
      </c>
      <c r="AU895" s="264" t="s">
        <v>89</v>
      </c>
      <c r="AV895" s="14" t="s">
        <v>89</v>
      </c>
      <c r="AW895" s="14" t="s">
        <v>36</v>
      </c>
      <c r="AX895" s="14" t="s">
        <v>80</v>
      </c>
      <c r="AY895" s="264" t="s">
        <v>160</v>
      </c>
    </row>
    <row r="896" s="14" customFormat="1">
      <c r="A896" s="14"/>
      <c r="B896" s="254"/>
      <c r="C896" s="255"/>
      <c r="D896" s="245" t="s">
        <v>168</v>
      </c>
      <c r="E896" s="256" t="s">
        <v>1</v>
      </c>
      <c r="F896" s="257" t="s">
        <v>380</v>
      </c>
      <c r="G896" s="255"/>
      <c r="H896" s="258">
        <v>22.280000000000001</v>
      </c>
      <c r="I896" s="259"/>
      <c r="J896" s="255"/>
      <c r="K896" s="255"/>
      <c r="L896" s="260"/>
      <c r="M896" s="261"/>
      <c r="N896" s="262"/>
      <c r="O896" s="262"/>
      <c r="P896" s="262"/>
      <c r="Q896" s="262"/>
      <c r="R896" s="262"/>
      <c r="S896" s="262"/>
      <c r="T896" s="263"/>
      <c r="U896" s="14"/>
      <c r="V896" s="14"/>
      <c r="W896" s="14"/>
      <c r="X896" s="14"/>
      <c r="Y896" s="14"/>
      <c r="Z896" s="14"/>
      <c r="AA896" s="14"/>
      <c r="AB896" s="14"/>
      <c r="AC896" s="14"/>
      <c r="AD896" s="14"/>
      <c r="AE896" s="14"/>
      <c r="AT896" s="264" t="s">
        <v>168</v>
      </c>
      <c r="AU896" s="264" t="s">
        <v>89</v>
      </c>
      <c r="AV896" s="14" t="s">
        <v>89</v>
      </c>
      <c r="AW896" s="14" t="s">
        <v>36</v>
      </c>
      <c r="AX896" s="14" t="s">
        <v>80</v>
      </c>
      <c r="AY896" s="264" t="s">
        <v>160</v>
      </c>
    </row>
    <row r="897" s="16" customFormat="1">
      <c r="A897" s="16"/>
      <c r="B897" s="276"/>
      <c r="C897" s="277"/>
      <c r="D897" s="245" t="s">
        <v>168</v>
      </c>
      <c r="E897" s="278" t="s">
        <v>1</v>
      </c>
      <c r="F897" s="279" t="s">
        <v>213</v>
      </c>
      <c r="G897" s="277"/>
      <c r="H897" s="280">
        <v>62.400000000000006</v>
      </c>
      <c r="I897" s="281"/>
      <c r="J897" s="277"/>
      <c r="K897" s="277"/>
      <c r="L897" s="282"/>
      <c r="M897" s="283"/>
      <c r="N897" s="284"/>
      <c r="O897" s="284"/>
      <c r="P897" s="284"/>
      <c r="Q897" s="284"/>
      <c r="R897" s="284"/>
      <c r="S897" s="284"/>
      <c r="T897" s="285"/>
      <c r="U897" s="16"/>
      <c r="V897" s="16"/>
      <c r="W897" s="16"/>
      <c r="X897" s="16"/>
      <c r="Y897" s="16"/>
      <c r="Z897" s="16"/>
      <c r="AA897" s="16"/>
      <c r="AB897" s="16"/>
      <c r="AC897" s="16"/>
      <c r="AD897" s="16"/>
      <c r="AE897" s="16"/>
      <c r="AT897" s="286" t="s">
        <v>168</v>
      </c>
      <c r="AU897" s="286" t="s">
        <v>89</v>
      </c>
      <c r="AV897" s="16" t="s">
        <v>100</v>
      </c>
      <c r="AW897" s="16" t="s">
        <v>36</v>
      </c>
      <c r="AX897" s="16" t="s">
        <v>80</v>
      </c>
      <c r="AY897" s="286" t="s">
        <v>160</v>
      </c>
    </row>
    <row r="898" s="15" customFormat="1">
      <c r="A898" s="15"/>
      <c r="B898" s="265"/>
      <c r="C898" s="266"/>
      <c r="D898" s="245" t="s">
        <v>168</v>
      </c>
      <c r="E898" s="267" t="s">
        <v>1</v>
      </c>
      <c r="F898" s="268" t="s">
        <v>173</v>
      </c>
      <c r="G898" s="266"/>
      <c r="H898" s="269">
        <v>62.400000000000006</v>
      </c>
      <c r="I898" s="270"/>
      <c r="J898" s="266"/>
      <c r="K898" s="266"/>
      <c r="L898" s="271"/>
      <c r="M898" s="272"/>
      <c r="N898" s="273"/>
      <c r="O898" s="273"/>
      <c r="P898" s="273"/>
      <c r="Q898" s="273"/>
      <c r="R898" s="273"/>
      <c r="S898" s="273"/>
      <c r="T898" s="274"/>
      <c r="U898" s="15"/>
      <c r="V898" s="15"/>
      <c r="W898" s="15"/>
      <c r="X898" s="15"/>
      <c r="Y898" s="15"/>
      <c r="Z898" s="15"/>
      <c r="AA898" s="15"/>
      <c r="AB898" s="15"/>
      <c r="AC898" s="15"/>
      <c r="AD898" s="15"/>
      <c r="AE898" s="15"/>
      <c r="AT898" s="275" t="s">
        <v>168</v>
      </c>
      <c r="AU898" s="275" t="s">
        <v>89</v>
      </c>
      <c r="AV898" s="15" t="s">
        <v>166</v>
      </c>
      <c r="AW898" s="15" t="s">
        <v>36</v>
      </c>
      <c r="AX898" s="15" t="s">
        <v>87</v>
      </c>
      <c r="AY898" s="275" t="s">
        <v>160</v>
      </c>
    </row>
    <row r="899" s="2" customFormat="1" ht="16.5" customHeight="1">
      <c r="A899" s="39"/>
      <c r="B899" s="40"/>
      <c r="C899" s="229" t="s">
        <v>931</v>
      </c>
      <c r="D899" s="229" t="s">
        <v>162</v>
      </c>
      <c r="E899" s="230" t="s">
        <v>932</v>
      </c>
      <c r="F899" s="231" t="s">
        <v>933</v>
      </c>
      <c r="G899" s="232" t="s">
        <v>185</v>
      </c>
      <c r="H899" s="233">
        <v>68.189999999999998</v>
      </c>
      <c r="I899" s="234"/>
      <c r="J899" s="235">
        <f>ROUND(I899*H899,2)</f>
        <v>0</v>
      </c>
      <c r="K899" s="236"/>
      <c r="L899" s="45"/>
      <c r="M899" s="237" t="s">
        <v>1</v>
      </c>
      <c r="N899" s="238" t="s">
        <v>45</v>
      </c>
      <c r="O899" s="92"/>
      <c r="P899" s="239">
        <f>O899*H899</f>
        <v>0</v>
      </c>
      <c r="Q899" s="239">
        <v>0</v>
      </c>
      <c r="R899" s="239">
        <f>Q899*H899</f>
        <v>0</v>
      </c>
      <c r="S899" s="239">
        <v>0.0025000000000000001</v>
      </c>
      <c r="T899" s="240">
        <f>S899*H899</f>
        <v>0.17047499999999999</v>
      </c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R899" s="241" t="s">
        <v>296</v>
      </c>
      <c r="AT899" s="241" t="s">
        <v>162</v>
      </c>
      <c r="AU899" s="241" t="s">
        <v>89</v>
      </c>
      <c r="AY899" s="18" t="s">
        <v>160</v>
      </c>
      <c r="BE899" s="242">
        <f>IF(N899="základní",J899,0)</f>
        <v>0</v>
      </c>
      <c r="BF899" s="242">
        <f>IF(N899="snížená",J899,0)</f>
        <v>0</v>
      </c>
      <c r="BG899" s="242">
        <f>IF(N899="zákl. přenesená",J899,0)</f>
        <v>0</v>
      </c>
      <c r="BH899" s="242">
        <f>IF(N899="sníž. přenesená",J899,0)</f>
        <v>0</v>
      </c>
      <c r="BI899" s="242">
        <f>IF(N899="nulová",J899,0)</f>
        <v>0</v>
      </c>
      <c r="BJ899" s="18" t="s">
        <v>87</v>
      </c>
      <c r="BK899" s="242">
        <f>ROUND(I899*H899,2)</f>
        <v>0</v>
      </c>
      <c r="BL899" s="18" t="s">
        <v>296</v>
      </c>
      <c r="BM899" s="241" t="s">
        <v>934</v>
      </c>
    </row>
    <row r="900" s="14" customFormat="1">
      <c r="A900" s="14"/>
      <c r="B900" s="254"/>
      <c r="C900" s="255"/>
      <c r="D900" s="245" t="s">
        <v>168</v>
      </c>
      <c r="E900" s="256" t="s">
        <v>1</v>
      </c>
      <c r="F900" s="257" t="s">
        <v>378</v>
      </c>
      <c r="G900" s="255"/>
      <c r="H900" s="258">
        <v>5.7999999999999998</v>
      </c>
      <c r="I900" s="259"/>
      <c r="J900" s="255"/>
      <c r="K900" s="255"/>
      <c r="L900" s="260"/>
      <c r="M900" s="261"/>
      <c r="N900" s="262"/>
      <c r="O900" s="262"/>
      <c r="P900" s="262"/>
      <c r="Q900" s="262"/>
      <c r="R900" s="262"/>
      <c r="S900" s="262"/>
      <c r="T900" s="263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64" t="s">
        <v>168</v>
      </c>
      <c r="AU900" s="264" t="s">
        <v>89</v>
      </c>
      <c r="AV900" s="14" t="s">
        <v>89</v>
      </c>
      <c r="AW900" s="14" t="s">
        <v>36</v>
      </c>
      <c r="AX900" s="14" t="s">
        <v>80</v>
      </c>
      <c r="AY900" s="264" t="s">
        <v>160</v>
      </c>
    </row>
    <row r="901" s="14" customFormat="1">
      <c r="A901" s="14"/>
      <c r="B901" s="254"/>
      <c r="C901" s="255"/>
      <c r="D901" s="245" t="s">
        <v>168</v>
      </c>
      <c r="E901" s="256" t="s">
        <v>1</v>
      </c>
      <c r="F901" s="257" t="s">
        <v>230</v>
      </c>
      <c r="G901" s="255"/>
      <c r="H901" s="258">
        <v>4.6900000000000004</v>
      </c>
      <c r="I901" s="259"/>
      <c r="J901" s="255"/>
      <c r="K901" s="255"/>
      <c r="L901" s="260"/>
      <c r="M901" s="261"/>
      <c r="N901" s="262"/>
      <c r="O901" s="262"/>
      <c r="P901" s="262"/>
      <c r="Q901" s="262"/>
      <c r="R901" s="262"/>
      <c r="S901" s="262"/>
      <c r="T901" s="26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64" t="s">
        <v>168</v>
      </c>
      <c r="AU901" s="264" t="s">
        <v>89</v>
      </c>
      <c r="AV901" s="14" t="s">
        <v>89</v>
      </c>
      <c r="AW901" s="14" t="s">
        <v>36</v>
      </c>
      <c r="AX901" s="14" t="s">
        <v>80</v>
      </c>
      <c r="AY901" s="264" t="s">
        <v>160</v>
      </c>
    </row>
    <row r="902" s="14" customFormat="1">
      <c r="A902" s="14"/>
      <c r="B902" s="254"/>
      <c r="C902" s="255"/>
      <c r="D902" s="245" t="s">
        <v>168</v>
      </c>
      <c r="E902" s="256" t="s">
        <v>1</v>
      </c>
      <c r="F902" s="257" t="s">
        <v>935</v>
      </c>
      <c r="G902" s="255"/>
      <c r="H902" s="258">
        <v>12.199999999999999</v>
      </c>
      <c r="I902" s="259"/>
      <c r="J902" s="255"/>
      <c r="K902" s="255"/>
      <c r="L902" s="260"/>
      <c r="M902" s="261"/>
      <c r="N902" s="262"/>
      <c r="O902" s="262"/>
      <c r="P902" s="262"/>
      <c r="Q902" s="262"/>
      <c r="R902" s="262"/>
      <c r="S902" s="262"/>
      <c r="T902" s="263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64" t="s">
        <v>168</v>
      </c>
      <c r="AU902" s="264" t="s">
        <v>89</v>
      </c>
      <c r="AV902" s="14" t="s">
        <v>89</v>
      </c>
      <c r="AW902" s="14" t="s">
        <v>36</v>
      </c>
      <c r="AX902" s="14" t="s">
        <v>80</v>
      </c>
      <c r="AY902" s="264" t="s">
        <v>160</v>
      </c>
    </row>
    <row r="903" s="14" customFormat="1">
      <c r="A903" s="14"/>
      <c r="B903" s="254"/>
      <c r="C903" s="255"/>
      <c r="D903" s="245" t="s">
        <v>168</v>
      </c>
      <c r="E903" s="256" t="s">
        <v>1</v>
      </c>
      <c r="F903" s="257" t="s">
        <v>379</v>
      </c>
      <c r="G903" s="255"/>
      <c r="H903" s="258">
        <v>23.219999999999999</v>
      </c>
      <c r="I903" s="259"/>
      <c r="J903" s="255"/>
      <c r="K903" s="255"/>
      <c r="L903" s="260"/>
      <c r="M903" s="261"/>
      <c r="N903" s="262"/>
      <c r="O903" s="262"/>
      <c r="P903" s="262"/>
      <c r="Q903" s="262"/>
      <c r="R903" s="262"/>
      <c r="S903" s="262"/>
      <c r="T903" s="263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64" t="s">
        <v>168</v>
      </c>
      <c r="AU903" s="264" t="s">
        <v>89</v>
      </c>
      <c r="AV903" s="14" t="s">
        <v>89</v>
      </c>
      <c r="AW903" s="14" t="s">
        <v>36</v>
      </c>
      <c r="AX903" s="14" t="s">
        <v>80</v>
      </c>
      <c r="AY903" s="264" t="s">
        <v>160</v>
      </c>
    </row>
    <row r="904" s="14" customFormat="1">
      <c r="A904" s="14"/>
      <c r="B904" s="254"/>
      <c r="C904" s="255"/>
      <c r="D904" s="245" t="s">
        <v>168</v>
      </c>
      <c r="E904" s="256" t="s">
        <v>1</v>
      </c>
      <c r="F904" s="257" t="s">
        <v>380</v>
      </c>
      <c r="G904" s="255"/>
      <c r="H904" s="258">
        <v>22.280000000000001</v>
      </c>
      <c r="I904" s="259"/>
      <c r="J904" s="255"/>
      <c r="K904" s="255"/>
      <c r="L904" s="260"/>
      <c r="M904" s="261"/>
      <c r="N904" s="262"/>
      <c r="O904" s="262"/>
      <c r="P904" s="262"/>
      <c r="Q904" s="262"/>
      <c r="R904" s="262"/>
      <c r="S904" s="262"/>
      <c r="T904" s="263"/>
      <c r="U904" s="14"/>
      <c r="V904" s="14"/>
      <c r="W904" s="14"/>
      <c r="X904" s="14"/>
      <c r="Y904" s="14"/>
      <c r="Z904" s="14"/>
      <c r="AA904" s="14"/>
      <c r="AB904" s="14"/>
      <c r="AC904" s="14"/>
      <c r="AD904" s="14"/>
      <c r="AE904" s="14"/>
      <c r="AT904" s="264" t="s">
        <v>168</v>
      </c>
      <c r="AU904" s="264" t="s">
        <v>89</v>
      </c>
      <c r="AV904" s="14" t="s">
        <v>89</v>
      </c>
      <c r="AW904" s="14" t="s">
        <v>36</v>
      </c>
      <c r="AX904" s="14" t="s">
        <v>80</v>
      </c>
      <c r="AY904" s="264" t="s">
        <v>160</v>
      </c>
    </row>
    <row r="905" s="15" customFormat="1">
      <c r="A905" s="15"/>
      <c r="B905" s="265"/>
      <c r="C905" s="266"/>
      <c r="D905" s="245" t="s">
        <v>168</v>
      </c>
      <c r="E905" s="267" t="s">
        <v>1</v>
      </c>
      <c r="F905" s="268" t="s">
        <v>173</v>
      </c>
      <c r="G905" s="266"/>
      <c r="H905" s="269">
        <v>68.189999999999998</v>
      </c>
      <c r="I905" s="270"/>
      <c r="J905" s="266"/>
      <c r="K905" s="266"/>
      <c r="L905" s="271"/>
      <c r="M905" s="272"/>
      <c r="N905" s="273"/>
      <c r="O905" s="273"/>
      <c r="P905" s="273"/>
      <c r="Q905" s="273"/>
      <c r="R905" s="273"/>
      <c r="S905" s="273"/>
      <c r="T905" s="274"/>
      <c r="U905" s="15"/>
      <c r="V905" s="15"/>
      <c r="W905" s="15"/>
      <c r="X905" s="15"/>
      <c r="Y905" s="15"/>
      <c r="Z905" s="15"/>
      <c r="AA905" s="15"/>
      <c r="AB905" s="15"/>
      <c r="AC905" s="15"/>
      <c r="AD905" s="15"/>
      <c r="AE905" s="15"/>
      <c r="AT905" s="275" t="s">
        <v>168</v>
      </c>
      <c r="AU905" s="275" t="s">
        <v>89</v>
      </c>
      <c r="AV905" s="15" t="s">
        <v>166</v>
      </c>
      <c r="AW905" s="15" t="s">
        <v>36</v>
      </c>
      <c r="AX905" s="15" t="s">
        <v>87</v>
      </c>
      <c r="AY905" s="275" t="s">
        <v>160</v>
      </c>
    </row>
    <row r="906" s="2" customFormat="1" ht="16.5" customHeight="1">
      <c r="A906" s="39"/>
      <c r="B906" s="40"/>
      <c r="C906" s="229" t="s">
        <v>936</v>
      </c>
      <c r="D906" s="229" t="s">
        <v>162</v>
      </c>
      <c r="E906" s="230" t="s">
        <v>937</v>
      </c>
      <c r="F906" s="231" t="s">
        <v>938</v>
      </c>
      <c r="G906" s="232" t="s">
        <v>185</v>
      </c>
      <c r="H906" s="233">
        <v>62.399999999999999</v>
      </c>
      <c r="I906" s="234"/>
      <c r="J906" s="235">
        <f>ROUND(I906*H906,2)</f>
        <v>0</v>
      </c>
      <c r="K906" s="236"/>
      <c r="L906" s="45"/>
      <c r="M906" s="237" t="s">
        <v>1</v>
      </c>
      <c r="N906" s="238" t="s">
        <v>45</v>
      </c>
      <c r="O906" s="92"/>
      <c r="P906" s="239">
        <f>O906*H906</f>
        <v>0</v>
      </c>
      <c r="Q906" s="239">
        <v>0.00029999999999999997</v>
      </c>
      <c r="R906" s="239">
        <f>Q906*H906</f>
        <v>0.018719999999999997</v>
      </c>
      <c r="S906" s="239">
        <v>0</v>
      </c>
      <c r="T906" s="240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41" t="s">
        <v>296</v>
      </c>
      <c r="AT906" s="241" t="s">
        <v>162</v>
      </c>
      <c r="AU906" s="241" t="s">
        <v>89</v>
      </c>
      <c r="AY906" s="18" t="s">
        <v>160</v>
      </c>
      <c r="BE906" s="242">
        <f>IF(N906="základní",J906,0)</f>
        <v>0</v>
      </c>
      <c r="BF906" s="242">
        <f>IF(N906="snížená",J906,0)</f>
        <v>0</v>
      </c>
      <c r="BG906" s="242">
        <f>IF(N906="zákl. přenesená",J906,0)</f>
        <v>0</v>
      </c>
      <c r="BH906" s="242">
        <f>IF(N906="sníž. přenesená",J906,0)</f>
        <v>0</v>
      </c>
      <c r="BI906" s="242">
        <f>IF(N906="nulová",J906,0)</f>
        <v>0</v>
      </c>
      <c r="BJ906" s="18" t="s">
        <v>87</v>
      </c>
      <c r="BK906" s="242">
        <f>ROUND(I906*H906,2)</f>
        <v>0</v>
      </c>
      <c r="BL906" s="18" t="s">
        <v>296</v>
      </c>
      <c r="BM906" s="241" t="s">
        <v>939</v>
      </c>
    </row>
    <row r="907" s="13" customFormat="1">
      <c r="A907" s="13"/>
      <c r="B907" s="243"/>
      <c r="C907" s="244"/>
      <c r="D907" s="245" t="s">
        <v>168</v>
      </c>
      <c r="E907" s="246" t="s">
        <v>1</v>
      </c>
      <c r="F907" s="247" t="s">
        <v>169</v>
      </c>
      <c r="G907" s="244"/>
      <c r="H907" s="246" t="s">
        <v>1</v>
      </c>
      <c r="I907" s="248"/>
      <c r="J907" s="244"/>
      <c r="K907" s="244"/>
      <c r="L907" s="249"/>
      <c r="M907" s="250"/>
      <c r="N907" s="251"/>
      <c r="O907" s="251"/>
      <c r="P907" s="251"/>
      <c r="Q907" s="251"/>
      <c r="R907" s="251"/>
      <c r="S907" s="251"/>
      <c r="T907" s="252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T907" s="253" t="s">
        <v>168</v>
      </c>
      <c r="AU907" s="253" t="s">
        <v>89</v>
      </c>
      <c r="AV907" s="13" t="s">
        <v>87</v>
      </c>
      <c r="AW907" s="13" t="s">
        <v>36</v>
      </c>
      <c r="AX907" s="13" t="s">
        <v>80</v>
      </c>
      <c r="AY907" s="253" t="s">
        <v>160</v>
      </c>
    </row>
    <row r="908" s="14" customFormat="1">
      <c r="A908" s="14"/>
      <c r="B908" s="254"/>
      <c r="C908" s="255"/>
      <c r="D908" s="245" t="s">
        <v>168</v>
      </c>
      <c r="E908" s="256" t="s">
        <v>1</v>
      </c>
      <c r="F908" s="257" t="s">
        <v>230</v>
      </c>
      <c r="G908" s="255"/>
      <c r="H908" s="258">
        <v>4.6900000000000004</v>
      </c>
      <c r="I908" s="259"/>
      <c r="J908" s="255"/>
      <c r="K908" s="255"/>
      <c r="L908" s="260"/>
      <c r="M908" s="261"/>
      <c r="N908" s="262"/>
      <c r="O908" s="262"/>
      <c r="P908" s="262"/>
      <c r="Q908" s="262"/>
      <c r="R908" s="262"/>
      <c r="S908" s="262"/>
      <c r="T908" s="263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64" t="s">
        <v>168</v>
      </c>
      <c r="AU908" s="264" t="s">
        <v>89</v>
      </c>
      <c r="AV908" s="14" t="s">
        <v>89</v>
      </c>
      <c r="AW908" s="14" t="s">
        <v>36</v>
      </c>
      <c r="AX908" s="14" t="s">
        <v>80</v>
      </c>
      <c r="AY908" s="264" t="s">
        <v>160</v>
      </c>
    </row>
    <row r="909" s="14" customFormat="1">
      <c r="A909" s="14"/>
      <c r="B909" s="254"/>
      <c r="C909" s="255"/>
      <c r="D909" s="245" t="s">
        <v>168</v>
      </c>
      <c r="E909" s="256" t="s">
        <v>1</v>
      </c>
      <c r="F909" s="257" t="s">
        <v>231</v>
      </c>
      <c r="G909" s="255"/>
      <c r="H909" s="258">
        <v>12.210000000000001</v>
      </c>
      <c r="I909" s="259"/>
      <c r="J909" s="255"/>
      <c r="K909" s="255"/>
      <c r="L909" s="260"/>
      <c r="M909" s="261"/>
      <c r="N909" s="262"/>
      <c r="O909" s="262"/>
      <c r="P909" s="262"/>
      <c r="Q909" s="262"/>
      <c r="R909" s="262"/>
      <c r="S909" s="262"/>
      <c r="T909" s="263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64" t="s">
        <v>168</v>
      </c>
      <c r="AU909" s="264" t="s">
        <v>89</v>
      </c>
      <c r="AV909" s="14" t="s">
        <v>89</v>
      </c>
      <c r="AW909" s="14" t="s">
        <v>36</v>
      </c>
      <c r="AX909" s="14" t="s">
        <v>80</v>
      </c>
      <c r="AY909" s="264" t="s">
        <v>160</v>
      </c>
    </row>
    <row r="910" s="14" customFormat="1">
      <c r="A910" s="14"/>
      <c r="B910" s="254"/>
      <c r="C910" s="255"/>
      <c r="D910" s="245" t="s">
        <v>168</v>
      </c>
      <c r="E910" s="256" t="s">
        <v>1</v>
      </c>
      <c r="F910" s="257" t="s">
        <v>379</v>
      </c>
      <c r="G910" s="255"/>
      <c r="H910" s="258">
        <v>23.219999999999999</v>
      </c>
      <c r="I910" s="259"/>
      <c r="J910" s="255"/>
      <c r="K910" s="255"/>
      <c r="L910" s="260"/>
      <c r="M910" s="261"/>
      <c r="N910" s="262"/>
      <c r="O910" s="262"/>
      <c r="P910" s="262"/>
      <c r="Q910" s="262"/>
      <c r="R910" s="262"/>
      <c r="S910" s="262"/>
      <c r="T910" s="263"/>
      <c r="U910" s="14"/>
      <c r="V910" s="14"/>
      <c r="W910" s="14"/>
      <c r="X910" s="14"/>
      <c r="Y910" s="14"/>
      <c r="Z910" s="14"/>
      <c r="AA910" s="14"/>
      <c r="AB910" s="14"/>
      <c r="AC910" s="14"/>
      <c r="AD910" s="14"/>
      <c r="AE910" s="14"/>
      <c r="AT910" s="264" t="s">
        <v>168</v>
      </c>
      <c r="AU910" s="264" t="s">
        <v>89</v>
      </c>
      <c r="AV910" s="14" t="s">
        <v>89</v>
      </c>
      <c r="AW910" s="14" t="s">
        <v>36</v>
      </c>
      <c r="AX910" s="14" t="s">
        <v>80</v>
      </c>
      <c r="AY910" s="264" t="s">
        <v>160</v>
      </c>
    </row>
    <row r="911" s="14" customFormat="1">
      <c r="A911" s="14"/>
      <c r="B911" s="254"/>
      <c r="C911" s="255"/>
      <c r="D911" s="245" t="s">
        <v>168</v>
      </c>
      <c r="E911" s="256" t="s">
        <v>1</v>
      </c>
      <c r="F911" s="257" t="s">
        <v>380</v>
      </c>
      <c r="G911" s="255"/>
      <c r="H911" s="258">
        <v>22.280000000000001</v>
      </c>
      <c r="I911" s="259"/>
      <c r="J911" s="255"/>
      <c r="K911" s="255"/>
      <c r="L911" s="260"/>
      <c r="M911" s="261"/>
      <c r="N911" s="262"/>
      <c r="O911" s="262"/>
      <c r="P911" s="262"/>
      <c r="Q911" s="262"/>
      <c r="R911" s="262"/>
      <c r="S911" s="262"/>
      <c r="T911" s="26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64" t="s">
        <v>168</v>
      </c>
      <c r="AU911" s="264" t="s">
        <v>89</v>
      </c>
      <c r="AV911" s="14" t="s">
        <v>89</v>
      </c>
      <c r="AW911" s="14" t="s">
        <v>36</v>
      </c>
      <c r="AX911" s="14" t="s">
        <v>80</v>
      </c>
      <c r="AY911" s="264" t="s">
        <v>160</v>
      </c>
    </row>
    <row r="912" s="16" customFormat="1">
      <c r="A912" s="16"/>
      <c r="B912" s="276"/>
      <c r="C912" s="277"/>
      <c r="D912" s="245" t="s">
        <v>168</v>
      </c>
      <c r="E912" s="278" t="s">
        <v>1</v>
      </c>
      <c r="F912" s="279" t="s">
        <v>213</v>
      </c>
      <c r="G912" s="277"/>
      <c r="H912" s="280">
        <v>62.400000000000006</v>
      </c>
      <c r="I912" s="281"/>
      <c r="J912" s="277"/>
      <c r="K912" s="277"/>
      <c r="L912" s="282"/>
      <c r="M912" s="283"/>
      <c r="N912" s="284"/>
      <c r="O912" s="284"/>
      <c r="P912" s="284"/>
      <c r="Q912" s="284"/>
      <c r="R912" s="284"/>
      <c r="S912" s="284"/>
      <c r="T912" s="285"/>
      <c r="U912" s="16"/>
      <c r="V912" s="16"/>
      <c r="W912" s="16"/>
      <c r="X912" s="16"/>
      <c r="Y912" s="16"/>
      <c r="Z912" s="16"/>
      <c r="AA912" s="16"/>
      <c r="AB912" s="16"/>
      <c r="AC912" s="16"/>
      <c r="AD912" s="16"/>
      <c r="AE912" s="16"/>
      <c r="AT912" s="286" t="s">
        <v>168</v>
      </c>
      <c r="AU912" s="286" t="s">
        <v>89</v>
      </c>
      <c r="AV912" s="16" t="s">
        <v>100</v>
      </c>
      <c r="AW912" s="16" t="s">
        <v>36</v>
      </c>
      <c r="AX912" s="16" t="s">
        <v>80</v>
      </c>
      <c r="AY912" s="286" t="s">
        <v>160</v>
      </c>
    </row>
    <row r="913" s="15" customFormat="1">
      <c r="A913" s="15"/>
      <c r="B913" s="265"/>
      <c r="C913" s="266"/>
      <c r="D913" s="245" t="s">
        <v>168</v>
      </c>
      <c r="E913" s="267" t="s">
        <v>1</v>
      </c>
      <c r="F913" s="268" t="s">
        <v>173</v>
      </c>
      <c r="G913" s="266"/>
      <c r="H913" s="269">
        <v>62.400000000000006</v>
      </c>
      <c r="I913" s="270"/>
      <c r="J913" s="266"/>
      <c r="K913" s="266"/>
      <c r="L913" s="271"/>
      <c r="M913" s="272"/>
      <c r="N913" s="273"/>
      <c r="O913" s="273"/>
      <c r="P913" s="273"/>
      <c r="Q913" s="273"/>
      <c r="R913" s="273"/>
      <c r="S913" s="273"/>
      <c r="T913" s="274"/>
      <c r="U913" s="15"/>
      <c r="V913" s="15"/>
      <c r="W913" s="15"/>
      <c r="X913" s="15"/>
      <c r="Y913" s="15"/>
      <c r="Z913" s="15"/>
      <c r="AA913" s="15"/>
      <c r="AB913" s="15"/>
      <c r="AC913" s="15"/>
      <c r="AD913" s="15"/>
      <c r="AE913" s="15"/>
      <c r="AT913" s="275" t="s">
        <v>168</v>
      </c>
      <c r="AU913" s="275" t="s">
        <v>89</v>
      </c>
      <c r="AV913" s="15" t="s">
        <v>166</v>
      </c>
      <c r="AW913" s="15" t="s">
        <v>36</v>
      </c>
      <c r="AX913" s="15" t="s">
        <v>87</v>
      </c>
      <c r="AY913" s="275" t="s">
        <v>160</v>
      </c>
    </row>
    <row r="914" s="2" customFormat="1" ht="16.5" customHeight="1">
      <c r="A914" s="39"/>
      <c r="B914" s="40"/>
      <c r="C914" s="287" t="s">
        <v>940</v>
      </c>
      <c r="D914" s="287" t="s">
        <v>320</v>
      </c>
      <c r="E914" s="288" t="s">
        <v>941</v>
      </c>
      <c r="F914" s="289" t="s">
        <v>942</v>
      </c>
      <c r="G914" s="290" t="s">
        <v>185</v>
      </c>
      <c r="H914" s="291">
        <v>68.640000000000001</v>
      </c>
      <c r="I914" s="292"/>
      <c r="J914" s="293">
        <f>ROUND(I914*H914,2)</f>
        <v>0</v>
      </c>
      <c r="K914" s="294"/>
      <c r="L914" s="295"/>
      <c r="M914" s="296" t="s">
        <v>1</v>
      </c>
      <c r="N914" s="297" t="s">
        <v>45</v>
      </c>
      <c r="O914" s="92"/>
      <c r="P914" s="239">
        <f>O914*H914</f>
        <v>0</v>
      </c>
      <c r="Q914" s="239">
        <v>0.0028300000000000001</v>
      </c>
      <c r="R914" s="239">
        <f>Q914*H914</f>
        <v>0.19425120000000001</v>
      </c>
      <c r="S914" s="239">
        <v>0</v>
      </c>
      <c r="T914" s="240">
        <f>S914*H914</f>
        <v>0</v>
      </c>
      <c r="U914" s="39"/>
      <c r="V914" s="39"/>
      <c r="W914" s="39"/>
      <c r="X914" s="39"/>
      <c r="Y914" s="39"/>
      <c r="Z914" s="39"/>
      <c r="AA914" s="39"/>
      <c r="AB914" s="39"/>
      <c r="AC914" s="39"/>
      <c r="AD914" s="39"/>
      <c r="AE914" s="39"/>
      <c r="AR914" s="241" t="s">
        <v>402</v>
      </c>
      <c r="AT914" s="241" t="s">
        <v>320</v>
      </c>
      <c r="AU914" s="241" t="s">
        <v>89</v>
      </c>
      <c r="AY914" s="18" t="s">
        <v>160</v>
      </c>
      <c r="BE914" s="242">
        <f>IF(N914="základní",J914,0)</f>
        <v>0</v>
      </c>
      <c r="BF914" s="242">
        <f>IF(N914="snížená",J914,0)</f>
        <v>0</v>
      </c>
      <c r="BG914" s="242">
        <f>IF(N914="zákl. přenesená",J914,0)</f>
        <v>0</v>
      </c>
      <c r="BH914" s="242">
        <f>IF(N914="sníž. přenesená",J914,0)</f>
        <v>0</v>
      </c>
      <c r="BI914" s="242">
        <f>IF(N914="nulová",J914,0)</f>
        <v>0</v>
      </c>
      <c r="BJ914" s="18" t="s">
        <v>87</v>
      </c>
      <c r="BK914" s="242">
        <f>ROUND(I914*H914,2)</f>
        <v>0</v>
      </c>
      <c r="BL914" s="18" t="s">
        <v>296</v>
      </c>
      <c r="BM914" s="241" t="s">
        <v>943</v>
      </c>
    </row>
    <row r="915" s="14" customFormat="1">
      <c r="A915" s="14"/>
      <c r="B915" s="254"/>
      <c r="C915" s="255"/>
      <c r="D915" s="245" t="s">
        <v>168</v>
      </c>
      <c r="E915" s="255"/>
      <c r="F915" s="257" t="s">
        <v>944</v>
      </c>
      <c r="G915" s="255"/>
      <c r="H915" s="258">
        <v>68.640000000000001</v>
      </c>
      <c r="I915" s="259"/>
      <c r="J915" s="255"/>
      <c r="K915" s="255"/>
      <c r="L915" s="260"/>
      <c r="M915" s="261"/>
      <c r="N915" s="262"/>
      <c r="O915" s="262"/>
      <c r="P915" s="262"/>
      <c r="Q915" s="262"/>
      <c r="R915" s="262"/>
      <c r="S915" s="262"/>
      <c r="T915" s="263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64" t="s">
        <v>168</v>
      </c>
      <c r="AU915" s="264" t="s">
        <v>89</v>
      </c>
      <c r="AV915" s="14" t="s">
        <v>89</v>
      </c>
      <c r="AW915" s="14" t="s">
        <v>4</v>
      </c>
      <c r="AX915" s="14" t="s">
        <v>87</v>
      </c>
      <c r="AY915" s="264" t="s">
        <v>160</v>
      </c>
    </row>
    <row r="916" s="2" customFormat="1" ht="16.5" customHeight="1">
      <c r="A916" s="39"/>
      <c r="B916" s="40"/>
      <c r="C916" s="229" t="s">
        <v>945</v>
      </c>
      <c r="D916" s="229" t="s">
        <v>162</v>
      </c>
      <c r="E916" s="230" t="s">
        <v>946</v>
      </c>
      <c r="F916" s="231" t="s">
        <v>947</v>
      </c>
      <c r="G916" s="232" t="s">
        <v>201</v>
      </c>
      <c r="H916" s="233">
        <v>55.659999999999997</v>
      </c>
      <c r="I916" s="234"/>
      <c r="J916" s="235">
        <f>ROUND(I916*H916,2)</f>
        <v>0</v>
      </c>
      <c r="K916" s="236"/>
      <c r="L916" s="45"/>
      <c r="M916" s="237" t="s">
        <v>1</v>
      </c>
      <c r="N916" s="238" t="s">
        <v>45</v>
      </c>
      <c r="O916" s="92"/>
      <c r="P916" s="239">
        <f>O916*H916</f>
        <v>0</v>
      </c>
      <c r="Q916" s="239">
        <v>1.0000000000000001E-05</v>
      </c>
      <c r="R916" s="239">
        <f>Q916*H916</f>
        <v>0.00055659999999999998</v>
      </c>
      <c r="S916" s="239">
        <v>0</v>
      </c>
      <c r="T916" s="240">
        <f>S916*H916</f>
        <v>0</v>
      </c>
      <c r="U916" s="39"/>
      <c r="V916" s="39"/>
      <c r="W916" s="39"/>
      <c r="X916" s="39"/>
      <c r="Y916" s="39"/>
      <c r="Z916" s="39"/>
      <c r="AA916" s="39"/>
      <c r="AB916" s="39"/>
      <c r="AC916" s="39"/>
      <c r="AD916" s="39"/>
      <c r="AE916" s="39"/>
      <c r="AR916" s="241" t="s">
        <v>296</v>
      </c>
      <c r="AT916" s="241" t="s">
        <v>162</v>
      </c>
      <c r="AU916" s="241" t="s">
        <v>89</v>
      </c>
      <c r="AY916" s="18" t="s">
        <v>160</v>
      </c>
      <c r="BE916" s="242">
        <f>IF(N916="základní",J916,0)</f>
        <v>0</v>
      </c>
      <c r="BF916" s="242">
        <f>IF(N916="snížená",J916,0)</f>
        <v>0</v>
      </c>
      <c r="BG916" s="242">
        <f>IF(N916="zákl. přenesená",J916,0)</f>
        <v>0</v>
      </c>
      <c r="BH916" s="242">
        <f>IF(N916="sníž. přenesená",J916,0)</f>
        <v>0</v>
      </c>
      <c r="BI916" s="242">
        <f>IF(N916="nulová",J916,0)</f>
        <v>0</v>
      </c>
      <c r="BJ916" s="18" t="s">
        <v>87</v>
      </c>
      <c r="BK916" s="242">
        <f>ROUND(I916*H916,2)</f>
        <v>0</v>
      </c>
      <c r="BL916" s="18" t="s">
        <v>296</v>
      </c>
      <c r="BM916" s="241" t="s">
        <v>948</v>
      </c>
    </row>
    <row r="917" s="13" customFormat="1">
      <c r="A917" s="13"/>
      <c r="B917" s="243"/>
      <c r="C917" s="244"/>
      <c r="D917" s="245" t="s">
        <v>168</v>
      </c>
      <c r="E917" s="246" t="s">
        <v>1</v>
      </c>
      <c r="F917" s="247" t="s">
        <v>169</v>
      </c>
      <c r="G917" s="244"/>
      <c r="H917" s="246" t="s">
        <v>1</v>
      </c>
      <c r="I917" s="248"/>
      <c r="J917" s="244"/>
      <c r="K917" s="244"/>
      <c r="L917" s="249"/>
      <c r="M917" s="250"/>
      <c r="N917" s="251"/>
      <c r="O917" s="251"/>
      <c r="P917" s="251"/>
      <c r="Q917" s="251"/>
      <c r="R917" s="251"/>
      <c r="S917" s="251"/>
      <c r="T917" s="252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T917" s="253" t="s">
        <v>168</v>
      </c>
      <c r="AU917" s="253" t="s">
        <v>89</v>
      </c>
      <c r="AV917" s="13" t="s">
        <v>87</v>
      </c>
      <c r="AW917" s="13" t="s">
        <v>36</v>
      </c>
      <c r="AX917" s="13" t="s">
        <v>80</v>
      </c>
      <c r="AY917" s="253" t="s">
        <v>160</v>
      </c>
    </row>
    <row r="918" s="14" customFormat="1">
      <c r="A918" s="14"/>
      <c r="B918" s="254"/>
      <c r="C918" s="255"/>
      <c r="D918" s="245" t="s">
        <v>168</v>
      </c>
      <c r="E918" s="256" t="s">
        <v>1</v>
      </c>
      <c r="F918" s="257" t="s">
        <v>949</v>
      </c>
      <c r="G918" s="255"/>
      <c r="H918" s="258">
        <v>8</v>
      </c>
      <c r="I918" s="259"/>
      <c r="J918" s="255"/>
      <c r="K918" s="255"/>
      <c r="L918" s="260"/>
      <c r="M918" s="261"/>
      <c r="N918" s="262"/>
      <c r="O918" s="262"/>
      <c r="P918" s="262"/>
      <c r="Q918" s="262"/>
      <c r="R918" s="262"/>
      <c r="S918" s="262"/>
      <c r="T918" s="263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64" t="s">
        <v>168</v>
      </c>
      <c r="AU918" s="264" t="s">
        <v>89</v>
      </c>
      <c r="AV918" s="14" t="s">
        <v>89</v>
      </c>
      <c r="AW918" s="14" t="s">
        <v>36</v>
      </c>
      <c r="AX918" s="14" t="s">
        <v>80</v>
      </c>
      <c r="AY918" s="264" t="s">
        <v>160</v>
      </c>
    </row>
    <row r="919" s="14" customFormat="1">
      <c r="A919" s="14"/>
      <c r="B919" s="254"/>
      <c r="C919" s="255"/>
      <c r="D919" s="245" t="s">
        <v>168</v>
      </c>
      <c r="E919" s="256" t="s">
        <v>1</v>
      </c>
      <c r="F919" s="257" t="s">
        <v>950</v>
      </c>
      <c r="G919" s="255"/>
      <c r="H919" s="258">
        <v>13.199999999999999</v>
      </c>
      <c r="I919" s="259"/>
      <c r="J919" s="255"/>
      <c r="K919" s="255"/>
      <c r="L919" s="260"/>
      <c r="M919" s="261"/>
      <c r="N919" s="262"/>
      <c r="O919" s="262"/>
      <c r="P919" s="262"/>
      <c r="Q919" s="262"/>
      <c r="R919" s="262"/>
      <c r="S919" s="262"/>
      <c r="T919" s="263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64" t="s">
        <v>168</v>
      </c>
      <c r="AU919" s="264" t="s">
        <v>89</v>
      </c>
      <c r="AV919" s="14" t="s">
        <v>89</v>
      </c>
      <c r="AW919" s="14" t="s">
        <v>36</v>
      </c>
      <c r="AX919" s="14" t="s">
        <v>80</v>
      </c>
      <c r="AY919" s="264" t="s">
        <v>160</v>
      </c>
    </row>
    <row r="920" s="14" customFormat="1">
      <c r="A920" s="14"/>
      <c r="B920" s="254"/>
      <c r="C920" s="255"/>
      <c r="D920" s="245" t="s">
        <v>168</v>
      </c>
      <c r="E920" s="256" t="s">
        <v>1</v>
      </c>
      <c r="F920" s="257" t="s">
        <v>951</v>
      </c>
      <c r="G920" s="255"/>
      <c r="H920" s="258">
        <v>16.5</v>
      </c>
      <c r="I920" s="259"/>
      <c r="J920" s="255"/>
      <c r="K920" s="255"/>
      <c r="L920" s="260"/>
      <c r="M920" s="261"/>
      <c r="N920" s="262"/>
      <c r="O920" s="262"/>
      <c r="P920" s="262"/>
      <c r="Q920" s="262"/>
      <c r="R920" s="262"/>
      <c r="S920" s="262"/>
      <c r="T920" s="263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64" t="s">
        <v>168</v>
      </c>
      <c r="AU920" s="264" t="s">
        <v>89</v>
      </c>
      <c r="AV920" s="14" t="s">
        <v>89</v>
      </c>
      <c r="AW920" s="14" t="s">
        <v>36</v>
      </c>
      <c r="AX920" s="14" t="s">
        <v>80</v>
      </c>
      <c r="AY920" s="264" t="s">
        <v>160</v>
      </c>
    </row>
    <row r="921" s="14" customFormat="1">
      <c r="A921" s="14"/>
      <c r="B921" s="254"/>
      <c r="C921" s="255"/>
      <c r="D921" s="245" t="s">
        <v>168</v>
      </c>
      <c r="E921" s="256" t="s">
        <v>1</v>
      </c>
      <c r="F921" s="257" t="s">
        <v>952</v>
      </c>
      <c r="G921" s="255"/>
      <c r="H921" s="258">
        <v>17.960000000000001</v>
      </c>
      <c r="I921" s="259"/>
      <c r="J921" s="255"/>
      <c r="K921" s="255"/>
      <c r="L921" s="260"/>
      <c r="M921" s="261"/>
      <c r="N921" s="262"/>
      <c r="O921" s="262"/>
      <c r="P921" s="262"/>
      <c r="Q921" s="262"/>
      <c r="R921" s="262"/>
      <c r="S921" s="262"/>
      <c r="T921" s="263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64" t="s">
        <v>168</v>
      </c>
      <c r="AU921" s="264" t="s">
        <v>89</v>
      </c>
      <c r="AV921" s="14" t="s">
        <v>89</v>
      </c>
      <c r="AW921" s="14" t="s">
        <v>36</v>
      </c>
      <c r="AX921" s="14" t="s">
        <v>80</v>
      </c>
      <c r="AY921" s="264" t="s">
        <v>160</v>
      </c>
    </row>
    <row r="922" s="16" customFormat="1">
      <c r="A922" s="16"/>
      <c r="B922" s="276"/>
      <c r="C922" s="277"/>
      <c r="D922" s="245" t="s">
        <v>168</v>
      </c>
      <c r="E922" s="278" t="s">
        <v>1</v>
      </c>
      <c r="F922" s="279" t="s">
        <v>213</v>
      </c>
      <c r="G922" s="277"/>
      <c r="H922" s="280">
        <v>55.660000000000004</v>
      </c>
      <c r="I922" s="281"/>
      <c r="J922" s="277"/>
      <c r="K922" s="277"/>
      <c r="L922" s="282"/>
      <c r="M922" s="283"/>
      <c r="N922" s="284"/>
      <c r="O922" s="284"/>
      <c r="P922" s="284"/>
      <c r="Q922" s="284"/>
      <c r="R922" s="284"/>
      <c r="S922" s="284"/>
      <c r="T922" s="285"/>
      <c r="U922" s="16"/>
      <c r="V922" s="16"/>
      <c r="W922" s="16"/>
      <c r="X922" s="16"/>
      <c r="Y922" s="16"/>
      <c r="Z922" s="16"/>
      <c r="AA922" s="16"/>
      <c r="AB922" s="16"/>
      <c r="AC922" s="16"/>
      <c r="AD922" s="16"/>
      <c r="AE922" s="16"/>
      <c r="AT922" s="286" t="s">
        <v>168</v>
      </c>
      <c r="AU922" s="286" t="s">
        <v>89</v>
      </c>
      <c r="AV922" s="16" t="s">
        <v>100</v>
      </c>
      <c r="AW922" s="16" t="s">
        <v>36</v>
      </c>
      <c r="AX922" s="16" t="s">
        <v>80</v>
      </c>
      <c r="AY922" s="286" t="s">
        <v>160</v>
      </c>
    </row>
    <row r="923" s="15" customFormat="1">
      <c r="A923" s="15"/>
      <c r="B923" s="265"/>
      <c r="C923" s="266"/>
      <c r="D923" s="245" t="s">
        <v>168</v>
      </c>
      <c r="E923" s="267" t="s">
        <v>1</v>
      </c>
      <c r="F923" s="268" t="s">
        <v>173</v>
      </c>
      <c r="G923" s="266"/>
      <c r="H923" s="269">
        <v>55.660000000000004</v>
      </c>
      <c r="I923" s="270"/>
      <c r="J923" s="266"/>
      <c r="K923" s="266"/>
      <c r="L923" s="271"/>
      <c r="M923" s="272"/>
      <c r="N923" s="273"/>
      <c r="O923" s="273"/>
      <c r="P923" s="273"/>
      <c r="Q923" s="273"/>
      <c r="R923" s="273"/>
      <c r="S923" s="273"/>
      <c r="T923" s="274"/>
      <c r="U923" s="15"/>
      <c r="V923" s="15"/>
      <c r="W923" s="15"/>
      <c r="X923" s="15"/>
      <c r="Y923" s="15"/>
      <c r="Z923" s="15"/>
      <c r="AA923" s="15"/>
      <c r="AB923" s="15"/>
      <c r="AC923" s="15"/>
      <c r="AD923" s="15"/>
      <c r="AE923" s="15"/>
      <c r="AT923" s="275" t="s">
        <v>168</v>
      </c>
      <c r="AU923" s="275" t="s">
        <v>89</v>
      </c>
      <c r="AV923" s="15" t="s">
        <v>166</v>
      </c>
      <c r="AW923" s="15" t="s">
        <v>36</v>
      </c>
      <c r="AX923" s="15" t="s">
        <v>87</v>
      </c>
      <c r="AY923" s="275" t="s">
        <v>160</v>
      </c>
    </row>
    <row r="924" s="2" customFormat="1" ht="16.5" customHeight="1">
      <c r="A924" s="39"/>
      <c r="B924" s="40"/>
      <c r="C924" s="287" t="s">
        <v>953</v>
      </c>
      <c r="D924" s="287" t="s">
        <v>320</v>
      </c>
      <c r="E924" s="288" t="s">
        <v>954</v>
      </c>
      <c r="F924" s="289" t="s">
        <v>955</v>
      </c>
      <c r="G924" s="290" t="s">
        <v>201</v>
      </c>
      <c r="H924" s="291">
        <v>56.773000000000003</v>
      </c>
      <c r="I924" s="292"/>
      <c r="J924" s="293">
        <f>ROUND(I924*H924,2)</f>
        <v>0</v>
      </c>
      <c r="K924" s="294"/>
      <c r="L924" s="295"/>
      <c r="M924" s="296" t="s">
        <v>1</v>
      </c>
      <c r="N924" s="297" t="s">
        <v>45</v>
      </c>
      <c r="O924" s="92"/>
      <c r="P924" s="239">
        <f>O924*H924</f>
        <v>0</v>
      </c>
      <c r="Q924" s="239">
        <v>0.00035</v>
      </c>
      <c r="R924" s="239">
        <f>Q924*H924</f>
        <v>0.019870550000000001</v>
      </c>
      <c r="S924" s="239">
        <v>0</v>
      </c>
      <c r="T924" s="240">
        <f>S924*H924</f>
        <v>0</v>
      </c>
      <c r="U924" s="39"/>
      <c r="V924" s="39"/>
      <c r="W924" s="39"/>
      <c r="X924" s="39"/>
      <c r="Y924" s="39"/>
      <c r="Z924" s="39"/>
      <c r="AA924" s="39"/>
      <c r="AB924" s="39"/>
      <c r="AC924" s="39"/>
      <c r="AD924" s="39"/>
      <c r="AE924" s="39"/>
      <c r="AR924" s="241" t="s">
        <v>402</v>
      </c>
      <c r="AT924" s="241" t="s">
        <v>320</v>
      </c>
      <c r="AU924" s="241" t="s">
        <v>89</v>
      </c>
      <c r="AY924" s="18" t="s">
        <v>160</v>
      </c>
      <c r="BE924" s="242">
        <f>IF(N924="základní",J924,0)</f>
        <v>0</v>
      </c>
      <c r="BF924" s="242">
        <f>IF(N924="snížená",J924,0)</f>
        <v>0</v>
      </c>
      <c r="BG924" s="242">
        <f>IF(N924="zákl. přenesená",J924,0)</f>
        <v>0</v>
      </c>
      <c r="BH924" s="242">
        <f>IF(N924="sníž. přenesená",J924,0)</f>
        <v>0</v>
      </c>
      <c r="BI924" s="242">
        <f>IF(N924="nulová",J924,0)</f>
        <v>0</v>
      </c>
      <c r="BJ924" s="18" t="s">
        <v>87</v>
      </c>
      <c r="BK924" s="242">
        <f>ROUND(I924*H924,2)</f>
        <v>0</v>
      </c>
      <c r="BL924" s="18" t="s">
        <v>296</v>
      </c>
      <c r="BM924" s="241" t="s">
        <v>956</v>
      </c>
    </row>
    <row r="925" s="14" customFormat="1">
      <c r="A925" s="14"/>
      <c r="B925" s="254"/>
      <c r="C925" s="255"/>
      <c r="D925" s="245" t="s">
        <v>168</v>
      </c>
      <c r="E925" s="255"/>
      <c r="F925" s="257" t="s">
        <v>957</v>
      </c>
      <c r="G925" s="255"/>
      <c r="H925" s="258">
        <v>56.773000000000003</v>
      </c>
      <c r="I925" s="259"/>
      <c r="J925" s="255"/>
      <c r="K925" s="255"/>
      <c r="L925" s="260"/>
      <c r="M925" s="261"/>
      <c r="N925" s="262"/>
      <c r="O925" s="262"/>
      <c r="P925" s="262"/>
      <c r="Q925" s="262"/>
      <c r="R925" s="262"/>
      <c r="S925" s="262"/>
      <c r="T925" s="263"/>
      <c r="U925" s="14"/>
      <c r="V925" s="14"/>
      <c r="W925" s="14"/>
      <c r="X925" s="14"/>
      <c r="Y925" s="14"/>
      <c r="Z925" s="14"/>
      <c r="AA925" s="14"/>
      <c r="AB925" s="14"/>
      <c r="AC925" s="14"/>
      <c r="AD925" s="14"/>
      <c r="AE925" s="14"/>
      <c r="AT925" s="264" t="s">
        <v>168</v>
      </c>
      <c r="AU925" s="264" t="s">
        <v>89</v>
      </c>
      <c r="AV925" s="14" t="s">
        <v>89</v>
      </c>
      <c r="AW925" s="14" t="s">
        <v>4</v>
      </c>
      <c r="AX925" s="14" t="s">
        <v>87</v>
      </c>
      <c r="AY925" s="264" t="s">
        <v>160</v>
      </c>
    </row>
    <row r="926" s="2" customFormat="1" ht="33" customHeight="1">
      <c r="A926" s="39"/>
      <c r="B926" s="40"/>
      <c r="C926" s="229" t="s">
        <v>958</v>
      </c>
      <c r="D926" s="229" t="s">
        <v>162</v>
      </c>
      <c r="E926" s="230" t="s">
        <v>959</v>
      </c>
      <c r="F926" s="231" t="s">
        <v>960</v>
      </c>
      <c r="G926" s="232" t="s">
        <v>451</v>
      </c>
      <c r="H926" s="233">
        <v>1</v>
      </c>
      <c r="I926" s="234"/>
      <c r="J926" s="235">
        <f>ROUND(I926*H926,2)</f>
        <v>0</v>
      </c>
      <c r="K926" s="236"/>
      <c r="L926" s="45"/>
      <c r="M926" s="237" t="s">
        <v>1</v>
      </c>
      <c r="N926" s="238" t="s">
        <v>45</v>
      </c>
      <c r="O926" s="92"/>
      <c r="P926" s="239">
        <f>O926*H926</f>
        <v>0</v>
      </c>
      <c r="Q926" s="239">
        <v>0</v>
      </c>
      <c r="R926" s="239">
        <f>Q926*H926</f>
        <v>0</v>
      </c>
      <c r="S926" s="239">
        <v>0</v>
      </c>
      <c r="T926" s="240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41" t="s">
        <v>296</v>
      </c>
      <c r="AT926" s="241" t="s">
        <v>162</v>
      </c>
      <c r="AU926" s="241" t="s">
        <v>89</v>
      </c>
      <c r="AY926" s="18" t="s">
        <v>160</v>
      </c>
      <c r="BE926" s="242">
        <f>IF(N926="základní",J926,0)</f>
        <v>0</v>
      </c>
      <c r="BF926" s="242">
        <f>IF(N926="snížená",J926,0)</f>
        <v>0</v>
      </c>
      <c r="BG926" s="242">
        <f>IF(N926="zákl. přenesená",J926,0)</f>
        <v>0</v>
      </c>
      <c r="BH926" s="242">
        <f>IF(N926="sníž. přenesená",J926,0)</f>
        <v>0</v>
      </c>
      <c r="BI926" s="242">
        <f>IF(N926="nulová",J926,0)</f>
        <v>0</v>
      </c>
      <c r="BJ926" s="18" t="s">
        <v>87</v>
      </c>
      <c r="BK926" s="242">
        <f>ROUND(I926*H926,2)</f>
        <v>0</v>
      </c>
      <c r="BL926" s="18" t="s">
        <v>296</v>
      </c>
      <c r="BM926" s="241" t="s">
        <v>961</v>
      </c>
    </row>
    <row r="927" s="2" customFormat="1" ht="24.15" customHeight="1">
      <c r="A927" s="39"/>
      <c r="B927" s="40"/>
      <c r="C927" s="229" t="s">
        <v>962</v>
      </c>
      <c r="D927" s="229" t="s">
        <v>162</v>
      </c>
      <c r="E927" s="230" t="s">
        <v>963</v>
      </c>
      <c r="F927" s="231" t="s">
        <v>964</v>
      </c>
      <c r="G927" s="232" t="s">
        <v>533</v>
      </c>
      <c r="H927" s="302"/>
      <c r="I927" s="234"/>
      <c r="J927" s="235">
        <f>ROUND(I927*H927,2)</f>
        <v>0</v>
      </c>
      <c r="K927" s="236"/>
      <c r="L927" s="45"/>
      <c r="M927" s="237" t="s">
        <v>1</v>
      </c>
      <c r="N927" s="238" t="s">
        <v>45</v>
      </c>
      <c r="O927" s="92"/>
      <c r="P927" s="239">
        <f>O927*H927</f>
        <v>0</v>
      </c>
      <c r="Q927" s="239">
        <v>0</v>
      </c>
      <c r="R927" s="239">
        <f>Q927*H927</f>
        <v>0</v>
      </c>
      <c r="S927" s="239">
        <v>0</v>
      </c>
      <c r="T927" s="240">
        <f>S927*H927</f>
        <v>0</v>
      </c>
      <c r="U927" s="39"/>
      <c r="V927" s="39"/>
      <c r="W927" s="39"/>
      <c r="X927" s="39"/>
      <c r="Y927" s="39"/>
      <c r="Z927" s="39"/>
      <c r="AA927" s="39"/>
      <c r="AB927" s="39"/>
      <c r="AC927" s="39"/>
      <c r="AD927" s="39"/>
      <c r="AE927" s="39"/>
      <c r="AR927" s="241" t="s">
        <v>296</v>
      </c>
      <c r="AT927" s="241" t="s">
        <v>162</v>
      </c>
      <c r="AU927" s="241" t="s">
        <v>89</v>
      </c>
      <c r="AY927" s="18" t="s">
        <v>160</v>
      </c>
      <c r="BE927" s="242">
        <f>IF(N927="základní",J927,0)</f>
        <v>0</v>
      </c>
      <c r="BF927" s="242">
        <f>IF(N927="snížená",J927,0)</f>
        <v>0</v>
      </c>
      <c r="BG927" s="242">
        <f>IF(N927="zákl. přenesená",J927,0)</f>
        <v>0</v>
      </c>
      <c r="BH927" s="242">
        <f>IF(N927="sníž. přenesená",J927,0)</f>
        <v>0</v>
      </c>
      <c r="BI927" s="242">
        <f>IF(N927="nulová",J927,0)</f>
        <v>0</v>
      </c>
      <c r="BJ927" s="18" t="s">
        <v>87</v>
      </c>
      <c r="BK927" s="242">
        <f>ROUND(I927*H927,2)</f>
        <v>0</v>
      </c>
      <c r="BL927" s="18" t="s">
        <v>296</v>
      </c>
      <c r="BM927" s="241" t="s">
        <v>965</v>
      </c>
    </row>
    <row r="928" s="12" customFormat="1" ht="22.8" customHeight="1">
      <c r="A928" s="12"/>
      <c r="B928" s="213"/>
      <c r="C928" s="214"/>
      <c r="D928" s="215" t="s">
        <v>79</v>
      </c>
      <c r="E928" s="227" t="s">
        <v>966</v>
      </c>
      <c r="F928" s="227" t="s">
        <v>967</v>
      </c>
      <c r="G928" s="214"/>
      <c r="H928" s="214"/>
      <c r="I928" s="217"/>
      <c r="J928" s="228">
        <f>BK928</f>
        <v>0</v>
      </c>
      <c r="K928" s="214"/>
      <c r="L928" s="219"/>
      <c r="M928" s="220"/>
      <c r="N928" s="221"/>
      <c r="O928" s="221"/>
      <c r="P928" s="222">
        <f>SUM(P929:P997)</f>
        <v>0</v>
      </c>
      <c r="Q928" s="221"/>
      <c r="R928" s="222">
        <f>SUM(R929:R997)</f>
        <v>2.6447342000000003</v>
      </c>
      <c r="S928" s="221"/>
      <c r="T928" s="223">
        <f>SUM(T929:T997)</f>
        <v>2.5410239999999997</v>
      </c>
      <c r="U928" s="12"/>
      <c r="V928" s="12"/>
      <c r="W928" s="12"/>
      <c r="X928" s="12"/>
      <c r="Y928" s="12"/>
      <c r="Z928" s="12"/>
      <c r="AA928" s="12"/>
      <c r="AB928" s="12"/>
      <c r="AC928" s="12"/>
      <c r="AD928" s="12"/>
      <c r="AE928" s="12"/>
      <c r="AR928" s="224" t="s">
        <v>89</v>
      </c>
      <c r="AT928" s="225" t="s">
        <v>79</v>
      </c>
      <c r="AU928" s="225" t="s">
        <v>87</v>
      </c>
      <c r="AY928" s="224" t="s">
        <v>160</v>
      </c>
      <c r="BK928" s="226">
        <f>SUM(BK929:BK997)</f>
        <v>0</v>
      </c>
    </row>
    <row r="929" s="2" customFormat="1" ht="16.5" customHeight="1">
      <c r="A929" s="39"/>
      <c r="B929" s="40"/>
      <c r="C929" s="229" t="s">
        <v>968</v>
      </c>
      <c r="D929" s="229" t="s">
        <v>162</v>
      </c>
      <c r="E929" s="230" t="s">
        <v>969</v>
      </c>
      <c r="F929" s="231" t="s">
        <v>970</v>
      </c>
      <c r="G929" s="232" t="s">
        <v>185</v>
      </c>
      <c r="H929" s="233">
        <v>127.63500000000001</v>
      </c>
      <c r="I929" s="234"/>
      <c r="J929" s="235">
        <f>ROUND(I929*H929,2)</f>
        <v>0</v>
      </c>
      <c r="K929" s="236"/>
      <c r="L929" s="45"/>
      <c r="M929" s="237" t="s">
        <v>1</v>
      </c>
      <c r="N929" s="238" t="s">
        <v>45</v>
      </c>
      <c r="O929" s="92"/>
      <c r="P929" s="239">
        <f>O929*H929</f>
        <v>0</v>
      </c>
      <c r="Q929" s="239">
        <v>0.00029999999999999997</v>
      </c>
      <c r="R929" s="239">
        <f>Q929*H929</f>
        <v>0.038290499999999998</v>
      </c>
      <c r="S929" s="239">
        <v>0</v>
      </c>
      <c r="T929" s="240">
        <f>S929*H929</f>
        <v>0</v>
      </c>
      <c r="U929" s="39"/>
      <c r="V929" s="39"/>
      <c r="W929" s="39"/>
      <c r="X929" s="39"/>
      <c r="Y929" s="39"/>
      <c r="Z929" s="39"/>
      <c r="AA929" s="39"/>
      <c r="AB929" s="39"/>
      <c r="AC929" s="39"/>
      <c r="AD929" s="39"/>
      <c r="AE929" s="39"/>
      <c r="AR929" s="241" t="s">
        <v>296</v>
      </c>
      <c r="AT929" s="241" t="s">
        <v>162</v>
      </c>
      <c r="AU929" s="241" t="s">
        <v>89</v>
      </c>
      <c r="AY929" s="18" t="s">
        <v>160</v>
      </c>
      <c r="BE929" s="242">
        <f>IF(N929="základní",J929,0)</f>
        <v>0</v>
      </c>
      <c r="BF929" s="242">
        <f>IF(N929="snížená",J929,0)</f>
        <v>0</v>
      </c>
      <c r="BG929" s="242">
        <f>IF(N929="zákl. přenesená",J929,0)</f>
        <v>0</v>
      </c>
      <c r="BH929" s="242">
        <f>IF(N929="sníž. přenesená",J929,0)</f>
        <v>0</v>
      </c>
      <c r="BI929" s="242">
        <f>IF(N929="nulová",J929,0)</f>
        <v>0</v>
      </c>
      <c r="BJ929" s="18" t="s">
        <v>87</v>
      </c>
      <c r="BK929" s="242">
        <f>ROUND(I929*H929,2)</f>
        <v>0</v>
      </c>
      <c r="BL929" s="18" t="s">
        <v>296</v>
      </c>
      <c r="BM929" s="241" t="s">
        <v>971</v>
      </c>
    </row>
    <row r="930" s="13" customFormat="1">
      <c r="A930" s="13"/>
      <c r="B930" s="243"/>
      <c r="C930" s="244"/>
      <c r="D930" s="245" t="s">
        <v>168</v>
      </c>
      <c r="E930" s="246" t="s">
        <v>1</v>
      </c>
      <c r="F930" s="247" t="s">
        <v>169</v>
      </c>
      <c r="G930" s="244"/>
      <c r="H930" s="246" t="s">
        <v>1</v>
      </c>
      <c r="I930" s="248"/>
      <c r="J930" s="244"/>
      <c r="K930" s="244"/>
      <c r="L930" s="249"/>
      <c r="M930" s="250"/>
      <c r="N930" s="251"/>
      <c r="O930" s="251"/>
      <c r="P930" s="251"/>
      <c r="Q930" s="251"/>
      <c r="R930" s="251"/>
      <c r="S930" s="251"/>
      <c r="T930" s="252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T930" s="253" t="s">
        <v>168</v>
      </c>
      <c r="AU930" s="253" t="s">
        <v>89</v>
      </c>
      <c r="AV930" s="13" t="s">
        <v>87</v>
      </c>
      <c r="AW930" s="13" t="s">
        <v>36</v>
      </c>
      <c r="AX930" s="13" t="s">
        <v>80</v>
      </c>
      <c r="AY930" s="253" t="s">
        <v>160</v>
      </c>
    </row>
    <row r="931" s="14" customFormat="1">
      <c r="A931" s="14"/>
      <c r="B931" s="254"/>
      <c r="C931" s="255"/>
      <c r="D931" s="245" t="s">
        <v>168</v>
      </c>
      <c r="E931" s="256" t="s">
        <v>1</v>
      </c>
      <c r="F931" s="257" t="s">
        <v>252</v>
      </c>
      <c r="G931" s="255"/>
      <c r="H931" s="258">
        <v>7.6349999999999998</v>
      </c>
      <c r="I931" s="259"/>
      <c r="J931" s="255"/>
      <c r="K931" s="255"/>
      <c r="L931" s="260"/>
      <c r="M931" s="261"/>
      <c r="N931" s="262"/>
      <c r="O931" s="262"/>
      <c r="P931" s="262"/>
      <c r="Q931" s="262"/>
      <c r="R931" s="262"/>
      <c r="S931" s="262"/>
      <c r="T931" s="263"/>
      <c r="U931" s="14"/>
      <c r="V931" s="14"/>
      <c r="W931" s="14"/>
      <c r="X931" s="14"/>
      <c r="Y931" s="14"/>
      <c r="Z931" s="14"/>
      <c r="AA931" s="14"/>
      <c r="AB931" s="14"/>
      <c r="AC931" s="14"/>
      <c r="AD931" s="14"/>
      <c r="AE931" s="14"/>
      <c r="AT931" s="264" t="s">
        <v>168</v>
      </c>
      <c r="AU931" s="264" t="s">
        <v>89</v>
      </c>
      <c r="AV931" s="14" t="s">
        <v>89</v>
      </c>
      <c r="AW931" s="14" t="s">
        <v>36</v>
      </c>
      <c r="AX931" s="14" t="s">
        <v>80</v>
      </c>
      <c r="AY931" s="264" t="s">
        <v>160</v>
      </c>
    </row>
    <row r="932" s="16" customFormat="1">
      <c r="A932" s="16"/>
      <c r="B932" s="276"/>
      <c r="C932" s="277"/>
      <c r="D932" s="245" t="s">
        <v>168</v>
      </c>
      <c r="E932" s="278" t="s">
        <v>1</v>
      </c>
      <c r="F932" s="279" t="s">
        <v>213</v>
      </c>
      <c r="G932" s="277"/>
      <c r="H932" s="280">
        <v>7.6349999999999998</v>
      </c>
      <c r="I932" s="281"/>
      <c r="J932" s="277"/>
      <c r="K932" s="277"/>
      <c r="L932" s="282"/>
      <c r="M932" s="283"/>
      <c r="N932" s="284"/>
      <c r="O932" s="284"/>
      <c r="P932" s="284"/>
      <c r="Q932" s="284"/>
      <c r="R932" s="284"/>
      <c r="S932" s="284"/>
      <c r="T932" s="285"/>
      <c r="U932" s="16"/>
      <c r="V932" s="16"/>
      <c r="W932" s="16"/>
      <c r="X932" s="16"/>
      <c r="Y932" s="16"/>
      <c r="Z932" s="16"/>
      <c r="AA932" s="16"/>
      <c r="AB932" s="16"/>
      <c r="AC932" s="16"/>
      <c r="AD932" s="16"/>
      <c r="AE932" s="16"/>
      <c r="AT932" s="286" t="s">
        <v>168</v>
      </c>
      <c r="AU932" s="286" t="s">
        <v>89</v>
      </c>
      <c r="AV932" s="16" t="s">
        <v>100</v>
      </c>
      <c r="AW932" s="16" t="s">
        <v>36</v>
      </c>
      <c r="AX932" s="16" t="s">
        <v>80</v>
      </c>
      <c r="AY932" s="286" t="s">
        <v>160</v>
      </c>
    </row>
    <row r="933" s="13" customFormat="1">
      <c r="A933" s="13"/>
      <c r="B933" s="243"/>
      <c r="C933" s="244"/>
      <c r="D933" s="245" t="s">
        <v>168</v>
      </c>
      <c r="E933" s="246" t="s">
        <v>1</v>
      </c>
      <c r="F933" s="247" t="s">
        <v>218</v>
      </c>
      <c r="G933" s="244"/>
      <c r="H933" s="246" t="s">
        <v>1</v>
      </c>
      <c r="I933" s="248"/>
      <c r="J933" s="244"/>
      <c r="K933" s="244"/>
      <c r="L933" s="249"/>
      <c r="M933" s="250"/>
      <c r="N933" s="251"/>
      <c r="O933" s="251"/>
      <c r="P933" s="251"/>
      <c r="Q933" s="251"/>
      <c r="R933" s="251"/>
      <c r="S933" s="251"/>
      <c r="T933" s="252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T933" s="253" t="s">
        <v>168</v>
      </c>
      <c r="AU933" s="253" t="s">
        <v>89</v>
      </c>
      <c r="AV933" s="13" t="s">
        <v>87</v>
      </c>
      <c r="AW933" s="13" t="s">
        <v>36</v>
      </c>
      <c r="AX933" s="13" t="s">
        <v>80</v>
      </c>
      <c r="AY933" s="253" t="s">
        <v>160</v>
      </c>
    </row>
    <row r="934" s="14" customFormat="1">
      <c r="A934" s="14"/>
      <c r="B934" s="254"/>
      <c r="C934" s="255"/>
      <c r="D934" s="245" t="s">
        <v>168</v>
      </c>
      <c r="E934" s="256" t="s">
        <v>1</v>
      </c>
      <c r="F934" s="257" t="s">
        <v>253</v>
      </c>
      <c r="G934" s="255"/>
      <c r="H934" s="258">
        <v>14</v>
      </c>
      <c r="I934" s="259"/>
      <c r="J934" s="255"/>
      <c r="K934" s="255"/>
      <c r="L934" s="260"/>
      <c r="M934" s="261"/>
      <c r="N934" s="262"/>
      <c r="O934" s="262"/>
      <c r="P934" s="262"/>
      <c r="Q934" s="262"/>
      <c r="R934" s="262"/>
      <c r="S934" s="262"/>
      <c r="T934" s="263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64" t="s">
        <v>168</v>
      </c>
      <c r="AU934" s="264" t="s">
        <v>89</v>
      </c>
      <c r="AV934" s="14" t="s">
        <v>89</v>
      </c>
      <c r="AW934" s="14" t="s">
        <v>36</v>
      </c>
      <c r="AX934" s="14" t="s">
        <v>80</v>
      </c>
      <c r="AY934" s="264" t="s">
        <v>160</v>
      </c>
    </row>
    <row r="935" s="14" customFormat="1">
      <c r="A935" s="14"/>
      <c r="B935" s="254"/>
      <c r="C935" s="255"/>
      <c r="D935" s="245" t="s">
        <v>168</v>
      </c>
      <c r="E935" s="256" t="s">
        <v>1</v>
      </c>
      <c r="F935" s="257" t="s">
        <v>254</v>
      </c>
      <c r="G935" s="255"/>
      <c r="H935" s="258">
        <v>24</v>
      </c>
      <c r="I935" s="259"/>
      <c r="J935" s="255"/>
      <c r="K935" s="255"/>
      <c r="L935" s="260"/>
      <c r="M935" s="261"/>
      <c r="N935" s="262"/>
      <c r="O935" s="262"/>
      <c r="P935" s="262"/>
      <c r="Q935" s="262"/>
      <c r="R935" s="262"/>
      <c r="S935" s="262"/>
      <c r="T935" s="263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64" t="s">
        <v>168</v>
      </c>
      <c r="AU935" s="264" t="s">
        <v>89</v>
      </c>
      <c r="AV935" s="14" t="s">
        <v>89</v>
      </c>
      <c r="AW935" s="14" t="s">
        <v>36</v>
      </c>
      <c r="AX935" s="14" t="s">
        <v>80</v>
      </c>
      <c r="AY935" s="264" t="s">
        <v>160</v>
      </c>
    </row>
    <row r="936" s="14" customFormat="1">
      <c r="A936" s="14"/>
      <c r="B936" s="254"/>
      <c r="C936" s="255"/>
      <c r="D936" s="245" t="s">
        <v>168</v>
      </c>
      <c r="E936" s="256" t="s">
        <v>1</v>
      </c>
      <c r="F936" s="257" t="s">
        <v>255</v>
      </c>
      <c r="G936" s="255"/>
      <c r="H936" s="258">
        <v>8.8000000000000007</v>
      </c>
      <c r="I936" s="259"/>
      <c r="J936" s="255"/>
      <c r="K936" s="255"/>
      <c r="L936" s="260"/>
      <c r="M936" s="261"/>
      <c r="N936" s="262"/>
      <c r="O936" s="262"/>
      <c r="P936" s="262"/>
      <c r="Q936" s="262"/>
      <c r="R936" s="262"/>
      <c r="S936" s="262"/>
      <c r="T936" s="263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64" t="s">
        <v>168</v>
      </c>
      <c r="AU936" s="264" t="s">
        <v>89</v>
      </c>
      <c r="AV936" s="14" t="s">
        <v>89</v>
      </c>
      <c r="AW936" s="14" t="s">
        <v>36</v>
      </c>
      <c r="AX936" s="14" t="s">
        <v>80</v>
      </c>
      <c r="AY936" s="264" t="s">
        <v>160</v>
      </c>
    </row>
    <row r="937" s="14" customFormat="1">
      <c r="A937" s="14"/>
      <c r="B937" s="254"/>
      <c r="C937" s="255"/>
      <c r="D937" s="245" t="s">
        <v>168</v>
      </c>
      <c r="E937" s="256" t="s">
        <v>1</v>
      </c>
      <c r="F937" s="257" t="s">
        <v>256</v>
      </c>
      <c r="G937" s="255"/>
      <c r="H937" s="258">
        <v>13.199999999999999</v>
      </c>
      <c r="I937" s="259"/>
      <c r="J937" s="255"/>
      <c r="K937" s="255"/>
      <c r="L937" s="260"/>
      <c r="M937" s="261"/>
      <c r="N937" s="262"/>
      <c r="O937" s="262"/>
      <c r="P937" s="262"/>
      <c r="Q937" s="262"/>
      <c r="R937" s="262"/>
      <c r="S937" s="262"/>
      <c r="T937" s="263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64" t="s">
        <v>168</v>
      </c>
      <c r="AU937" s="264" t="s">
        <v>89</v>
      </c>
      <c r="AV937" s="14" t="s">
        <v>89</v>
      </c>
      <c r="AW937" s="14" t="s">
        <v>36</v>
      </c>
      <c r="AX937" s="14" t="s">
        <v>80</v>
      </c>
      <c r="AY937" s="264" t="s">
        <v>160</v>
      </c>
    </row>
    <row r="938" s="16" customFormat="1">
      <c r="A938" s="16"/>
      <c r="B938" s="276"/>
      <c r="C938" s="277"/>
      <c r="D938" s="245" t="s">
        <v>168</v>
      </c>
      <c r="E938" s="278" t="s">
        <v>1</v>
      </c>
      <c r="F938" s="279" t="s">
        <v>213</v>
      </c>
      <c r="G938" s="277"/>
      <c r="H938" s="280">
        <v>60</v>
      </c>
      <c r="I938" s="281"/>
      <c r="J938" s="277"/>
      <c r="K938" s="277"/>
      <c r="L938" s="282"/>
      <c r="M938" s="283"/>
      <c r="N938" s="284"/>
      <c r="O938" s="284"/>
      <c r="P938" s="284"/>
      <c r="Q938" s="284"/>
      <c r="R938" s="284"/>
      <c r="S938" s="284"/>
      <c r="T938" s="285"/>
      <c r="U938" s="16"/>
      <c r="V938" s="16"/>
      <c r="W938" s="16"/>
      <c r="X938" s="16"/>
      <c r="Y938" s="16"/>
      <c r="Z938" s="16"/>
      <c r="AA938" s="16"/>
      <c r="AB938" s="16"/>
      <c r="AC938" s="16"/>
      <c r="AD938" s="16"/>
      <c r="AE938" s="16"/>
      <c r="AT938" s="286" t="s">
        <v>168</v>
      </c>
      <c r="AU938" s="286" t="s">
        <v>89</v>
      </c>
      <c r="AV938" s="16" t="s">
        <v>100</v>
      </c>
      <c r="AW938" s="16" t="s">
        <v>36</v>
      </c>
      <c r="AX938" s="16" t="s">
        <v>80</v>
      </c>
      <c r="AY938" s="286" t="s">
        <v>160</v>
      </c>
    </row>
    <row r="939" s="13" customFormat="1">
      <c r="A939" s="13"/>
      <c r="B939" s="243"/>
      <c r="C939" s="244"/>
      <c r="D939" s="245" t="s">
        <v>168</v>
      </c>
      <c r="E939" s="246" t="s">
        <v>1</v>
      </c>
      <c r="F939" s="247" t="s">
        <v>221</v>
      </c>
      <c r="G939" s="244"/>
      <c r="H939" s="246" t="s">
        <v>1</v>
      </c>
      <c r="I939" s="248"/>
      <c r="J939" s="244"/>
      <c r="K939" s="244"/>
      <c r="L939" s="249"/>
      <c r="M939" s="250"/>
      <c r="N939" s="251"/>
      <c r="O939" s="251"/>
      <c r="P939" s="251"/>
      <c r="Q939" s="251"/>
      <c r="R939" s="251"/>
      <c r="S939" s="251"/>
      <c r="T939" s="252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53" t="s">
        <v>168</v>
      </c>
      <c r="AU939" s="253" t="s">
        <v>89</v>
      </c>
      <c r="AV939" s="13" t="s">
        <v>87</v>
      </c>
      <c r="AW939" s="13" t="s">
        <v>36</v>
      </c>
      <c r="AX939" s="13" t="s">
        <v>80</v>
      </c>
      <c r="AY939" s="253" t="s">
        <v>160</v>
      </c>
    </row>
    <row r="940" s="14" customFormat="1">
      <c r="A940" s="14"/>
      <c r="B940" s="254"/>
      <c r="C940" s="255"/>
      <c r="D940" s="245" t="s">
        <v>168</v>
      </c>
      <c r="E940" s="256" t="s">
        <v>1</v>
      </c>
      <c r="F940" s="257" t="s">
        <v>257</v>
      </c>
      <c r="G940" s="255"/>
      <c r="H940" s="258">
        <v>14</v>
      </c>
      <c r="I940" s="259"/>
      <c r="J940" s="255"/>
      <c r="K940" s="255"/>
      <c r="L940" s="260"/>
      <c r="M940" s="261"/>
      <c r="N940" s="262"/>
      <c r="O940" s="262"/>
      <c r="P940" s="262"/>
      <c r="Q940" s="262"/>
      <c r="R940" s="262"/>
      <c r="S940" s="262"/>
      <c r="T940" s="263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64" t="s">
        <v>168</v>
      </c>
      <c r="AU940" s="264" t="s">
        <v>89</v>
      </c>
      <c r="AV940" s="14" t="s">
        <v>89</v>
      </c>
      <c r="AW940" s="14" t="s">
        <v>36</v>
      </c>
      <c r="AX940" s="14" t="s">
        <v>80</v>
      </c>
      <c r="AY940" s="264" t="s">
        <v>160</v>
      </c>
    </row>
    <row r="941" s="14" customFormat="1">
      <c r="A941" s="14"/>
      <c r="B941" s="254"/>
      <c r="C941" s="255"/>
      <c r="D941" s="245" t="s">
        <v>168</v>
      </c>
      <c r="E941" s="256" t="s">
        <v>1</v>
      </c>
      <c r="F941" s="257" t="s">
        <v>258</v>
      </c>
      <c r="G941" s="255"/>
      <c r="H941" s="258">
        <v>24</v>
      </c>
      <c r="I941" s="259"/>
      <c r="J941" s="255"/>
      <c r="K941" s="255"/>
      <c r="L941" s="260"/>
      <c r="M941" s="261"/>
      <c r="N941" s="262"/>
      <c r="O941" s="262"/>
      <c r="P941" s="262"/>
      <c r="Q941" s="262"/>
      <c r="R941" s="262"/>
      <c r="S941" s="262"/>
      <c r="T941" s="263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64" t="s">
        <v>168</v>
      </c>
      <c r="AU941" s="264" t="s">
        <v>89</v>
      </c>
      <c r="AV941" s="14" t="s">
        <v>89</v>
      </c>
      <c r="AW941" s="14" t="s">
        <v>36</v>
      </c>
      <c r="AX941" s="14" t="s">
        <v>80</v>
      </c>
      <c r="AY941" s="264" t="s">
        <v>160</v>
      </c>
    </row>
    <row r="942" s="14" customFormat="1">
      <c r="A942" s="14"/>
      <c r="B942" s="254"/>
      <c r="C942" s="255"/>
      <c r="D942" s="245" t="s">
        <v>168</v>
      </c>
      <c r="E942" s="256" t="s">
        <v>1</v>
      </c>
      <c r="F942" s="257" t="s">
        <v>259</v>
      </c>
      <c r="G942" s="255"/>
      <c r="H942" s="258">
        <v>8.8000000000000007</v>
      </c>
      <c r="I942" s="259"/>
      <c r="J942" s="255"/>
      <c r="K942" s="255"/>
      <c r="L942" s="260"/>
      <c r="M942" s="261"/>
      <c r="N942" s="262"/>
      <c r="O942" s="262"/>
      <c r="P942" s="262"/>
      <c r="Q942" s="262"/>
      <c r="R942" s="262"/>
      <c r="S942" s="262"/>
      <c r="T942" s="263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64" t="s">
        <v>168</v>
      </c>
      <c r="AU942" s="264" t="s">
        <v>89</v>
      </c>
      <c r="AV942" s="14" t="s">
        <v>89</v>
      </c>
      <c r="AW942" s="14" t="s">
        <v>36</v>
      </c>
      <c r="AX942" s="14" t="s">
        <v>80</v>
      </c>
      <c r="AY942" s="264" t="s">
        <v>160</v>
      </c>
    </row>
    <row r="943" s="14" customFormat="1">
      <c r="A943" s="14"/>
      <c r="B943" s="254"/>
      <c r="C943" s="255"/>
      <c r="D943" s="245" t="s">
        <v>168</v>
      </c>
      <c r="E943" s="256" t="s">
        <v>1</v>
      </c>
      <c r="F943" s="257" t="s">
        <v>260</v>
      </c>
      <c r="G943" s="255"/>
      <c r="H943" s="258">
        <v>13.199999999999999</v>
      </c>
      <c r="I943" s="259"/>
      <c r="J943" s="255"/>
      <c r="K943" s="255"/>
      <c r="L943" s="260"/>
      <c r="M943" s="261"/>
      <c r="N943" s="262"/>
      <c r="O943" s="262"/>
      <c r="P943" s="262"/>
      <c r="Q943" s="262"/>
      <c r="R943" s="262"/>
      <c r="S943" s="262"/>
      <c r="T943" s="263"/>
      <c r="U943" s="14"/>
      <c r="V943" s="14"/>
      <c r="W943" s="14"/>
      <c r="X943" s="14"/>
      <c r="Y943" s="14"/>
      <c r="Z943" s="14"/>
      <c r="AA943" s="14"/>
      <c r="AB943" s="14"/>
      <c r="AC943" s="14"/>
      <c r="AD943" s="14"/>
      <c r="AE943" s="14"/>
      <c r="AT943" s="264" t="s">
        <v>168</v>
      </c>
      <c r="AU943" s="264" t="s">
        <v>89</v>
      </c>
      <c r="AV943" s="14" t="s">
        <v>89</v>
      </c>
      <c r="AW943" s="14" t="s">
        <v>36</v>
      </c>
      <c r="AX943" s="14" t="s">
        <v>80</v>
      </c>
      <c r="AY943" s="264" t="s">
        <v>160</v>
      </c>
    </row>
    <row r="944" s="16" customFormat="1">
      <c r="A944" s="16"/>
      <c r="B944" s="276"/>
      <c r="C944" s="277"/>
      <c r="D944" s="245" t="s">
        <v>168</v>
      </c>
      <c r="E944" s="278" t="s">
        <v>1</v>
      </c>
      <c r="F944" s="279" t="s">
        <v>213</v>
      </c>
      <c r="G944" s="277"/>
      <c r="H944" s="280">
        <v>60</v>
      </c>
      <c r="I944" s="281"/>
      <c r="J944" s="277"/>
      <c r="K944" s="277"/>
      <c r="L944" s="282"/>
      <c r="M944" s="283"/>
      <c r="N944" s="284"/>
      <c r="O944" s="284"/>
      <c r="P944" s="284"/>
      <c r="Q944" s="284"/>
      <c r="R944" s="284"/>
      <c r="S944" s="284"/>
      <c r="T944" s="285"/>
      <c r="U944" s="16"/>
      <c r="V944" s="16"/>
      <c r="W944" s="16"/>
      <c r="X944" s="16"/>
      <c r="Y944" s="16"/>
      <c r="Z944" s="16"/>
      <c r="AA944" s="16"/>
      <c r="AB944" s="16"/>
      <c r="AC944" s="16"/>
      <c r="AD944" s="16"/>
      <c r="AE944" s="16"/>
      <c r="AT944" s="286" t="s">
        <v>168</v>
      </c>
      <c r="AU944" s="286" t="s">
        <v>89</v>
      </c>
      <c r="AV944" s="16" t="s">
        <v>100</v>
      </c>
      <c r="AW944" s="16" t="s">
        <v>36</v>
      </c>
      <c r="AX944" s="16" t="s">
        <v>80</v>
      </c>
      <c r="AY944" s="286" t="s">
        <v>160</v>
      </c>
    </row>
    <row r="945" s="15" customFormat="1">
      <c r="A945" s="15"/>
      <c r="B945" s="265"/>
      <c r="C945" s="266"/>
      <c r="D945" s="245" t="s">
        <v>168</v>
      </c>
      <c r="E945" s="267" t="s">
        <v>1</v>
      </c>
      <c r="F945" s="268" t="s">
        <v>173</v>
      </c>
      <c r="G945" s="266"/>
      <c r="H945" s="269">
        <v>127.63500000000001</v>
      </c>
      <c r="I945" s="270"/>
      <c r="J945" s="266"/>
      <c r="K945" s="266"/>
      <c r="L945" s="271"/>
      <c r="M945" s="272"/>
      <c r="N945" s="273"/>
      <c r="O945" s="273"/>
      <c r="P945" s="273"/>
      <c r="Q945" s="273"/>
      <c r="R945" s="273"/>
      <c r="S945" s="273"/>
      <c r="T945" s="274"/>
      <c r="U945" s="15"/>
      <c r="V945" s="15"/>
      <c r="W945" s="15"/>
      <c r="X945" s="15"/>
      <c r="Y945" s="15"/>
      <c r="Z945" s="15"/>
      <c r="AA945" s="15"/>
      <c r="AB945" s="15"/>
      <c r="AC945" s="15"/>
      <c r="AD945" s="15"/>
      <c r="AE945" s="15"/>
      <c r="AT945" s="275" t="s">
        <v>168</v>
      </c>
      <c r="AU945" s="275" t="s">
        <v>89</v>
      </c>
      <c r="AV945" s="15" t="s">
        <v>166</v>
      </c>
      <c r="AW945" s="15" t="s">
        <v>36</v>
      </c>
      <c r="AX945" s="15" t="s">
        <v>87</v>
      </c>
      <c r="AY945" s="275" t="s">
        <v>160</v>
      </c>
    </row>
    <row r="946" s="2" customFormat="1" ht="24.15" customHeight="1">
      <c r="A946" s="39"/>
      <c r="B946" s="40"/>
      <c r="C946" s="229" t="s">
        <v>972</v>
      </c>
      <c r="D946" s="229" t="s">
        <v>162</v>
      </c>
      <c r="E946" s="230" t="s">
        <v>973</v>
      </c>
      <c r="F946" s="231" t="s">
        <v>974</v>
      </c>
      <c r="G946" s="232" t="s">
        <v>185</v>
      </c>
      <c r="H946" s="233">
        <v>12</v>
      </c>
      <c r="I946" s="234"/>
      <c r="J946" s="235">
        <f>ROUND(I946*H946,2)</f>
        <v>0</v>
      </c>
      <c r="K946" s="236"/>
      <c r="L946" s="45"/>
      <c r="M946" s="237" t="s">
        <v>1</v>
      </c>
      <c r="N946" s="238" t="s">
        <v>45</v>
      </c>
      <c r="O946" s="92"/>
      <c r="P946" s="239">
        <f>O946*H946</f>
        <v>0</v>
      </c>
      <c r="Q946" s="239">
        <v>0.0015</v>
      </c>
      <c r="R946" s="239">
        <f>Q946*H946</f>
        <v>0.018000000000000002</v>
      </c>
      <c r="S946" s="239">
        <v>0</v>
      </c>
      <c r="T946" s="240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41" t="s">
        <v>296</v>
      </c>
      <c r="AT946" s="241" t="s">
        <v>162</v>
      </c>
      <c r="AU946" s="241" t="s">
        <v>89</v>
      </c>
      <c r="AY946" s="18" t="s">
        <v>160</v>
      </c>
      <c r="BE946" s="242">
        <f>IF(N946="základní",J946,0)</f>
        <v>0</v>
      </c>
      <c r="BF946" s="242">
        <f>IF(N946="snížená",J946,0)</f>
        <v>0</v>
      </c>
      <c r="BG946" s="242">
        <f>IF(N946="zákl. přenesená",J946,0)</f>
        <v>0</v>
      </c>
      <c r="BH946" s="242">
        <f>IF(N946="sníž. přenesená",J946,0)</f>
        <v>0</v>
      </c>
      <c r="BI946" s="242">
        <f>IF(N946="nulová",J946,0)</f>
        <v>0</v>
      </c>
      <c r="BJ946" s="18" t="s">
        <v>87</v>
      </c>
      <c r="BK946" s="242">
        <f>ROUND(I946*H946,2)</f>
        <v>0</v>
      </c>
      <c r="BL946" s="18" t="s">
        <v>296</v>
      </c>
      <c r="BM946" s="241" t="s">
        <v>975</v>
      </c>
    </row>
    <row r="947" s="13" customFormat="1">
      <c r="A947" s="13"/>
      <c r="B947" s="243"/>
      <c r="C947" s="244"/>
      <c r="D947" s="245" t="s">
        <v>168</v>
      </c>
      <c r="E947" s="246" t="s">
        <v>1</v>
      </c>
      <c r="F947" s="247" t="s">
        <v>218</v>
      </c>
      <c r="G947" s="244"/>
      <c r="H947" s="246" t="s">
        <v>1</v>
      </c>
      <c r="I947" s="248"/>
      <c r="J947" s="244"/>
      <c r="K947" s="244"/>
      <c r="L947" s="249"/>
      <c r="M947" s="250"/>
      <c r="N947" s="251"/>
      <c r="O947" s="251"/>
      <c r="P947" s="251"/>
      <c r="Q947" s="251"/>
      <c r="R947" s="251"/>
      <c r="S947" s="251"/>
      <c r="T947" s="252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53" t="s">
        <v>168</v>
      </c>
      <c r="AU947" s="253" t="s">
        <v>89</v>
      </c>
      <c r="AV947" s="13" t="s">
        <v>87</v>
      </c>
      <c r="AW947" s="13" t="s">
        <v>36</v>
      </c>
      <c r="AX947" s="13" t="s">
        <v>80</v>
      </c>
      <c r="AY947" s="253" t="s">
        <v>160</v>
      </c>
    </row>
    <row r="948" s="14" customFormat="1">
      <c r="A948" s="14"/>
      <c r="B948" s="254"/>
      <c r="C948" s="255"/>
      <c r="D948" s="245" t="s">
        <v>168</v>
      </c>
      <c r="E948" s="256" t="s">
        <v>1</v>
      </c>
      <c r="F948" s="257" t="s">
        <v>976</v>
      </c>
      <c r="G948" s="255"/>
      <c r="H948" s="258">
        <v>1.3999999999999999</v>
      </c>
      <c r="I948" s="259"/>
      <c r="J948" s="255"/>
      <c r="K948" s="255"/>
      <c r="L948" s="260"/>
      <c r="M948" s="261"/>
      <c r="N948" s="262"/>
      <c r="O948" s="262"/>
      <c r="P948" s="262"/>
      <c r="Q948" s="262"/>
      <c r="R948" s="262"/>
      <c r="S948" s="262"/>
      <c r="T948" s="263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64" t="s">
        <v>168</v>
      </c>
      <c r="AU948" s="264" t="s">
        <v>89</v>
      </c>
      <c r="AV948" s="14" t="s">
        <v>89</v>
      </c>
      <c r="AW948" s="14" t="s">
        <v>36</v>
      </c>
      <c r="AX948" s="14" t="s">
        <v>80</v>
      </c>
      <c r="AY948" s="264" t="s">
        <v>160</v>
      </c>
    </row>
    <row r="949" s="14" customFormat="1">
      <c r="A949" s="14"/>
      <c r="B949" s="254"/>
      <c r="C949" s="255"/>
      <c r="D949" s="245" t="s">
        <v>168</v>
      </c>
      <c r="E949" s="256" t="s">
        <v>1</v>
      </c>
      <c r="F949" s="257" t="s">
        <v>977</v>
      </c>
      <c r="G949" s="255"/>
      <c r="H949" s="258">
        <v>2.3999999999999999</v>
      </c>
      <c r="I949" s="259"/>
      <c r="J949" s="255"/>
      <c r="K949" s="255"/>
      <c r="L949" s="260"/>
      <c r="M949" s="261"/>
      <c r="N949" s="262"/>
      <c r="O949" s="262"/>
      <c r="P949" s="262"/>
      <c r="Q949" s="262"/>
      <c r="R949" s="262"/>
      <c r="S949" s="262"/>
      <c r="T949" s="263"/>
      <c r="U949" s="14"/>
      <c r="V949" s="14"/>
      <c r="W949" s="14"/>
      <c r="X949" s="14"/>
      <c r="Y949" s="14"/>
      <c r="Z949" s="14"/>
      <c r="AA949" s="14"/>
      <c r="AB949" s="14"/>
      <c r="AC949" s="14"/>
      <c r="AD949" s="14"/>
      <c r="AE949" s="14"/>
      <c r="AT949" s="264" t="s">
        <v>168</v>
      </c>
      <c r="AU949" s="264" t="s">
        <v>89</v>
      </c>
      <c r="AV949" s="14" t="s">
        <v>89</v>
      </c>
      <c r="AW949" s="14" t="s">
        <v>36</v>
      </c>
      <c r="AX949" s="14" t="s">
        <v>80</v>
      </c>
      <c r="AY949" s="264" t="s">
        <v>160</v>
      </c>
    </row>
    <row r="950" s="14" customFormat="1">
      <c r="A950" s="14"/>
      <c r="B950" s="254"/>
      <c r="C950" s="255"/>
      <c r="D950" s="245" t="s">
        <v>168</v>
      </c>
      <c r="E950" s="256" t="s">
        <v>1</v>
      </c>
      <c r="F950" s="257" t="s">
        <v>978</v>
      </c>
      <c r="G950" s="255"/>
      <c r="H950" s="258">
        <v>0.88</v>
      </c>
      <c r="I950" s="259"/>
      <c r="J950" s="255"/>
      <c r="K950" s="255"/>
      <c r="L950" s="260"/>
      <c r="M950" s="261"/>
      <c r="N950" s="262"/>
      <c r="O950" s="262"/>
      <c r="P950" s="262"/>
      <c r="Q950" s="262"/>
      <c r="R950" s="262"/>
      <c r="S950" s="262"/>
      <c r="T950" s="263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64" t="s">
        <v>168</v>
      </c>
      <c r="AU950" s="264" t="s">
        <v>89</v>
      </c>
      <c r="AV950" s="14" t="s">
        <v>89</v>
      </c>
      <c r="AW950" s="14" t="s">
        <v>36</v>
      </c>
      <c r="AX950" s="14" t="s">
        <v>80</v>
      </c>
      <c r="AY950" s="264" t="s">
        <v>160</v>
      </c>
    </row>
    <row r="951" s="14" customFormat="1">
      <c r="A951" s="14"/>
      <c r="B951" s="254"/>
      <c r="C951" s="255"/>
      <c r="D951" s="245" t="s">
        <v>168</v>
      </c>
      <c r="E951" s="256" t="s">
        <v>1</v>
      </c>
      <c r="F951" s="257" t="s">
        <v>979</v>
      </c>
      <c r="G951" s="255"/>
      <c r="H951" s="258">
        <v>1.3200000000000001</v>
      </c>
      <c r="I951" s="259"/>
      <c r="J951" s="255"/>
      <c r="K951" s="255"/>
      <c r="L951" s="260"/>
      <c r="M951" s="261"/>
      <c r="N951" s="262"/>
      <c r="O951" s="262"/>
      <c r="P951" s="262"/>
      <c r="Q951" s="262"/>
      <c r="R951" s="262"/>
      <c r="S951" s="262"/>
      <c r="T951" s="263"/>
      <c r="U951" s="14"/>
      <c r="V951" s="14"/>
      <c r="W951" s="14"/>
      <c r="X951" s="14"/>
      <c r="Y951" s="14"/>
      <c r="Z951" s="14"/>
      <c r="AA951" s="14"/>
      <c r="AB951" s="14"/>
      <c r="AC951" s="14"/>
      <c r="AD951" s="14"/>
      <c r="AE951" s="14"/>
      <c r="AT951" s="264" t="s">
        <v>168</v>
      </c>
      <c r="AU951" s="264" t="s">
        <v>89</v>
      </c>
      <c r="AV951" s="14" t="s">
        <v>89</v>
      </c>
      <c r="AW951" s="14" t="s">
        <v>36</v>
      </c>
      <c r="AX951" s="14" t="s">
        <v>80</v>
      </c>
      <c r="AY951" s="264" t="s">
        <v>160</v>
      </c>
    </row>
    <row r="952" s="16" customFormat="1">
      <c r="A952" s="16"/>
      <c r="B952" s="276"/>
      <c r="C952" s="277"/>
      <c r="D952" s="245" t="s">
        <v>168</v>
      </c>
      <c r="E952" s="278" t="s">
        <v>1</v>
      </c>
      <c r="F952" s="279" t="s">
        <v>213</v>
      </c>
      <c r="G952" s="277"/>
      <c r="H952" s="280">
        <v>6</v>
      </c>
      <c r="I952" s="281"/>
      <c r="J952" s="277"/>
      <c r="K952" s="277"/>
      <c r="L952" s="282"/>
      <c r="M952" s="283"/>
      <c r="N952" s="284"/>
      <c r="O952" s="284"/>
      <c r="P952" s="284"/>
      <c r="Q952" s="284"/>
      <c r="R952" s="284"/>
      <c r="S952" s="284"/>
      <c r="T952" s="285"/>
      <c r="U952" s="16"/>
      <c r="V952" s="16"/>
      <c r="W952" s="16"/>
      <c r="X952" s="16"/>
      <c r="Y952" s="16"/>
      <c r="Z952" s="16"/>
      <c r="AA952" s="16"/>
      <c r="AB952" s="16"/>
      <c r="AC952" s="16"/>
      <c r="AD952" s="16"/>
      <c r="AE952" s="16"/>
      <c r="AT952" s="286" t="s">
        <v>168</v>
      </c>
      <c r="AU952" s="286" t="s">
        <v>89</v>
      </c>
      <c r="AV952" s="16" t="s">
        <v>100</v>
      </c>
      <c r="AW952" s="16" t="s">
        <v>36</v>
      </c>
      <c r="AX952" s="16" t="s">
        <v>80</v>
      </c>
      <c r="AY952" s="286" t="s">
        <v>160</v>
      </c>
    </row>
    <row r="953" s="13" customFormat="1">
      <c r="A953" s="13"/>
      <c r="B953" s="243"/>
      <c r="C953" s="244"/>
      <c r="D953" s="245" t="s">
        <v>168</v>
      </c>
      <c r="E953" s="246" t="s">
        <v>1</v>
      </c>
      <c r="F953" s="247" t="s">
        <v>221</v>
      </c>
      <c r="G953" s="244"/>
      <c r="H953" s="246" t="s">
        <v>1</v>
      </c>
      <c r="I953" s="248"/>
      <c r="J953" s="244"/>
      <c r="K953" s="244"/>
      <c r="L953" s="249"/>
      <c r="M953" s="250"/>
      <c r="N953" s="251"/>
      <c r="O953" s="251"/>
      <c r="P953" s="251"/>
      <c r="Q953" s="251"/>
      <c r="R953" s="251"/>
      <c r="S953" s="251"/>
      <c r="T953" s="252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T953" s="253" t="s">
        <v>168</v>
      </c>
      <c r="AU953" s="253" t="s">
        <v>89</v>
      </c>
      <c r="AV953" s="13" t="s">
        <v>87</v>
      </c>
      <c r="AW953" s="13" t="s">
        <v>36</v>
      </c>
      <c r="AX953" s="13" t="s">
        <v>80</v>
      </c>
      <c r="AY953" s="253" t="s">
        <v>160</v>
      </c>
    </row>
    <row r="954" s="14" customFormat="1">
      <c r="A954" s="14"/>
      <c r="B954" s="254"/>
      <c r="C954" s="255"/>
      <c r="D954" s="245" t="s">
        <v>168</v>
      </c>
      <c r="E954" s="256" t="s">
        <v>1</v>
      </c>
      <c r="F954" s="257" t="s">
        <v>980</v>
      </c>
      <c r="G954" s="255"/>
      <c r="H954" s="258">
        <v>1.3999999999999999</v>
      </c>
      <c r="I954" s="259"/>
      <c r="J954" s="255"/>
      <c r="K954" s="255"/>
      <c r="L954" s="260"/>
      <c r="M954" s="261"/>
      <c r="N954" s="262"/>
      <c r="O954" s="262"/>
      <c r="P954" s="262"/>
      <c r="Q954" s="262"/>
      <c r="R954" s="262"/>
      <c r="S954" s="262"/>
      <c r="T954" s="263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4" t="s">
        <v>168</v>
      </c>
      <c r="AU954" s="264" t="s">
        <v>89</v>
      </c>
      <c r="AV954" s="14" t="s">
        <v>89</v>
      </c>
      <c r="AW954" s="14" t="s">
        <v>36</v>
      </c>
      <c r="AX954" s="14" t="s">
        <v>80</v>
      </c>
      <c r="AY954" s="264" t="s">
        <v>160</v>
      </c>
    </row>
    <row r="955" s="14" customFormat="1">
      <c r="A955" s="14"/>
      <c r="B955" s="254"/>
      <c r="C955" s="255"/>
      <c r="D955" s="245" t="s">
        <v>168</v>
      </c>
      <c r="E955" s="256" t="s">
        <v>1</v>
      </c>
      <c r="F955" s="257" t="s">
        <v>981</v>
      </c>
      <c r="G955" s="255"/>
      <c r="H955" s="258">
        <v>2.3999999999999999</v>
      </c>
      <c r="I955" s="259"/>
      <c r="J955" s="255"/>
      <c r="K955" s="255"/>
      <c r="L955" s="260"/>
      <c r="M955" s="261"/>
      <c r="N955" s="262"/>
      <c r="O955" s="262"/>
      <c r="P955" s="262"/>
      <c r="Q955" s="262"/>
      <c r="R955" s="262"/>
      <c r="S955" s="262"/>
      <c r="T955" s="263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64" t="s">
        <v>168</v>
      </c>
      <c r="AU955" s="264" t="s">
        <v>89</v>
      </c>
      <c r="AV955" s="14" t="s">
        <v>89</v>
      </c>
      <c r="AW955" s="14" t="s">
        <v>36</v>
      </c>
      <c r="AX955" s="14" t="s">
        <v>80</v>
      </c>
      <c r="AY955" s="264" t="s">
        <v>160</v>
      </c>
    </row>
    <row r="956" s="14" customFormat="1">
      <c r="A956" s="14"/>
      <c r="B956" s="254"/>
      <c r="C956" s="255"/>
      <c r="D956" s="245" t="s">
        <v>168</v>
      </c>
      <c r="E956" s="256" t="s">
        <v>1</v>
      </c>
      <c r="F956" s="257" t="s">
        <v>982</v>
      </c>
      <c r="G956" s="255"/>
      <c r="H956" s="258">
        <v>0.88</v>
      </c>
      <c r="I956" s="259"/>
      <c r="J956" s="255"/>
      <c r="K956" s="255"/>
      <c r="L956" s="260"/>
      <c r="M956" s="261"/>
      <c r="N956" s="262"/>
      <c r="O956" s="262"/>
      <c r="P956" s="262"/>
      <c r="Q956" s="262"/>
      <c r="R956" s="262"/>
      <c r="S956" s="262"/>
      <c r="T956" s="263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64" t="s">
        <v>168</v>
      </c>
      <c r="AU956" s="264" t="s">
        <v>89</v>
      </c>
      <c r="AV956" s="14" t="s">
        <v>89</v>
      </c>
      <c r="AW956" s="14" t="s">
        <v>36</v>
      </c>
      <c r="AX956" s="14" t="s">
        <v>80</v>
      </c>
      <c r="AY956" s="264" t="s">
        <v>160</v>
      </c>
    </row>
    <row r="957" s="14" customFormat="1">
      <c r="A957" s="14"/>
      <c r="B957" s="254"/>
      <c r="C957" s="255"/>
      <c r="D957" s="245" t="s">
        <v>168</v>
      </c>
      <c r="E957" s="256" t="s">
        <v>1</v>
      </c>
      <c r="F957" s="257" t="s">
        <v>983</v>
      </c>
      <c r="G957" s="255"/>
      <c r="H957" s="258">
        <v>1.3200000000000001</v>
      </c>
      <c r="I957" s="259"/>
      <c r="J957" s="255"/>
      <c r="K957" s="255"/>
      <c r="L957" s="260"/>
      <c r="M957" s="261"/>
      <c r="N957" s="262"/>
      <c r="O957" s="262"/>
      <c r="P957" s="262"/>
      <c r="Q957" s="262"/>
      <c r="R957" s="262"/>
      <c r="S957" s="262"/>
      <c r="T957" s="263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64" t="s">
        <v>168</v>
      </c>
      <c r="AU957" s="264" t="s">
        <v>89</v>
      </c>
      <c r="AV957" s="14" t="s">
        <v>89</v>
      </c>
      <c r="AW957" s="14" t="s">
        <v>36</v>
      </c>
      <c r="AX957" s="14" t="s">
        <v>80</v>
      </c>
      <c r="AY957" s="264" t="s">
        <v>160</v>
      </c>
    </row>
    <row r="958" s="16" customFormat="1">
      <c r="A958" s="16"/>
      <c r="B958" s="276"/>
      <c r="C958" s="277"/>
      <c r="D958" s="245" t="s">
        <v>168</v>
      </c>
      <c r="E958" s="278" t="s">
        <v>1</v>
      </c>
      <c r="F958" s="279" t="s">
        <v>213</v>
      </c>
      <c r="G958" s="277"/>
      <c r="H958" s="280">
        <v>6</v>
      </c>
      <c r="I958" s="281"/>
      <c r="J958" s="277"/>
      <c r="K958" s="277"/>
      <c r="L958" s="282"/>
      <c r="M958" s="283"/>
      <c r="N958" s="284"/>
      <c r="O958" s="284"/>
      <c r="P958" s="284"/>
      <c r="Q958" s="284"/>
      <c r="R958" s="284"/>
      <c r="S958" s="284"/>
      <c r="T958" s="285"/>
      <c r="U958" s="16"/>
      <c r="V958" s="16"/>
      <c r="W958" s="16"/>
      <c r="X958" s="16"/>
      <c r="Y958" s="16"/>
      <c r="Z958" s="16"/>
      <c r="AA958" s="16"/>
      <c r="AB958" s="16"/>
      <c r="AC958" s="16"/>
      <c r="AD958" s="16"/>
      <c r="AE958" s="16"/>
      <c r="AT958" s="286" t="s">
        <v>168</v>
      </c>
      <c r="AU958" s="286" t="s">
        <v>89</v>
      </c>
      <c r="AV958" s="16" t="s">
        <v>100</v>
      </c>
      <c r="AW958" s="16" t="s">
        <v>36</v>
      </c>
      <c r="AX958" s="16" t="s">
        <v>80</v>
      </c>
      <c r="AY958" s="286" t="s">
        <v>160</v>
      </c>
    </row>
    <row r="959" s="15" customFormat="1">
      <c r="A959" s="15"/>
      <c r="B959" s="265"/>
      <c r="C959" s="266"/>
      <c r="D959" s="245" t="s">
        <v>168</v>
      </c>
      <c r="E959" s="267" t="s">
        <v>1</v>
      </c>
      <c r="F959" s="268" t="s">
        <v>173</v>
      </c>
      <c r="G959" s="266"/>
      <c r="H959" s="269">
        <v>12.000000000000002</v>
      </c>
      <c r="I959" s="270"/>
      <c r="J959" s="266"/>
      <c r="K959" s="266"/>
      <c r="L959" s="271"/>
      <c r="M959" s="272"/>
      <c r="N959" s="273"/>
      <c r="O959" s="273"/>
      <c r="P959" s="273"/>
      <c r="Q959" s="273"/>
      <c r="R959" s="273"/>
      <c r="S959" s="273"/>
      <c r="T959" s="274"/>
      <c r="U959" s="15"/>
      <c r="V959" s="15"/>
      <c r="W959" s="15"/>
      <c r="X959" s="15"/>
      <c r="Y959" s="15"/>
      <c r="Z959" s="15"/>
      <c r="AA959" s="15"/>
      <c r="AB959" s="15"/>
      <c r="AC959" s="15"/>
      <c r="AD959" s="15"/>
      <c r="AE959" s="15"/>
      <c r="AT959" s="275" t="s">
        <v>168</v>
      </c>
      <c r="AU959" s="275" t="s">
        <v>89</v>
      </c>
      <c r="AV959" s="15" t="s">
        <v>166</v>
      </c>
      <c r="AW959" s="15" t="s">
        <v>36</v>
      </c>
      <c r="AX959" s="15" t="s">
        <v>87</v>
      </c>
      <c r="AY959" s="275" t="s">
        <v>160</v>
      </c>
    </row>
    <row r="960" s="2" customFormat="1" ht="24.15" customHeight="1">
      <c r="A960" s="39"/>
      <c r="B960" s="40"/>
      <c r="C960" s="229" t="s">
        <v>984</v>
      </c>
      <c r="D960" s="229" t="s">
        <v>162</v>
      </c>
      <c r="E960" s="230" t="s">
        <v>985</v>
      </c>
      <c r="F960" s="231" t="s">
        <v>986</v>
      </c>
      <c r="G960" s="232" t="s">
        <v>185</v>
      </c>
      <c r="H960" s="233">
        <v>93.420000000000002</v>
      </c>
      <c r="I960" s="234"/>
      <c r="J960" s="235">
        <f>ROUND(I960*H960,2)</f>
        <v>0</v>
      </c>
      <c r="K960" s="236"/>
      <c r="L960" s="45"/>
      <c r="M960" s="237" t="s">
        <v>1</v>
      </c>
      <c r="N960" s="238" t="s">
        <v>45</v>
      </c>
      <c r="O960" s="92"/>
      <c r="P960" s="239">
        <f>O960*H960</f>
        <v>0</v>
      </c>
      <c r="Q960" s="239">
        <v>0</v>
      </c>
      <c r="R960" s="239">
        <f>Q960*H960</f>
        <v>0</v>
      </c>
      <c r="S960" s="239">
        <v>0.027199999999999998</v>
      </c>
      <c r="T960" s="240">
        <f>S960*H960</f>
        <v>2.5410239999999997</v>
      </c>
      <c r="U960" s="39"/>
      <c r="V960" s="39"/>
      <c r="W960" s="39"/>
      <c r="X960" s="39"/>
      <c r="Y960" s="39"/>
      <c r="Z960" s="39"/>
      <c r="AA960" s="39"/>
      <c r="AB960" s="39"/>
      <c r="AC960" s="39"/>
      <c r="AD960" s="39"/>
      <c r="AE960" s="39"/>
      <c r="AR960" s="241" t="s">
        <v>296</v>
      </c>
      <c r="AT960" s="241" t="s">
        <v>162</v>
      </c>
      <c r="AU960" s="241" t="s">
        <v>89</v>
      </c>
      <c r="AY960" s="18" t="s">
        <v>160</v>
      </c>
      <c r="BE960" s="242">
        <f>IF(N960="základní",J960,0)</f>
        <v>0</v>
      </c>
      <c r="BF960" s="242">
        <f>IF(N960="snížená",J960,0)</f>
        <v>0</v>
      </c>
      <c r="BG960" s="242">
        <f>IF(N960="zákl. přenesená",J960,0)</f>
        <v>0</v>
      </c>
      <c r="BH960" s="242">
        <f>IF(N960="sníž. přenesená",J960,0)</f>
        <v>0</v>
      </c>
      <c r="BI960" s="242">
        <f>IF(N960="nulová",J960,0)</f>
        <v>0</v>
      </c>
      <c r="BJ960" s="18" t="s">
        <v>87</v>
      </c>
      <c r="BK960" s="242">
        <f>ROUND(I960*H960,2)</f>
        <v>0</v>
      </c>
      <c r="BL960" s="18" t="s">
        <v>296</v>
      </c>
      <c r="BM960" s="241" t="s">
        <v>987</v>
      </c>
    </row>
    <row r="961" s="13" customFormat="1">
      <c r="A961" s="13"/>
      <c r="B961" s="243"/>
      <c r="C961" s="244"/>
      <c r="D961" s="245" t="s">
        <v>168</v>
      </c>
      <c r="E961" s="246" t="s">
        <v>1</v>
      </c>
      <c r="F961" s="247" t="s">
        <v>988</v>
      </c>
      <c r="G961" s="244"/>
      <c r="H961" s="246" t="s">
        <v>1</v>
      </c>
      <c r="I961" s="248"/>
      <c r="J961" s="244"/>
      <c r="K961" s="244"/>
      <c r="L961" s="249"/>
      <c r="M961" s="250"/>
      <c r="N961" s="251"/>
      <c r="O961" s="251"/>
      <c r="P961" s="251"/>
      <c r="Q961" s="251"/>
      <c r="R961" s="251"/>
      <c r="S961" s="251"/>
      <c r="T961" s="252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53" t="s">
        <v>168</v>
      </c>
      <c r="AU961" s="253" t="s">
        <v>89</v>
      </c>
      <c r="AV961" s="13" t="s">
        <v>87</v>
      </c>
      <c r="AW961" s="13" t="s">
        <v>36</v>
      </c>
      <c r="AX961" s="13" t="s">
        <v>80</v>
      </c>
      <c r="AY961" s="253" t="s">
        <v>160</v>
      </c>
    </row>
    <row r="962" s="14" customFormat="1">
      <c r="A962" s="14"/>
      <c r="B962" s="254"/>
      <c r="C962" s="255"/>
      <c r="D962" s="245" t="s">
        <v>168</v>
      </c>
      <c r="E962" s="256" t="s">
        <v>1</v>
      </c>
      <c r="F962" s="257" t="s">
        <v>989</v>
      </c>
      <c r="G962" s="255"/>
      <c r="H962" s="258">
        <v>4.8600000000000003</v>
      </c>
      <c r="I962" s="259"/>
      <c r="J962" s="255"/>
      <c r="K962" s="255"/>
      <c r="L962" s="260"/>
      <c r="M962" s="261"/>
      <c r="N962" s="262"/>
      <c r="O962" s="262"/>
      <c r="P962" s="262"/>
      <c r="Q962" s="262"/>
      <c r="R962" s="262"/>
      <c r="S962" s="262"/>
      <c r="T962" s="263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64" t="s">
        <v>168</v>
      </c>
      <c r="AU962" s="264" t="s">
        <v>89</v>
      </c>
      <c r="AV962" s="14" t="s">
        <v>89</v>
      </c>
      <c r="AW962" s="14" t="s">
        <v>36</v>
      </c>
      <c r="AX962" s="14" t="s">
        <v>80</v>
      </c>
      <c r="AY962" s="264" t="s">
        <v>160</v>
      </c>
    </row>
    <row r="963" s="16" customFormat="1">
      <c r="A963" s="16"/>
      <c r="B963" s="276"/>
      <c r="C963" s="277"/>
      <c r="D963" s="245" t="s">
        <v>168</v>
      </c>
      <c r="E963" s="278" t="s">
        <v>1</v>
      </c>
      <c r="F963" s="279" t="s">
        <v>213</v>
      </c>
      <c r="G963" s="277"/>
      <c r="H963" s="280">
        <v>4.8600000000000003</v>
      </c>
      <c r="I963" s="281"/>
      <c r="J963" s="277"/>
      <c r="K963" s="277"/>
      <c r="L963" s="282"/>
      <c r="M963" s="283"/>
      <c r="N963" s="284"/>
      <c r="O963" s="284"/>
      <c r="P963" s="284"/>
      <c r="Q963" s="284"/>
      <c r="R963" s="284"/>
      <c r="S963" s="284"/>
      <c r="T963" s="285"/>
      <c r="U963" s="16"/>
      <c r="V963" s="16"/>
      <c r="W963" s="16"/>
      <c r="X963" s="16"/>
      <c r="Y963" s="16"/>
      <c r="Z963" s="16"/>
      <c r="AA963" s="16"/>
      <c r="AB963" s="16"/>
      <c r="AC963" s="16"/>
      <c r="AD963" s="16"/>
      <c r="AE963" s="16"/>
      <c r="AT963" s="286" t="s">
        <v>168</v>
      </c>
      <c r="AU963" s="286" t="s">
        <v>89</v>
      </c>
      <c r="AV963" s="16" t="s">
        <v>100</v>
      </c>
      <c r="AW963" s="16" t="s">
        <v>36</v>
      </c>
      <c r="AX963" s="16" t="s">
        <v>80</v>
      </c>
      <c r="AY963" s="286" t="s">
        <v>160</v>
      </c>
    </row>
    <row r="964" s="13" customFormat="1">
      <c r="A964" s="13"/>
      <c r="B964" s="243"/>
      <c r="C964" s="244"/>
      <c r="D964" s="245" t="s">
        <v>168</v>
      </c>
      <c r="E964" s="246" t="s">
        <v>1</v>
      </c>
      <c r="F964" s="247" t="s">
        <v>888</v>
      </c>
      <c r="G964" s="244"/>
      <c r="H964" s="246" t="s">
        <v>1</v>
      </c>
      <c r="I964" s="248"/>
      <c r="J964" s="244"/>
      <c r="K964" s="244"/>
      <c r="L964" s="249"/>
      <c r="M964" s="250"/>
      <c r="N964" s="251"/>
      <c r="O964" s="251"/>
      <c r="P964" s="251"/>
      <c r="Q964" s="251"/>
      <c r="R964" s="251"/>
      <c r="S964" s="251"/>
      <c r="T964" s="252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53" t="s">
        <v>168</v>
      </c>
      <c r="AU964" s="253" t="s">
        <v>89</v>
      </c>
      <c r="AV964" s="13" t="s">
        <v>87</v>
      </c>
      <c r="AW964" s="13" t="s">
        <v>36</v>
      </c>
      <c r="AX964" s="13" t="s">
        <v>80</v>
      </c>
      <c r="AY964" s="253" t="s">
        <v>160</v>
      </c>
    </row>
    <row r="965" s="14" customFormat="1">
      <c r="A965" s="14"/>
      <c r="B965" s="254"/>
      <c r="C965" s="255"/>
      <c r="D965" s="245" t="s">
        <v>168</v>
      </c>
      <c r="E965" s="256" t="s">
        <v>1</v>
      </c>
      <c r="F965" s="257" t="s">
        <v>990</v>
      </c>
      <c r="G965" s="255"/>
      <c r="H965" s="258">
        <v>12.960000000000001</v>
      </c>
      <c r="I965" s="259"/>
      <c r="J965" s="255"/>
      <c r="K965" s="255"/>
      <c r="L965" s="260"/>
      <c r="M965" s="261"/>
      <c r="N965" s="262"/>
      <c r="O965" s="262"/>
      <c r="P965" s="262"/>
      <c r="Q965" s="262"/>
      <c r="R965" s="262"/>
      <c r="S965" s="262"/>
      <c r="T965" s="263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64" t="s">
        <v>168</v>
      </c>
      <c r="AU965" s="264" t="s">
        <v>89</v>
      </c>
      <c r="AV965" s="14" t="s">
        <v>89</v>
      </c>
      <c r="AW965" s="14" t="s">
        <v>36</v>
      </c>
      <c r="AX965" s="14" t="s">
        <v>80</v>
      </c>
      <c r="AY965" s="264" t="s">
        <v>160</v>
      </c>
    </row>
    <row r="966" s="14" customFormat="1">
      <c r="A966" s="14"/>
      <c r="B966" s="254"/>
      <c r="C966" s="255"/>
      <c r="D966" s="245" t="s">
        <v>168</v>
      </c>
      <c r="E966" s="256" t="s">
        <v>1</v>
      </c>
      <c r="F966" s="257" t="s">
        <v>991</v>
      </c>
      <c r="G966" s="255"/>
      <c r="H966" s="258">
        <v>17.640000000000001</v>
      </c>
      <c r="I966" s="259"/>
      <c r="J966" s="255"/>
      <c r="K966" s="255"/>
      <c r="L966" s="260"/>
      <c r="M966" s="261"/>
      <c r="N966" s="262"/>
      <c r="O966" s="262"/>
      <c r="P966" s="262"/>
      <c r="Q966" s="262"/>
      <c r="R966" s="262"/>
      <c r="S966" s="262"/>
      <c r="T966" s="263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64" t="s">
        <v>168</v>
      </c>
      <c r="AU966" s="264" t="s">
        <v>89</v>
      </c>
      <c r="AV966" s="14" t="s">
        <v>89</v>
      </c>
      <c r="AW966" s="14" t="s">
        <v>36</v>
      </c>
      <c r="AX966" s="14" t="s">
        <v>80</v>
      </c>
      <c r="AY966" s="264" t="s">
        <v>160</v>
      </c>
    </row>
    <row r="967" s="14" customFormat="1">
      <c r="A967" s="14"/>
      <c r="B967" s="254"/>
      <c r="C967" s="255"/>
      <c r="D967" s="245" t="s">
        <v>168</v>
      </c>
      <c r="E967" s="256" t="s">
        <v>1</v>
      </c>
      <c r="F967" s="257" t="s">
        <v>992</v>
      </c>
      <c r="G967" s="255"/>
      <c r="H967" s="258">
        <v>3.96</v>
      </c>
      <c r="I967" s="259"/>
      <c r="J967" s="255"/>
      <c r="K967" s="255"/>
      <c r="L967" s="260"/>
      <c r="M967" s="261"/>
      <c r="N967" s="262"/>
      <c r="O967" s="262"/>
      <c r="P967" s="262"/>
      <c r="Q967" s="262"/>
      <c r="R967" s="262"/>
      <c r="S967" s="262"/>
      <c r="T967" s="263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64" t="s">
        <v>168</v>
      </c>
      <c r="AU967" s="264" t="s">
        <v>89</v>
      </c>
      <c r="AV967" s="14" t="s">
        <v>89</v>
      </c>
      <c r="AW967" s="14" t="s">
        <v>36</v>
      </c>
      <c r="AX967" s="14" t="s">
        <v>80</v>
      </c>
      <c r="AY967" s="264" t="s">
        <v>160</v>
      </c>
    </row>
    <row r="968" s="14" customFormat="1">
      <c r="A968" s="14"/>
      <c r="B968" s="254"/>
      <c r="C968" s="255"/>
      <c r="D968" s="245" t="s">
        <v>168</v>
      </c>
      <c r="E968" s="256" t="s">
        <v>1</v>
      </c>
      <c r="F968" s="257" t="s">
        <v>993</v>
      </c>
      <c r="G968" s="255"/>
      <c r="H968" s="258">
        <v>9.5399999999999991</v>
      </c>
      <c r="I968" s="259"/>
      <c r="J968" s="255"/>
      <c r="K968" s="255"/>
      <c r="L968" s="260"/>
      <c r="M968" s="261"/>
      <c r="N968" s="262"/>
      <c r="O968" s="262"/>
      <c r="P968" s="262"/>
      <c r="Q968" s="262"/>
      <c r="R968" s="262"/>
      <c r="S968" s="262"/>
      <c r="T968" s="263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64" t="s">
        <v>168</v>
      </c>
      <c r="AU968" s="264" t="s">
        <v>89</v>
      </c>
      <c r="AV968" s="14" t="s">
        <v>89</v>
      </c>
      <c r="AW968" s="14" t="s">
        <v>36</v>
      </c>
      <c r="AX968" s="14" t="s">
        <v>80</v>
      </c>
      <c r="AY968" s="264" t="s">
        <v>160</v>
      </c>
    </row>
    <row r="969" s="16" customFormat="1">
      <c r="A969" s="16"/>
      <c r="B969" s="276"/>
      <c r="C969" s="277"/>
      <c r="D969" s="245" t="s">
        <v>168</v>
      </c>
      <c r="E969" s="278" t="s">
        <v>1</v>
      </c>
      <c r="F969" s="279" t="s">
        <v>213</v>
      </c>
      <c r="G969" s="277"/>
      <c r="H969" s="280">
        <v>44.100000000000001</v>
      </c>
      <c r="I969" s="281"/>
      <c r="J969" s="277"/>
      <c r="K969" s="277"/>
      <c r="L969" s="282"/>
      <c r="M969" s="283"/>
      <c r="N969" s="284"/>
      <c r="O969" s="284"/>
      <c r="P969" s="284"/>
      <c r="Q969" s="284"/>
      <c r="R969" s="284"/>
      <c r="S969" s="284"/>
      <c r="T969" s="285"/>
      <c r="U969" s="16"/>
      <c r="V969" s="16"/>
      <c r="W969" s="16"/>
      <c r="X969" s="16"/>
      <c r="Y969" s="16"/>
      <c r="Z969" s="16"/>
      <c r="AA969" s="16"/>
      <c r="AB969" s="16"/>
      <c r="AC969" s="16"/>
      <c r="AD969" s="16"/>
      <c r="AE969" s="16"/>
      <c r="AT969" s="286" t="s">
        <v>168</v>
      </c>
      <c r="AU969" s="286" t="s">
        <v>89</v>
      </c>
      <c r="AV969" s="16" t="s">
        <v>100</v>
      </c>
      <c r="AW969" s="16" t="s">
        <v>36</v>
      </c>
      <c r="AX969" s="16" t="s">
        <v>80</v>
      </c>
      <c r="AY969" s="286" t="s">
        <v>160</v>
      </c>
    </row>
    <row r="970" s="13" customFormat="1">
      <c r="A970" s="13"/>
      <c r="B970" s="243"/>
      <c r="C970" s="244"/>
      <c r="D970" s="245" t="s">
        <v>168</v>
      </c>
      <c r="E970" s="246" t="s">
        <v>1</v>
      </c>
      <c r="F970" s="247" t="s">
        <v>893</v>
      </c>
      <c r="G970" s="244"/>
      <c r="H970" s="246" t="s">
        <v>1</v>
      </c>
      <c r="I970" s="248"/>
      <c r="J970" s="244"/>
      <c r="K970" s="244"/>
      <c r="L970" s="249"/>
      <c r="M970" s="250"/>
      <c r="N970" s="251"/>
      <c r="O970" s="251"/>
      <c r="P970" s="251"/>
      <c r="Q970" s="251"/>
      <c r="R970" s="251"/>
      <c r="S970" s="251"/>
      <c r="T970" s="252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53" t="s">
        <v>168</v>
      </c>
      <c r="AU970" s="253" t="s">
        <v>89</v>
      </c>
      <c r="AV970" s="13" t="s">
        <v>87</v>
      </c>
      <c r="AW970" s="13" t="s">
        <v>36</v>
      </c>
      <c r="AX970" s="13" t="s">
        <v>80</v>
      </c>
      <c r="AY970" s="253" t="s">
        <v>160</v>
      </c>
    </row>
    <row r="971" s="14" customFormat="1">
      <c r="A971" s="14"/>
      <c r="B971" s="254"/>
      <c r="C971" s="255"/>
      <c r="D971" s="245" t="s">
        <v>168</v>
      </c>
      <c r="E971" s="256" t="s">
        <v>1</v>
      </c>
      <c r="F971" s="257" t="s">
        <v>994</v>
      </c>
      <c r="G971" s="255"/>
      <c r="H971" s="258">
        <v>13.140000000000001</v>
      </c>
      <c r="I971" s="259"/>
      <c r="J971" s="255"/>
      <c r="K971" s="255"/>
      <c r="L971" s="260"/>
      <c r="M971" s="261"/>
      <c r="N971" s="262"/>
      <c r="O971" s="262"/>
      <c r="P971" s="262"/>
      <c r="Q971" s="262"/>
      <c r="R971" s="262"/>
      <c r="S971" s="262"/>
      <c r="T971" s="263"/>
      <c r="U971" s="14"/>
      <c r="V971" s="14"/>
      <c r="W971" s="14"/>
      <c r="X971" s="14"/>
      <c r="Y971" s="14"/>
      <c r="Z971" s="14"/>
      <c r="AA971" s="14"/>
      <c r="AB971" s="14"/>
      <c r="AC971" s="14"/>
      <c r="AD971" s="14"/>
      <c r="AE971" s="14"/>
      <c r="AT971" s="264" t="s">
        <v>168</v>
      </c>
      <c r="AU971" s="264" t="s">
        <v>89</v>
      </c>
      <c r="AV971" s="14" t="s">
        <v>89</v>
      </c>
      <c r="AW971" s="14" t="s">
        <v>36</v>
      </c>
      <c r="AX971" s="14" t="s">
        <v>80</v>
      </c>
      <c r="AY971" s="264" t="s">
        <v>160</v>
      </c>
    </row>
    <row r="972" s="14" customFormat="1">
      <c r="A972" s="14"/>
      <c r="B972" s="254"/>
      <c r="C972" s="255"/>
      <c r="D972" s="245" t="s">
        <v>168</v>
      </c>
      <c r="E972" s="256" t="s">
        <v>1</v>
      </c>
      <c r="F972" s="257" t="s">
        <v>995</v>
      </c>
      <c r="G972" s="255"/>
      <c r="H972" s="258">
        <v>17.82</v>
      </c>
      <c r="I972" s="259"/>
      <c r="J972" s="255"/>
      <c r="K972" s="255"/>
      <c r="L972" s="260"/>
      <c r="M972" s="261"/>
      <c r="N972" s="262"/>
      <c r="O972" s="262"/>
      <c r="P972" s="262"/>
      <c r="Q972" s="262"/>
      <c r="R972" s="262"/>
      <c r="S972" s="262"/>
      <c r="T972" s="263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64" t="s">
        <v>168</v>
      </c>
      <c r="AU972" s="264" t="s">
        <v>89</v>
      </c>
      <c r="AV972" s="14" t="s">
        <v>89</v>
      </c>
      <c r="AW972" s="14" t="s">
        <v>36</v>
      </c>
      <c r="AX972" s="14" t="s">
        <v>80</v>
      </c>
      <c r="AY972" s="264" t="s">
        <v>160</v>
      </c>
    </row>
    <row r="973" s="14" customFormat="1">
      <c r="A973" s="14"/>
      <c r="B973" s="254"/>
      <c r="C973" s="255"/>
      <c r="D973" s="245" t="s">
        <v>168</v>
      </c>
      <c r="E973" s="256" t="s">
        <v>1</v>
      </c>
      <c r="F973" s="257" t="s">
        <v>992</v>
      </c>
      <c r="G973" s="255"/>
      <c r="H973" s="258">
        <v>3.96</v>
      </c>
      <c r="I973" s="259"/>
      <c r="J973" s="255"/>
      <c r="K973" s="255"/>
      <c r="L973" s="260"/>
      <c r="M973" s="261"/>
      <c r="N973" s="262"/>
      <c r="O973" s="262"/>
      <c r="P973" s="262"/>
      <c r="Q973" s="262"/>
      <c r="R973" s="262"/>
      <c r="S973" s="262"/>
      <c r="T973" s="263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64" t="s">
        <v>168</v>
      </c>
      <c r="AU973" s="264" t="s">
        <v>89</v>
      </c>
      <c r="AV973" s="14" t="s">
        <v>89</v>
      </c>
      <c r="AW973" s="14" t="s">
        <v>36</v>
      </c>
      <c r="AX973" s="14" t="s">
        <v>80</v>
      </c>
      <c r="AY973" s="264" t="s">
        <v>160</v>
      </c>
    </row>
    <row r="974" s="14" customFormat="1">
      <c r="A974" s="14"/>
      <c r="B974" s="254"/>
      <c r="C974" s="255"/>
      <c r="D974" s="245" t="s">
        <v>168</v>
      </c>
      <c r="E974" s="256" t="s">
        <v>1</v>
      </c>
      <c r="F974" s="257" t="s">
        <v>993</v>
      </c>
      <c r="G974" s="255"/>
      <c r="H974" s="258">
        <v>9.5399999999999991</v>
      </c>
      <c r="I974" s="259"/>
      <c r="J974" s="255"/>
      <c r="K974" s="255"/>
      <c r="L974" s="260"/>
      <c r="M974" s="261"/>
      <c r="N974" s="262"/>
      <c r="O974" s="262"/>
      <c r="P974" s="262"/>
      <c r="Q974" s="262"/>
      <c r="R974" s="262"/>
      <c r="S974" s="262"/>
      <c r="T974" s="263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64" t="s">
        <v>168</v>
      </c>
      <c r="AU974" s="264" t="s">
        <v>89</v>
      </c>
      <c r="AV974" s="14" t="s">
        <v>89</v>
      </c>
      <c r="AW974" s="14" t="s">
        <v>36</v>
      </c>
      <c r="AX974" s="14" t="s">
        <v>80</v>
      </c>
      <c r="AY974" s="264" t="s">
        <v>160</v>
      </c>
    </row>
    <row r="975" s="16" customFormat="1">
      <c r="A975" s="16"/>
      <c r="B975" s="276"/>
      <c r="C975" s="277"/>
      <c r="D975" s="245" t="s">
        <v>168</v>
      </c>
      <c r="E975" s="278" t="s">
        <v>1</v>
      </c>
      <c r="F975" s="279" t="s">
        <v>213</v>
      </c>
      <c r="G975" s="277"/>
      <c r="H975" s="280">
        <v>44.460000000000001</v>
      </c>
      <c r="I975" s="281"/>
      <c r="J975" s="277"/>
      <c r="K975" s="277"/>
      <c r="L975" s="282"/>
      <c r="M975" s="283"/>
      <c r="N975" s="284"/>
      <c r="O975" s="284"/>
      <c r="P975" s="284"/>
      <c r="Q975" s="284"/>
      <c r="R975" s="284"/>
      <c r="S975" s="284"/>
      <c r="T975" s="285"/>
      <c r="U975" s="16"/>
      <c r="V975" s="16"/>
      <c r="W975" s="16"/>
      <c r="X975" s="16"/>
      <c r="Y975" s="16"/>
      <c r="Z975" s="16"/>
      <c r="AA975" s="16"/>
      <c r="AB975" s="16"/>
      <c r="AC975" s="16"/>
      <c r="AD975" s="16"/>
      <c r="AE975" s="16"/>
      <c r="AT975" s="286" t="s">
        <v>168</v>
      </c>
      <c r="AU975" s="286" t="s">
        <v>89</v>
      </c>
      <c r="AV975" s="16" t="s">
        <v>100</v>
      </c>
      <c r="AW975" s="16" t="s">
        <v>36</v>
      </c>
      <c r="AX975" s="16" t="s">
        <v>80</v>
      </c>
      <c r="AY975" s="286" t="s">
        <v>160</v>
      </c>
    </row>
    <row r="976" s="15" customFormat="1">
      <c r="A976" s="15"/>
      <c r="B976" s="265"/>
      <c r="C976" s="266"/>
      <c r="D976" s="245" t="s">
        <v>168</v>
      </c>
      <c r="E976" s="267" t="s">
        <v>1</v>
      </c>
      <c r="F976" s="268" t="s">
        <v>173</v>
      </c>
      <c r="G976" s="266"/>
      <c r="H976" s="269">
        <v>93.419999999999987</v>
      </c>
      <c r="I976" s="270"/>
      <c r="J976" s="266"/>
      <c r="K976" s="266"/>
      <c r="L976" s="271"/>
      <c r="M976" s="272"/>
      <c r="N976" s="273"/>
      <c r="O976" s="273"/>
      <c r="P976" s="273"/>
      <c r="Q976" s="273"/>
      <c r="R976" s="273"/>
      <c r="S976" s="273"/>
      <c r="T976" s="274"/>
      <c r="U976" s="15"/>
      <c r="V976" s="15"/>
      <c r="W976" s="15"/>
      <c r="X976" s="15"/>
      <c r="Y976" s="15"/>
      <c r="Z976" s="15"/>
      <c r="AA976" s="15"/>
      <c r="AB976" s="15"/>
      <c r="AC976" s="15"/>
      <c r="AD976" s="15"/>
      <c r="AE976" s="15"/>
      <c r="AT976" s="275" t="s">
        <v>168</v>
      </c>
      <c r="AU976" s="275" t="s">
        <v>89</v>
      </c>
      <c r="AV976" s="15" t="s">
        <v>166</v>
      </c>
      <c r="AW976" s="15" t="s">
        <v>36</v>
      </c>
      <c r="AX976" s="15" t="s">
        <v>87</v>
      </c>
      <c r="AY976" s="275" t="s">
        <v>160</v>
      </c>
    </row>
    <row r="977" s="2" customFormat="1" ht="33" customHeight="1">
      <c r="A977" s="39"/>
      <c r="B977" s="40"/>
      <c r="C977" s="229" t="s">
        <v>996</v>
      </c>
      <c r="D977" s="229" t="s">
        <v>162</v>
      </c>
      <c r="E977" s="230" t="s">
        <v>997</v>
      </c>
      <c r="F977" s="231" t="s">
        <v>998</v>
      </c>
      <c r="G977" s="232" t="s">
        <v>185</v>
      </c>
      <c r="H977" s="233">
        <v>127.63500000000001</v>
      </c>
      <c r="I977" s="234"/>
      <c r="J977" s="235">
        <f>ROUND(I977*H977,2)</f>
        <v>0</v>
      </c>
      <c r="K977" s="236"/>
      <c r="L977" s="45"/>
      <c r="M977" s="237" t="s">
        <v>1</v>
      </c>
      <c r="N977" s="238" t="s">
        <v>45</v>
      </c>
      <c r="O977" s="92"/>
      <c r="P977" s="239">
        <f>O977*H977</f>
        <v>0</v>
      </c>
      <c r="Q977" s="239">
        <v>0.0073000000000000001</v>
      </c>
      <c r="R977" s="239">
        <f>Q977*H977</f>
        <v>0.93173550000000005</v>
      </c>
      <c r="S977" s="239">
        <v>0</v>
      </c>
      <c r="T977" s="240">
        <f>S977*H977</f>
        <v>0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41" t="s">
        <v>296</v>
      </c>
      <c r="AT977" s="241" t="s">
        <v>162</v>
      </c>
      <c r="AU977" s="241" t="s">
        <v>89</v>
      </c>
      <c r="AY977" s="18" t="s">
        <v>160</v>
      </c>
      <c r="BE977" s="242">
        <f>IF(N977="základní",J977,0)</f>
        <v>0</v>
      </c>
      <c r="BF977" s="242">
        <f>IF(N977="snížená",J977,0)</f>
        <v>0</v>
      </c>
      <c r="BG977" s="242">
        <f>IF(N977="zákl. přenesená",J977,0)</f>
        <v>0</v>
      </c>
      <c r="BH977" s="242">
        <f>IF(N977="sníž. přenesená",J977,0)</f>
        <v>0</v>
      </c>
      <c r="BI977" s="242">
        <f>IF(N977="nulová",J977,0)</f>
        <v>0</v>
      </c>
      <c r="BJ977" s="18" t="s">
        <v>87</v>
      </c>
      <c r="BK977" s="242">
        <f>ROUND(I977*H977,2)</f>
        <v>0</v>
      </c>
      <c r="BL977" s="18" t="s">
        <v>296</v>
      </c>
      <c r="BM977" s="241" t="s">
        <v>999</v>
      </c>
    </row>
    <row r="978" s="13" customFormat="1">
      <c r="A978" s="13"/>
      <c r="B978" s="243"/>
      <c r="C978" s="244"/>
      <c r="D978" s="245" t="s">
        <v>168</v>
      </c>
      <c r="E978" s="246" t="s">
        <v>1</v>
      </c>
      <c r="F978" s="247" t="s">
        <v>169</v>
      </c>
      <c r="G978" s="244"/>
      <c r="H978" s="246" t="s">
        <v>1</v>
      </c>
      <c r="I978" s="248"/>
      <c r="J978" s="244"/>
      <c r="K978" s="244"/>
      <c r="L978" s="249"/>
      <c r="M978" s="250"/>
      <c r="N978" s="251"/>
      <c r="O978" s="251"/>
      <c r="P978" s="251"/>
      <c r="Q978" s="251"/>
      <c r="R978" s="251"/>
      <c r="S978" s="251"/>
      <c r="T978" s="252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53" t="s">
        <v>168</v>
      </c>
      <c r="AU978" s="253" t="s">
        <v>89</v>
      </c>
      <c r="AV978" s="13" t="s">
        <v>87</v>
      </c>
      <c r="AW978" s="13" t="s">
        <v>36</v>
      </c>
      <c r="AX978" s="13" t="s">
        <v>80</v>
      </c>
      <c r="AY978" s="253" t="s">
        <v>160</v>
      </c>
    </row>
    <row r="979" s="14" customFormat="1">
      <c r="A979" s="14"/>
      <c r="B979" s="254"/>
      <c r="C979" s="255"/>
      <c r="D979" s="245" t="s">
        <v>168</v>
      </c>
      <c r="E979" s="256" t="s">
        <v>1</v>
      </c>
      <c r="F979" s="257" t="s">
        <v>252</v>
      </c>
      <c r="G979" s="255"/>
      <c r="H979" s="258">
        <v>7.6349999999999998</v>
      </c>
      <c r="I979" s="259"/>
      <c r="J979" s="255"/>
      <c r="K979" s="255"/>
      <c r="L979" s="260"/>
      <c r="M979" s="261"/>
      <c r="N979" s="262"/>
      <c r="O979" s="262"/>
      <c r="P979" s="262"/>
      <c r="Q979" s="262"/>
      <c r="R979" s="262"/>
      <c r="S979" s="262"/>
      <c r="T979" s="263"/>
      <c r="U979" s="14"/>
      <c r="V979" s="14"/>
      <c r="W979" s="14"/>
      <c r="X979" s="14"/>
      <c r="Y979" s="14"/>
      <c r="Z979" s="14"/>
      <c r="AA979" s="14"/>
      <c r="AB979" s="14"/>
      <c r="AC979" s="14"/>
      <c r="AD979" s="14"/>
      <c r="AE979" s="14"/>
      <c r="AT979" s="264" t="s">
        <v>168</v>
      </c>
      <c r="AU979" s="264" t="s">
        <v>89</v>
      </c>
      <c r="AV979" s="14" t="s">
        <v>89</v>
      </c>
      <c r="AW979" s="14" t="s">
        <v>36</v>
      </c>
      <c r="AX979" s="14" t="s">
        <v>80</v>
      </c>
      <c r="AY979" s="264" t="s">
        <v>160</v>
      </c>
    </row>
    <row r="980" s="16" customFormat="1">
      <c r="A980" s="16"/>
      <c r="B980" s="276"/>
      <c r="C980" s="277"/>
      <c r="D980" s="245" t="s">
        <v>168</v>
      </c>
      <c r="E980" s="278" t="s">
        <v>1</v>
      </c>
      <c r="F980" s="279" t="s">
        <v>213</v>
      </c>
      <c r="G980" s="277"/>
      <c r="H980" s="280">
        <v>7.6349999999999998</v>
      </c>
      <c r="I980" s="281"/>
      <c r="J980" s="277"/>
      <c r="K980" s="277"/>
      <c r="L980" s="282"/>
      <c r="M980" s="283"/>
      <c r="N980" s="284"/>
      <c r="O980" s="284"/>
      <c r="P980" s="284"/>
      <c r="Q980" s="284"/>
      <c r="R980" s="284"/>
      <c r="S980" s="284"/>
      <c r="T980" s="285"/>
      <c r="U980" s="16"/>
      <c r="V980" s="16"/>
      <c r="W980" s="16"/>
      <c r="X980" s="16"/>
      <c r="Y980" s="16"/>
      <c r="Z980" s="16"/>
      <c r="AA980" s="16"/>
      <c r="AB980" s="16"/>
      <c r="AC980" s="16"/>
      <c r="AD980" s="16"/>
      <c r="AE980" s="16"/>
      <c r="AT980" s="286" t="s">
        <v>168</v>
      </c>
      <c r="AU980" s="286" t="s">
        <v>89</v>
      </c>
      <c r="AV980" s="16" t="s">
        <v>100</v>
      </c>
      <c r="AW980" s="16" t="s">
        <v>36</v>
      </c>
      <c r="AX980" s="16" t="s">
        <v>80</v>
      </c>
      <c r="AY980" s="286" t="s">
        <v>160</v>
      </c>
    </row>
    <row r="981" s="13" customFormat="1">
      <c r="A981" s="13"/>
      <c r="B981" s="243"/>
      <c r="C981" s="244"/>
      <c r="D981" s="245" t="s">
        <v>168</v>
      </c>
      <c r="E981" s="246" t="s">
        <v>1</v>
      </c>
      <c r="F981" s="247" t="s">
        <v>218</v>
      </c>
      <c r="G981" s="244"/>
      <c r="H981" s="246" t="s">
        <v>1</v>
      </c>
      <c r="I981" s="248"/>
      <c r="J981" s="244"/>
      <c r="K981" s="244"/>
      <c r="L981" s="249"/>
      <c r="M981" s="250"/>
      <c r="N981" s="251"/>
      <c r="O981" s="251"/>
      <c r="P981" s="251"/>
      <c r="Q981" s="251"/>
      <c r="R981" s="251"/>
      <c r="S981" s="251"/>
      <c r="T981" s="252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53" t="s">
        <v>168</v>
      </c>
      <c r="AU981" s="253" t="s">
        <v>89</v>
      </c>
      <c r="AV981" s="13" t="s">
        <v>87</v>
      </c>
      <c r="AW981" s="13" t="s">
        <v>36</v>
      </c>
      <c r="AX981" s="13" t="s">
        <v>80</v>
      </c>
      <c r="AY981" s="253" t="s">
        <v>160</v>
      </c>
    </row>
    <row r="982" s="14" customFormat="1">
      <c r="A982" s="14"/>
      <c r="B982" s="254"/>
      <c r="C982" s="255"/>
      <c r="D982" s="245" t="s">
        <v>168</v>
      </c>
      <c r="E982" s="256" t="s">
        <v>1</v>
      </c>
      <c r="F982" s="257" t="s">
        <v>253</v>
      </c>
      <c r="G982" s="255"/>
      <c r="H982" s="258">
        <v>14</v>
      </c>
      <c r="I982" s="259"/>
      <c r="J982" s="255"/>
      <c r="K982" s="255"/>
      <c r="L982" s="260"/>
      <c r="M982" s="261"/>
      <c r="N982" s="262"/>
      <c r="O982" s="262"/>
      <c r="P982" s="262"/>
      <c r="Q982" s="262"/>
      <c r="R982" s="262"/>
      <c r="S982" s="262"/>
      <c r="T982" s="263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64" t="s">
        <v>168</v>
      </c>
      <c r="AU982" s="264" t="s">
        <v>89</v>
      </c>
      <c r="AV982" s="14" t="s">
        <v>89</v>
      </c>
      <c r="AW982" s="14" t="s">
        <v>36</v>
      </c>
      <c r="AX982" s="14" t="s">
        <v>80</v>
      </c>
      <c r="AY982" s="264" t="s">
        <v>160</v>
      </c>
    </row>
    <row r="983" s="14" customFormat="1">
      <c r="A983" s="14"/>
      <c r="B983" s="254"/>
      <c r="C983" s="255"/>
      <c r="D983" s="245" t="s">
        <v>168</v>
      </c>
      <c r="E983" s="256" t="s">
        <v>1</v>
      </c>
      <c r="F983" s="257" t="s">
        <v>254</v>
      </c>
      <c r="G983" s="255"/>
      <c r="H983" s="258">
        <v>24</v>
      </c>
      <c r="I983" s="259"/>
      <c r="J983" s="255"/>
      <c r="K983" s="255"/>
      <c r="L983" s="260"/>
      <c r="M983" s="261"/>
      <c r="N983" s="262"/>
      <c r="O983" s="262"/>
      <c r="P983" s="262"/>
      <c r="Q983" s="262"/>
      <c r="R983" s="262"/>
      <c r="S983" s="262"/>
      <c r="T983" s="263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64" t="s">
        <v>168</v>
      </c>
      <c r="AU983" s="264" t="s">
        <v>89</v>
      </c>
      <c r="AV983" s="14" t="s">
        <v>89</v>
      </c>
      <c r="AW983" s="14" t="s">
        <v>36</v>
      </c>
      <c r="AX983" s="14" t="s">
        <v>80</v>
      </c>
      <c r="AY983" s="264" t="s">
        <v>160</v>
      </c>
    </row>
    <row r="984" s="14" customFormat="1">
      <c r="A984" s="14"/>
      <c r="B984" s="254"/>
      <c r="C984" s="255"/>
      <c r="D984" s="245" t="s">
        <v>168</v>
      </c>
      <c r="E984" s="256" t="s">
        <v>1</v>
      </c>
      <c r="F984" s="257" t="s">
        <v>255</v>
      </c>
      <c r="G984" s="255"/>
      <c r="H984" s="258">
        <v>8.8000000000000007</v>
      </c>
      <c r="I984" s="259"/>
      <c r="J984" s="255"/>
      <c r="K984" s="255"/>
      <c r="L984" s="260"/>
      <c r="M984" s="261"/>
      <c r="N984" s="262"/>
      <c r="O984" s="262"/>
      <c r="P984" s="262"/>
      <c r="Q984" s="262"/>
      <c r="R984" s="262"/>
      <c r="S984" s="262"/>
      <c r="T984" s="263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64" t="s">
        <v>168</v>
      </c>
      <c r="AU984" s="264" t="s">
        <v>89</v>
      </c>
      <c r="AV984" s="14" t="s">
        <v>89</v>
      </c>
      <c r="AW984" s="14" t="s">
        <v>36</v>
      </c>
      <c r="AX984" s="14" t="s">
        <v>80</v>
      </c>
      <c r="AY984" s="264" t="s">
        <v>160</v>
      </c>
    </row>
    <row r="985" s="14" customFormat="1">
      <c r="A985" s="14"/>
      <c r="B985" s="254"/>
      <c r="C985" s="255"/>
      <c r="D985" s="245" t="s">
        <v>168</v>
      </c>
      <c r="E985" s="256" t="s">
        <v>1</v>
      </c>
      <c r="F985" s="257" t="s">
        <v>256</v>
      </c>
      <c r="G985" s="255"/>
      <c r="H985" s="258">
        <v>13.199999999999999</v>
      </c>
      <c r="I985" s="259"/>
      <c r="J985" s="255"/>
      <c r="K985" s="255"/>
      <c r="L985" s="260"/>
      <c r="M985" s="261"/>
      <c r="N985" s="262"/>
      <c r="O985" s="262"/>
      <c r="P985" s="262"/>
      <c r="Q985" s="262"/>
      <c r="R985" s="262"/>
      <c r="S985" s="262"/>
      <c r="T985" s="263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64" t="s">
        <v>168</v>
      </c>
      <c r="AU985" s="264" t="s">
        <v>89</v>
      </c>
      <c r="AV985" s="14" t="s">
        <v>89</v>
      </c>
      <c r="AW985" s="14" t="s">
        <v>36</v>
      </c>
      <c r="AX985" s="14" t="s">
        <v>80</v>
      </c>
      <c r="AY985" s="264" t="s">
        <v>160</v>
      </c>
    </row>
    <row r="986" s="16" customFormat="1">
      <c r="A986" s="16"/>
      <c r="B986" s="276"/>
      <c r="C986" s="277"/>
      <c r="D986" s="245" t="s">
        <v>168</v>
      </c>
      <c r="E986" s="278" t="s">
        <v>1</v>
      </c>
      <c r="F986" s="279" t="s">
        <v>213</v>
      </c>
      <c r="G986" s="277"/>
      <c r="H986" s="280">
        <v>60</v>
      </c>
      <c r="I986" s="281"/>
      <c r="J986" s="277"/>
      <c r="K986" s="277"/>
      <c r="L986" s="282"/>
      <c r="M986" s="283"/>
      <c r="N986" s="284"/>
      <c r="O986" s="284"/>
      <c r="P986" s="284"/>
      <c r="Q986" s="284"/>
      <c r="R986" s="284"/>
      <c r="S986" s="284"/>
      <c r="T986" s="285"/>
      <c r="U986" s="16"/>
      <c r="V986" s="16"/>
      <c r="W986" s="16"/>
      <c r="X986" s="16"/>
      <c r="Y986" s="16"/>
      <c r="Z986" s="16"/>
      <c r="AA986" s="16"/>
      <c r="AB986" s="16"/>
      <c r="AC986" s="16"/>
      <c r="AD986" s="16"/>
      <c r="AE986" s="16"/>
      <c r="AT986" s="286" t="s">
        <v>168</v>
      </c>
      <c r="AU986" s="286" t="s">
        <v>89</v>
      </c>
      <c r="AV986" s="16" t="s">
        <v>100</v>
      </c>
      <c r="AW986" s="16" t="s">
        <v>36</v>
      </c>
      <c r="AX986" s="16" t="s">
        <v>80</v>
      </c>
      <c r="AY986" s="286" t="s">
        <v>160</v>
      </c>
    </row>
    <row r="987" s="13" customFormat="1">
      <c r="A987" s="13"/>
      <c r="B987" s="243"/>
      <c r="C987" s="244"/>
      <c r="D987" s="245" t="s">
        <v>168</v>
      </c>
      <c r="E987" s="246" t="s">
        <v>1</v>
      </c>
      <c r="F987" s="247" t="s">
        <v>221</v>
      </c>
      <c r="G987" s="244"/>
      <c r="H987" s="246" t="s">
        <v>1</v>
      </c>
      <c r="I987" s="248"/>
      <c r="J987" s="244"/>
      <c r="K987" s="244"/>
      <c r="L987" s="249"/>
      <c r="M987" s="250"/>
      <c r="N987" s="251"/>
      <c r="O987" s="251"/>
      <c r="P987" s="251"/>
      <c r="Q987" s="251"/>
      <c r="R987" s="251"/>
      <c r="S987" s="251"/>
      <c r="T987" s="252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53" t="s">
        <v>168</v>
      </c>
      <c r="AU987" s="253" t="s">
        <v>89</v>
      </c>
      <c r="AV987" s="13" t="s">
        <v>87</v>
      </c>
      <c r="AW987" s="13" t="s">
        <v>36</v>
      </c>
      <c r="AX987" s="13" t="s">
        <v>80</v>
      </c>
      <c r="AY987" s="253" t="s">
        <v>160</v>
      </c>
    </row>
    <row r="988" s="14" customFormat="1">
      <c r="A988" s="14"/>
      <c r="B988" s="254"/>
      <c r="C988" s="255"/>
      <c r="D988" s="245" t="s">
        <v>168</v>
      </c>
      <c r="E988" s="256" t="s">
        <v>1</v>
      </c>
      <c r="F988" s="257" t="s">
        <v>257</v>
      </c>
      <c r="G988" s="255"/>
      <c r="H988" s="258">
        <v>14</v>
      </c>
      <c r="I988" s="259"/>
      <c r="J988" s="255"/>
      <c r="K988" s="255"/>
      <c r="L988" s="260"/>
      <c r="M988" s="261"/>
      <c r="N988" s="262"/>
      <c r="O988" s="262"/>
      <c r="P988" s="262"/>
      <c r="Q988" s="262"/>
      <c r="R988" s="262"/>
      <c r="S988" s="262"/>
      <c r="T988" s="263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64" t="s">
        <v>168</v>
      </c>
      <c r="AU988" s="264" t="s">
        <v>89</v>
      </c>
      <c r="AV988" s="14" t="s">
        <v>89</v>
      </c>
      <c r="AW988" s="14" t="s">
        <v>36</v>
      </c>
      <c r="AX988" s="14" t="s">
        <v>80</v>
      </c>
      <c r="AY988" s="264" t="s">
        <v>160</v>
      </c>
    </row>
    <row r="989" s="14" customFormat="1">
      <c r="A989" s="14"/>
      <c r="B989" s="254"/>
      <c r="C989" s="255"/>
      <c r="D989" s="245" t="s">
        <v>168</v>
      </c>
      <c r="E989" s="256" t="s">
        <v>1</v>
      </c>
      <c r="F989" s="257" t="s">
        <v>258</v>
      </c>
      <c r="G989" s="255"/>
      <c r="H989" s="258">
        <v>24</v>
      </c>
      <c r="I989" s="259"/>
      <c r="J989" s="255"/>
      <c r="K989" s="255"/>
      <c r="L989" s="260"/>
      <c r="M989" s="261"/>
      <c r="N989" s="262"/>
      <c r="O989" s="262"/>
      <c r="P989" s="262"/>
      <c r="Q989" s="262"/>
      <c r="R989" s="262"/>
      <c r="S989" s="262"/>
      <c r="T989" s="263"/>
      <c r="U989" s="14"/>
      <c r="V989" s="14"/>
      <c r="W989" s="14"/>
      <c r="X989" s="14"/>
      <c r="Y989" s="14"/>
      <c r="Z989" s="14"/>
      <c r="AA989" s="14"/>
      <c r="AB989" s="14"/>
      <c r="AC989" s="14"/>
      <c r="AD989" s="14"/>
      <c r="AE989" s="14"/>
      <c r="AT989" s="264" t="s">
        <v>168</v>
      </c>
      <c r="AU989" s="264" t="s">
        <v>89</v>
      </c>
      <c r="AV989" s="14" t="s">
        <v>89</v>
      </c>
      <c r="AW989" s="14" t="s">
        <v>36</v>
      </c>
      <c r="AX989" s="14" t="s">
        <v>80</v>
      </c>
      <c r="AY989" s="264" t="s">
        <v>160</v>
      </c>
    </row>
    <row r="990" s="14" customFormat="1">
      <c r="A990" s="14"/>
      <c r="B990" s="254"/>
      <c r="C990" s="255"/>
      <c r="D990" s="245" t="s">
        <v>168</v>
      </c>
      <c r="E990" s="256" t="s">
        <v>1</v>
      </c>
      <c r="F990" s="257" t="s">
        <v>259</v>
      </c>
      <c r="G990" s="255"/>
      <c r="H990" s="258">
        <v>8.8000000000000007</v>
      </c>
      <c r="I990" s="259"/>
      <c r="J990" s="255"/>
      <c r="K990" s="255"/>
      <c r="L990" s="260"/>
      <c r="M990" s="261"/>
      <c r="N990" s="262"/>
      <c r="O990" s="262"/>
      <c r="P990" s="262"/>
      <c r="Q990" s="262"/>
      <c r="R990" s="262"/>
      <c r="S990" s="262"/>
      <c r="T990" s="263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64" t="s">
        <v>168</v>
      </c>
      <c r="AU990" s="264" t="s">
        <v>89</v>
      </c>
      <c r="AV990" s="14" t="s">
        <v>89</v>
      </c>
      <c r="AW990" s="14" t="s">
        <v>36</v>
      </c>
      <c r="AX990" s="14" t="s">
        <v>80</v>
      </c>
      <c r="AY990" s="264" t="s">
        <v>160</v>
      </c>
    </row>
    <row r="991" s="14" customFormat="1">
      <c r="A991" s="14"/>
      <c r="B991" s="254"/>
      <c r="C991" s="255"/>
      <c r="D991" s="245" t="s">
        <v>168</v>
      </c>
      <c r="E991" s="256" t="s">
        <v>1</v>
      </c>
      <c r="F991" s="257" t="s">
        <v>260</v>
      </c>
      <c r="G991" s="255"/>
      <c r="H991" s="258">
        <v>13.199999999999999</v>
      </c>
      <c r="I991" s="259"/>
      <c r="J991" s="255"/>
      <c r="K991" s="255"/>
      <c r="L991" s="260"/>
      <c r="M991" s="261"/>
      <c r="N991" s="262"/>
      <c r="O991" s="262"/>
      <c r="P991" s="262"/>
      <c r="Q991" s="262"/>
      <c r="R991" s="262"/>
      <c r="S991" s="262"/>
      <c r="T991" s="263"/>
      <c r="U991" s="14"/>
      <c r="V991" s="14"/>
      <c r="W991" s="14"/>
      <c r="X991" s="14"/>
      <c r="Y991" s="14"/>
      <c r="Z991" s="14"/>
      <c r="AA991" s="14"/>
      <c r="AB991" s="14"/>
      <c r="AC991" s="14"/>
      <c r="AD991" s="14"/>
      <c r="AE991" s="14"/>
      <c r="AT991" s="264" t="s">
        <v>168</v>
      </c>
      <c r="AU991" s="264" t="s">
        <v>89</v>
      </c>
      <c r="AV991" s="14" t="s">
        <v>89</v>
      </c>
      <c r="AW991" s="14" t="s">
        <v>36</v>
      </c>
      <c r="AX991" s="14" t="s">
        <v>80</v>
      </c>
      <c r="AY991" s="264" t="s">
        <v>160</v>
      </c>
    </row>
    <row r="992" s="16" customFormat="1">
      <c r="A992" s="16"/>
      <c r="B992" s="276"/>
      <c r="C992" s="277"/>
      <c r="D992" s="245" t="s">
        <v>168</v>
      </c>
      <c r="E992" s="278" t="s">
        <v>1</v>
      </c>
      <c r="F992" s="279" t="s">
        <v>213</v>
      </c>
      <c r="G992" s="277"/>
      <c r="H992" s="280">
        <v>60</v>
      </c>
      <c r="I992" s="281"/>
      <c r="J992" s="277"/>
      <c r="K992" s="277"/>
      <c r="L992" s="282"/>
      <c r="M992" s="283"/>
      <c r="N992" s="284"/>
      <c r="O992" s="284"/>
      <c r="P992" s="284"/>
      <c r="Q992" s="284"/>
      <c r="R992" s="284"/>
      <c r="S992" s="284"/>
      <c r="T992" s="285"/>
      <c r="U992" s="16"/>
      <c r="V992" s="16"/>
      <c r="W992" s="16"/>
      <c r="X992" s="16"/>
      <c r="Y992" s="16"/>
      <c r="Z992" s="16"/>
      <c r="AA992" s="16"/>
      <c r="AB992" s="16"/>
      <c r="AC992" s="16"/>
      <c r="AD992" s="16"/>
      <c r="AE992" s="16"/>
      <c r="AT992" s="286" t="s">
        <v>168</v>
      </c>
      <c r="AU992" s="286" t="s">
        <v>89</v>
      </c>
      <c r="AV992" s="16" t="s">
        <v>100</v>
      </c>
      <c r="AW992" s="16" t="s">
        <v>36</v>
      </c>
      <c r="AX992" s="16" t="s">
        <v>80</v>
      </c>
      <c r="AY992" s="286" t="s">
        <v>160</v>
      </c>
    </row>
    <row r="993" s="15" customFormat="1">
      <c r="A993" s="15"/>
      <c r="B993" s="265"/>
      <c r="C993" s="266"/>
      <c r="D993" s="245" t="s">
        <v>168</v>
      </c>
      <c r="E993" s="267" t="s">
        <v>1</v>
      </c>
      <c r="F993" s="268" t="s">
        <v>173</v>
      </c>
      <c r="G993" s="266"/>
      <c r="H993" s="269">
        <v>127.63500000000001</v>
      </c>
      <c r="I993" s="270"/>
      <c r="J993" s="266"/>
      <c r="K993" s="266"/>
      <c r="L993" s="271"/>
      <c r="M993" s="272"/>
      <c r="N993" s="273"/>
      <c r="O993" s="273"/>
      <c r="P993" s="273"/>
      <c r="Q993" s="273"/>
      <c r="R993" s="273"/>
      <c r="S993" s="273"/>
      <c r="T993" s="274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75" t="s">
        <v>168</v>
      </c>
      <c r="AU993" s="275" t="s">
        <v>89</v>
      </c>
      <c r="AV993" s="15" t="s">
        <v>166</v>
      </c>
      <c r="AW993" s="15" t="s">
        <v>36</v>
      </c>
      <c r="AX993" s="15" t="s">
        <v>87</v>
      </c>
      <c r="AY993" s="275" t="s">
        <v>160</v>
      </c>
    </row>
    <row r="994" s="2" customFormat="1" ht="16.5" customHeight="1">
      <c r="A994" s="39"/>
      <c r="B994" s="40"/>
      <c r="C994" s="287" t="s">
        <v>1000</v>
      </c>
      <c r="D994" s="287" t="s">
        <v>320</v>
      </c>
      <c r="E994" s="288" t="s">
        <v>1001</v>
      </c>
      <c r="F994" s="289" t="s">
        <v>1002</v>
      </c>
      <c r="G994" s="290" t="s">
        <v>185</v>
      </c>
      <c r="H994" s="291">
        <v>140.399</v>
      </c>
      <c r="I994" s="292"/>
      <c r="J994" s="293">
        <f>ROUND(I994*H994,2)</f>
        <v>0</v>
      </c>
      <c r="K994" s="294"/>
      <c r="L994" s="295"/>
      <c r="M994" s="296" t="s">
        <v>1</v>
      </c>
      <c r="N994" s="297" t="s">
        <v>45</v>
      </c>
      <c r="O994" s="92"/>
      <c r="P994" s="239">
        <f>O994*H994</f>
        <v>0</v>
      </c>
      <c r="Q994" s="239">
        <v>0.0118</v>
      </c>
      <c r="R994" s="239">
        <f>Q994*H994</f>
        <v>1.6567082</v>
      </c>
      <c r="S994" s="239">
        <v>0</v>
      </c>
      <c r="T994" s="240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41" t="s">
        <v>402</v>
      </c>
      <c r="AT994" s="241" t="s">
        <v>320</v>
      </c>
      <c r="AU994" s="241" t="s">
        <v>89</v>
      </c>
      <c r="AY994" s="18" t="s">
        <v>160</v>
      </c>
      <c r="BE994" s="242">
        <f>IF(N994="základní",J994,0)</f>
        <v>0</v>
      </c>
      <c r="BF994" s="242">
        <f>IF(N994="snížená",J994,0)</f>
        <v>0</v>
      </c>
      <c r="BG994" s="242">
        <f>IF(N994="zákl. přenesená",J994,0)</f>
        <v>0</v>
      </c>
      <c r="BH994" s="242">
        <f>IF(N994="sníž. přenesená",J994,0)</f>
        <v>0</v>
      </c>
      <c r="BI994" s="242">
        <f>IF(N994="nulová",J994,0)</f>
        <v>0</v>
      </c>
      <c r="BJ994" s="18" t="s">
        <v>87</v>
      </c>
      <c r="BK994" s="242">
        <f>ROUND(I994*H994,2)</f>
        <v>0</v>
      </c>
      <c r="BL994" s="18" t="s">
        <v>296</v>
      </c>
      <c r="BM994" s="241" t="s">
        <v>1003</v>
      </c>
    </row>
    <row r="995" s="14" customFormat="1">
      <c r="A995" s="14"/>
      <c r="B995" s="254"/>
      <c r="C995" s="255"/>
      <c r="D995" s="245" t="s">
        <v>168</v>
      </c>
      <c r="E995" s="255"/>
      <c r="F995" s="257" t="s">
        <v>1004</v>
      </c>
      <c r="G995" s="255"/>
      <c r="H995" s="258">
        <v>140.399</v>
      </c>
      <c r="I995" s="259"/>
      <c r="J995" s="255"/>
      <c r="K995" s="255"/>
      <c r="L995" s="260"/>
      <c r="M995" s="261"/>
      <c r="N995" s="262"/>
      <c r="O995" s="262"/>
      <c r="P995" s="262"/>
      <c r="Q995" s="262"/>
      <c r="R995" s="262"/>
      <c r="S995" s="262"/>
      <c r="T995" s="263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64" t="s">
        <v>168</v>
      </c>
      <c r="AU995" s="264" t="s">
        <v>89</v>
      </c>
      <c r="AV995" s="14" t="s">
        <v>89</v>
      </c>
      <c r="AW995" s="14" t="s">
        <v>4</v>
      </c>
      <c r="AX995" s="14" t="s">
        <v>87</v>
      </c>
      <c r="AY995" s="264" t="s">
        <v>160</v>
      </c>
    </row>
    <row r="996" s="2" customFormat="1" ht="33" customHeight="1">
      <c r="A996" s="39"/>
      <c r="B996" s="40"/>
      <c r="C996" s="229" t="s">
        <v>1005</v>
      </c>
      <c r="D996" s="229" t="s">
        <v>162</v>
      </c>
      <c r="E996" s="230" t="s">
        <v>1006</v>
      </c>
      <c r="F996" s="231" t="s">
        <v>1007</v>
      </c>
      <c r="G996" s="232" t="s">
        <v>451</v>
      </c>
      <c r="H996" s="233">
        <v>1</v>
      </c>
      <c r="I996" s="234"/>
      <c r="J996" s="235">
        <f>ROUND(I996*H996,2)</f>
        <v>0</v>
      </c>
      <c r="K996" s="236"/>
      <c r="L996" s="45"/>
      <c r="M996" s="237" t="s">
        <v>1</v>
      </c>
      <c r="N996" s="238" t="s">
        <v>45</v>
      </c>
      <c r="O996" s="92"/>
      <c r="P996" s="239">
        <f>O996*H996</f>
        <v>0</v>
      </c>
      <c r="Q996" s="239">
        <v>0</v>
      </c>
      <c r="R996" s="239">
        <f>Q996*H996</f>
        <v>0</v>
      </c>
      <c r="S996" s="239">
        <v>0</v>
      </c>
      <c r="T996" s="240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41" t="s">
        <v>296</v>
      </c>
      <c r="AT996" s="241" t="s">
        <v>162</v>
      </c>
      <c r="AU996" s="241" t="s">
        <v>89</v>
      </c>
      <c r="AY996" s="18" t="s">
        <v>160</v>
      </c>
      <c r="BE996" s="242">
        <f>IF(N996="základní",J996,0)</f>
        <v>0</v>
      </c>
      <c r="BF996" s="242">
        <f>IF(N996="snížená",J996,0)</f>
        <v>0</v>
      </c>
      <c r="BG996" s="242">
        <f>IF(N996="zákl. přenesená",J996,0)</f>
        <v>0</v>
      </c>
      <c r="BH996" s="242">
        <f>IF(N996="sníž. přenesená",J996,0)</f>
        <v>0</v>
      </c>
      <c r="BI996" s="242">
        <f>IF(N996="nulová",J996,0)</f>
        <v>0</v>
      </c>
      <c r="BJ996" s="18" t="s">
        <v>87</v>
      </c>
      <c r="BK996" s="242">
        <f>ROUND(I996*H996,2)</f>
        <v>0</v>
      </c>
      <c r="BL996" s="18" t="s">
        <v>296</v>
      </c>
      <c r="BM996" s="241" t="s">
        <v>1008</v>
      </c>
    </row>
    <row r="997" s="2" customFormat="1" ht="24.15" customHeight="1">
      <c r="A997" s="39"/>
      <c r="B997" s="40"/>
      <c r="C997" s="229" t="s">
        <v>1009</v>
      </c>
      <c r="D997" s="229" t="s">
        <v>162</v>
      </c>
      <c r="E997" s="230" t="s">
        <v>1010</v>
      </c>
      <c r="F997" s="231" t="s">
        <v>1011</v>
      </c>
      <c r="G997" s="232" t="s">
        <v>533</v>
      </c>
      <c r="H997" s="302"/>
      <c r="I997" s="234"/>
      <c r="J997" s="235">
        <f>ROUND(I997*H997,2)</f>
        <v>0</v>
      </c>
      <c r="K997" s="236"/>
      <c r="L997" s="45"/>
      <c r="M997" s="237" t="s">
        <v>1</v>
      </c>
      <c r="N997" s="238" t="s">
        <v>45</v>
      </c>
      <c r="O997" s="92"/>
      <c r="P997" s="239">
        <f>O997*H997</f>
        <v>0</v>
      </c>
      <c r="Q997" s="239">
        <v>0</v>
      </c>
      <c r="R997" s="239">
        <f>Q997*H997</f>
        <v>0</v>
      </c>
      <c r="S997" s="239">
        <v>0</v>
      </c>
      <c r="T997" s="240">
        <f>S997*H997</f>
        <v>0</v>
      </c>
      <c r="U997" s="39"/>
      <c r="V997" s="39"/>
      <c r="W997" s="39"/>
      <c r="X997" s="39"/>
      <c r="Y997" s="39"/>
      <c r="Z997" s="39"/>
      <c r="AA997" s="39"/>
      <c r="AB997" s="39"/>
      <c r="AC997" s="39"/>
      <c r="AD997" s="39"/>
      <c r="AE997" s="39"/>
      <c r="AR997" s="241" t="s">
        <v>296</v>
      </c>
      <c r="AT997" s="241" t="s">
        <v>162</v>
      </c>
      <c r="AU997" s="241" t="s">
        <v>89</v>
      </c>
      <c r="AY997" s="18" t="s">
        <v>160</v>
      </c>
      <c r="BE997" s="242">
        <f>IF(N997="základní",J997,0)</f>
        <v>0</v>
      </c>
      <c r="BF997" s="242">
        <f>IF(N997="snížená",J997,0)</f>
        <v>0</v>
      </c>
      <c r="BG997" s="242">
        <f>IF(N997="zákl. přenesená",J997,0)</f>
        <v>0</v>
      </c>
      <c r="BH997" s="242">
        <f>IF(N997="sníž. přenesená",J997,0)</f>
        <v>0</v>
      </c>
      <c r="BI997" s="242">
        <f>IF(N997="nulová",J997,0)</f>
        <v>0</v>
      </c>
      <c r="BJ997" s="18" t="s">
        <v>87</v>
      </c>
      <c r="BK997" s="242">
        <f>ROUND(I997*H997,2)</f>
        <v>0</v>
      </c>
      <c r="BL997" s="18" t="s">
        <v>296</v>
      </c>
      <c r="BM997" s="241" t="s">
        <v>1012</v>
      </c>
    </row>
    <row r="998" s="12" customFormat="1" ht="22.8" customHeight="1">
      <c r="A998" s="12"/>
      <c r="B998" s="213"/>
      <c r="C998" s="214"/>
      <c r="D998" s="215" t="s">
        <v>79</v>
      </c>
      <c r="E998" s="227" t="s">
        <v>1013</v>
      </c>
      <c r="F998" s="227" t="s">
        <v>1014</v>
      </c>
      <c r="G998" s="214"/>
      <c r="H998" s="214"/>
      <c r="I998" s="217"/>
      <c r="J998" s="228">
        <f>BK998</f>
        <v>0</v>
      </c>
      <c r="K998" s="214"/>
      <c r="L998" s="219"/>
      <c r="M998" s="220"/>
      <c r="N998" s="221"/>
      <c r="O998" s="221"/>
      <c r="P998" s="222">
        <f>SUM(P999:P1027)</f>
        <v>0</v>
      </c>
      <c r="Q998" s="221"/>
      <c r="R998" s="222">
        <f>SUM(R999:R1027)</f>
        <v>0.0073985999999999991</v>
      </c>
      <c r="S998" s="221"/>
      <c r="T998" s="223">
        <f>SUM(T999:T1027)</f>
        <v>0</v>
      </c>
      <c r="U998" s="12"/>
      <c r="V998" s="12"/>
      <c r="W998" s="12"/>
      <c r="X998" s="12"/>
      <c r="Y998" s="12"/>
      <c r="Z998" s="12"/>
      <c r="AA998" s="12"/>
      <c r="AB998" s="12"/>
      <c r="AC998" s="12"/>
      <c r="AD998" s="12"/>
      <c r="AE998" s="12"/>
      <c r="AR998" s="224" t="s">
        <v>89</v>
      </c>
      <c r="AT998" s="225" t="s">
        <v>79</v>
      </c>
      <c r="AU998" s="225" t="s">
        <v>87</v>
      </c>
      <c r="AY998" s="224" t="s">
        <v>160</v>
      </c>
      <c r="BK998" s="226">
        <f>SUM(BK999:BK1027)</f>
        <v>0</v>
      </c>
    </row>
    <row r="999" s="2" customFormat="1" ht="24.15" customHeight="1">
      <c r="A999" s="39"/>
      <c r="B999" s="40"/>
      <c r="C999" s="229" t="s">
        <v>1015</v>
      </c>
      <c r="D999" s="229" t="s">
        <v>162</v>
      </c>
      <c r="E999" s="230" t="s">
        <v>1016</v>
      </c>
      <c r="F999" s="231" t="s">
        <v>1017</v>
      </c>
      <c r="G999" s="232" t="s">
        <v>185</v>
      </c>
      <c r="H999" s="233">
        <v>19.469999999999999</v>
      </c>
      <c r="I999" s="234"/>
      <c r="J999" s="235">
        <f>ROUND(I999*H999,2)</f>
        <v>0</v>
      </c>
      <c r="K999" s="236"/>
      <c r="L999" s="45"/>
      <c r="M999" s="237" t="s">
        <v>1</v>
      </c>
      <c r="N999" s="238" t="s">
        <v>45</v>
      </c>
      <c r="O999" s="92"/>
      <c r="P999" s="239">
        <f>O999*H999</f>
        <v>0</v>
      </c>
      <c r="Q999" s="239">
        <v>0.00013999999999999999</v>
      </c>
      <c r="R999" s="239">
        <f>Q999*H999</f>
        <v>0.0027257999999999996</v>
      </c>
      <c r="S999" s="239">
        <v>0</v>
      </c>
      <c r="T999" s="240">
        <f>S999*H999</f>
        <v>0</v>
      </c>
      <c r="U999" s="39"/>
      <c r="V999" s="39"/>
      <c r="W999" s="39"/>
      <c r="X999" s="39"/>
      <c r="Y999" s="39"/>
      <c r="Z999" s="39"/>
      <c r="AA999" s="39"/>
      <c r="AB999" s="39"/>
      <c r="AC999" s="39"/>
      <c r="AD999" s="39"/>
      <c r="AE999" s="39"/>
      <c r="AR999" s="241" t="s">
        <v>296</v>
      </c>
      <c r="AT999" s="241" t="s">
        <v>162</v>
      </c>
      <c r="AU999" s="241" t="s">
        <v>89</v>
      </c>
      <c r="AY999" s="18" t="s">
        <v>160</v>
      </c>
      <c r="BE999" s="242">
        <f>IF(N999="základní",J999,0)</f>
        <v>0</v>
      </c>
      <c r="BF999" s="242">
        <f>IF(N999="snížená",J999,0)</f>
        <v>0</v>
      </c>
      <c r="BG999" s="242">
        <f>IF(N999="zákl. přenesená",J999,0)</f>
        <v>0</v>
      </c>
      <c r="BH999" s="242">
        <f>IF(N999="sníž. přenesená",J999,0)</f>
        <v>0</v>
      </c>
      <c r="BI999" s="242">
        <f>IF(N999="nulová",J999,0)</f>
        <v>0</v>
      </c>
      <c r="BJ999" s="18" t="s">
        <v>87</v>
      </c>
      <c r="BK999" s="242">
        <f>ROUND(I999*H999,2)</f>
        <v>0</v>
      </c>
      <c r="BL999" s="18" t="s">
        <v>296</v>
      </c>
      <c r="BM999" s="241" t="s">
        <v>1018</v>
      </c>
    </row>
    <row r="1000" s="13" customFormat="1">
      <c r="A1000" s="13"/>
      <c r="B1000" s="243"/>
      <c r="C1000" s="244"/>
      <c r="D1000" s="245" t="s">
        <v>168</v>
      </c>
      <c r="E1000" s="246" t="s">
        <v>1</v>
      </c>
      <c r="F1000" s="247" t="s">
        <v>1019</v>
      </c>
      <c r="G1000" s="244"/>
      <c r="H1000" s="246" t="s">
        <v>1</v>
      </c>
      <c r="I1000" s="248"/>
      <c r="J1000" s="244"/>
      <c r="K1000" s="244"/>
      <c r="L1000" s="249"/>
      <c r="M1000" s="250"/>
      <c r="N1000" s="251"/>
      <c r="O1000" s="251"/>
      <c r="P1000" s="251"/>
      <c r="Q1000" s="251"/>
      <c r="R1000" s="251"/>
      <c r="S1000" s="251"/>
      <c r="T1000" s="252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53" t="s">
        <v>168</v>
      </c>
      <c r="AU1000" s="253" t="s">
        <v>89</v>
      </c>
      <c r="AV1000" s="13" t="s">
        <v>87</v>
      </c>
      <c r="AW1000" s="13" t="s">
        <v>36</v>
      </c>
      <c r="AX1000" s="13" t="s">
        <v>80</v>
      </c>
      <c r="AY1000" s="253" t="s">
        <v>160</v>
      </c>
    </row>
    <row r="1001" s="14" customFormat="1">
      <c r="A1001" s="14"/>
      <c r="B1001" s="254"/>
      <c r="C1001" s="255"/>
      <c r="D1001" s="245" t="s">
        <v>168</v>
      </c>
      <c r="E1001" s="256" t="s">
        <v>1</v>
      </c>
      <c r="F1001" s="257" t="s">
        <v>1020</v>
      </c>
      <c r="G1001" s="255"/>
      <c r="H1001" s="258">
        <v>15.311999999999999</v>
      </c>
      <c r="I1001" s="259"/>
      <c r="J1001" s="255"/>
      <c r="K1001" s="255"/>
      <c r="L1001" s="260"/>
      <c r="M1001" s="261"/>
      <c r="N1001" s="262"/>
      <c r="O1001" s="262"/>
      <c r="P1001" s="262"/>
      <c r="Q1001" s="262"/>
      <c r="R1001" s="262"/>
      <c r="S1001" s="262"/>
      <c r="T1001" s="263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64" t="s">
        <v>168</v>
      </c>
      <c r="AU1001" s="264" t="s">
        <v>89</v>
      </c>
      <c r="AV1001" s="14" t="s">
        <v>89</v>
      </c>
      <c r="AW1001" s="14" t="s">
        <v>36</v>
      </c>
      <c r="AX1001" s="14" t="s">
        <v>80</v>
      </c>
      <c r="AY1001" s="264" t="s">
        <v>160</v>
      </c>
    </row>
    <row r="1002" s="14" customFormat="1">
      <c r="A1002" s="14"/>
      <c r="B1002" s="254"/>
      <c r="C1002" s="255"/>
      <c r="D1002" s="245" t="s">
        <v>168</v>
      </c>
      <c r="E1002" s="256" t="s">
        <v>1</v>
      </c>
      <c r="F1002" s="257" t="s">
        <v>1021</v>
      </c>
      <c r="G1002" s="255"/>
      <c r="H1002" s="258">
        <v>4.1580000000000004</v>
      </c>
      <c r="I1002" s="259"/>
      <c r="J1002" s="255"/>
      <c r="K1002" s="255"/>
      <c r="L1002" s="260"/>
      <c r="M1002" s="261"/>
      <c r="N1002" s="262"/>
      <c r="O1002" s="262"/>
      <c r="P1002" s="262"/>
      <c r="Q1002" s="262"/>
      <c r="R1002" s="262"/>
      <c r="S1002" s="262"/>
      <c r="T1002" s="263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64" t="s">
        <v>168</v>
      </c>
      <c r="AU1002" s="264" t="s">
        <v>89</v>
      </c>
      <c r="AV1002" s="14" t="s">
        <v>89</v>
      </c>
      <c r="AW1002" s="14" t="s">
        <v>36</v>
      </c>
      <c r="AX1002" s="14" t="s">
        <v>80</v>
      </c>
      <c r="AY1002" s="264" t="s">
        <v>160</v>
      </c>
    </row>
    <row r="1003" s="15" customFormat="1">
      <c r="A1003" s="15"/>
      <c r="B1003" s="265"/>
      <c r="C1003" s="266"/>
      <c r="D1003" s="245" t="s">
        <v>168</v>
      </c>
      <c r="E1003" s="267" t="s">
        <v>1</v>
      </c>
      <c r="F1003" s="268" t="s">
        <v>173</v>
      </c>
      <c r="G1003" s="266"/>
      <c r="H1003" s="269">
        <v>19.469999999999999</v>
      </c>
      <c r="I1003" s="270"/>
      <c r="J1003" s="266"/>
      <c r="K1003" s="266"/>
      <c r="L1003" s="271"/>
      <c r="M1003" s="272"/>
      <c r="N1003" s="273"/>
      <c r="O1003" s="273"/>
      <c r="P1003" s="273"/>
      <c r="Q1003" s="273"/>
      <c r="R1003" s="273"/>
      <c r="S1003" s="273"/>
      <c r="T1003" s="274"/>
      <c r="U1003" s="15"/>
      <c r="V1003" s="15"/>
      <c r="W1003" s="15"/>
      <c r="X1003" s="15"/>
      <c r="Y1003" s="15"/>
      <c r="Z1003" s="15"/>
      <c r="AA1003" s="15"/>
      <c r="AB1003" s="15"/>
      <c r="AC1003" s="15"/>
      <c r="AD1003" s="15"/>
      <c r="AE1003" s="15"/>
      <c r="AT1003" s="275" t="s">
        <v>168</v>
      </c>
      <c r="AU1003" s="275" t="s">
        <v>89</v>
      </c>
      <c r="AV1003" s="15" t="s">
        <v>166</v>
      </c>
      <c r="AW1003" s="15" t="s">
        <v>36</v>
      </c>
      <c r="AX1003" s="15" t="s">
        <v>87</v>
      </c>
      <c r="AY1003" s="275" t="s">
        <v>160</v>
      </c>
    </row>
    <row r="1004" s="2" customFormat="1" ht="24.15" customHeight="1">
      <c r="A1004" s="39"/>
      <c r="B1004" s="40"/>
      <c r="C1004" s="229" t="s">
        <v>1022</v>
      </c>
      <c r="D1004" s="229" t="s">
        <v>162</v>
      </c>
      <c r="E1004" s="230" t="s">
        <v>1023</v>
      </c>
      <c r="F1004" s="231" t="s">
        <v>1024</v>
      </c>
      <c r="G1004" s="232" t="s">
        <v>185</v>
      </c>
      <c r="H1004" s="233">
        <v>19.469999999999999</v>
      </c>
      <c r="I1004" s="234"/>
      <c r="J1004" s="235">
        <f>ROUND(I1004*H1004,2)</f>
        <v>0</v>
      </c>
      <c r="K1004" s="236"/>
      <c r="L1004" s="45"/>
      <c r="M1004" s="237" t="s">
        <v>1</v>
      </c>
      <c r="N1004" s="238" t="s">
        <v>45</v>
      </c>
      <c r="O1004" s="92"/>
      <c r="P1004" s="239">
        <f>O1004*H1004</f>
        <v>0</v>
      </c>
      <c r="Q1004" s="239">
        <v>0.00012</v>
      </c>
      <c r="R1004" s="239">
        <f>Q1004*H1004</f>
        <v>0.0023363999999999998</v>
      </c>
      <c r="S1004" s="239">
        <v>0</v>
      </c>
      <c r="T1004" s="240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41" t="s">
        <v>296</v>
      </c>
      <c r="AT1004" s="241" t="s">
        <v>162</v>
      </c>
      <c r="AU1004" s="241" t="s">
        <v>89</v>
      </c>
      <c r="AY1004" s="18" t="s">
        <v>160</v>
      </c>
      <c r="BE1004" s="242">
        <f>IF(N1004="základní",J1004,0)</f>
        <v>0</v>
      </c>
      <c r="BF1004" s="242">
        <f>IF(N1004="snížená",J1004,0)</f>
        <v>0</v>
      </c>
      <c r="BG1004" s="242">
        <f>IF(N1004="zákl. přenesená",J1004,0)</f>
        <v>0</v>
      </c>
      <c r="BH1004" s="242">
        <f>IF(N1004="sníž. přenesená",J1004,0)</f>
        <v>0</v>
      </c>
      <c r="BI1004" s="242">
        <f>IF(N1004="nulová",J1004,0)</f>
        <v>0</v>
      </c>
      <c r="BJ1004" s="18" t="s">
        <v>87</v>
      </c>
      <c r="BK1004" s="242">
        <f>ROUND(I1004*H1004,2)</f>
        <v>0</v>
      </c>
      <c r="BL1004" s="18" t="s">
        <v>296</v>
      </c>
      <c r="BM1004" s="241" t="s">
        <v>1025</v>
      </c>
    </row>
    <row r="1005" s="13" customFormat="1">
      <c r="A1005" s="13"/>
      <c r="B1005" s="243"/>
      <c r="C1005" s="244"/>
      <c r="D1005" s="245" t="s">
        <v>168</v>
      </c>
      <c r="E1005" s="246" t="s">
        <v>1</v>
      </c>
      <c r="F1005" s="247" t="s">
        <v>1019</v>
      </c>
      <c r="G1005" s="244"/>
      <c r="H1005" s="246" t="s">
        <v>1</v>
      </c>
      <c r="I1005" s="248"/>
      <c r="J1005" s="244"/>
      <c r="K1005" s="244"/>
      <c r="L1005" s="249"/>
      <c r="M1005" s="250"/>
      <c r="N1005" s="251"/>
      <c r="O1005" s="251"/>
      <c r="P1005" s="251"/>
      <c r="Q1005" s="251"/>
      <c r="R1005" s="251"/>
      <c r="S1005" s="251"/>
      <c r="T1005" s="252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53" t="s">
        <v>168</v>
      </c>
      <c r="AU1005" s="253" t="s">
        <v>89</v>
      </c>
      <c r="AV1005" s="13" t="s">
        <v>87</v>
      </c>
      <c r="AW1005" s="13" t="s">
        <v>36</v>
      </c>
      <c r="AX1005" s="13" t="s">
        <v>80</v>
      </c>
      <c r="AY1005" s="253" t="s">
        <v>160</v>
      </c>
    </row>
    <row r="1006" s="14" customFormat="1">
      <c r="A1006" s="14"/>
      <c r="B1006" s="254"/>
      <c r="C1006" s="255"/>
      <c r="D1006" s="245" t="s">
        <v>168</v>
      </c>
      <c r="E1006" s="256" t="s">
        <v>1</v>
      </c>
      <c r="F1006" s="257" t="s">
        <v>1020</v>
      </c>
      <c r="G1006" s="255"/>
      <c r="H1006" s="258">
        <v>15.311999999999999</v>
      </c>
      <c r="I1006" s="259"/>
      <c r="J1006" s="255"/>
      <c r="K1006" s="255"/>
      <c r="L1006" s="260"/>
      <c r="M1006" s="261"/>
      <c r="N1006" s="262"/>
      <c r="O1006" s="262"/>
      <c r="P1006" s="262"/>
      <c r="Q1006" s="262"/>
      <c r="R1006" s="262"/>
      <c r="S1006" s="262"/>
      <c r="T1006" s="263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64" t="s">
        <v>168</v>
      </c>
      <c r="AU1006" s="264" t="s">
        <v>89</v>
      </c>
      <c r="AV1006" s="14" t="s">
        <v>89</v>
      </c>
      <c r="AW1006" s="14" t="s">
        <v>36</v>
      </c>
      <c r="AX1006" s="14" t="s">
        <v>80</v>
      </c>
      <c r="AY1006" s="264" t="s">
        <v>160</v>
      </c>
    </row>
    <row r="1007" s="14" customFormat="1">
      <c r="A1007" s="14"/>
      <c r="B1007" s="254"/>
      <c r="C1007" s="255"/>
      <c r="D1007" s="245" t="s">
        <v>168</v>
      </c>
      <c r="E1007" s="256" t="s">
        <v>1</v>
      </c>
      <c r="F1007" s="257" t="s">
        <v>1021</v>
      </c>
      <c r="G1007" s="255"/>
      <c r="H1007" s="258">
        <v>4.1580000000000004</v>
      </c>
      <c r="I1007" s="259"/>
      <c r="J1007" s="255"/>
      <c r="K1007" s="255"/>
      <c r="L1007" s="260"/>
      <c r="M1007" s="261"/>
      <c r="N1007" s="262"/>
      <c r="O1007" s="262"/>
      <c r="P1007" s="262"/>
      <c r="Q1007" s="262"/>
      <c r="R1007" s="262"/>
      <c r="S1007" s="262"/>
      <c r="T1007" s="263"/>
      <c r="U1007" s="14"/>
      <c r="V1007" s="14"/>
      <c r="W1007" s="14"/>
      <c r="X1007" s="14"/>
      <c r="Y1007" s="14"/>
      <c r="Z1007" s="14"/>
      <c r="AA1007" s="14"/>
      <c r="AB1007" s="14"/>
      <c r="AC1007" s="14"/>
      <c r="AD1007" s="14"/>
      <c r="AE1007" s="14"/>
      <c r="AT1007" s="264" t="s">
        <v>168</v>
      </c>
      <c r="AU1007" s="264" t="s">
        <v>89</v>
      </c>
      <c r="AV1007" s="14" t="s">
        <v>89</v>
      </c>
      <c r="AW1007" s="14" t="s">
        <v>36</v>
      </c>
      <c r="AX1007" s="14" t="s">
        <v>80</v>
      </c>
      <c r="AY1007" s="264" t="s">
        <v>160</v>
      </c>
    </row>
    <row r="1008" s="15" customFormat="1">
      <c r="A1008" s="15"/>
      <c r="B1008" s="265"/>
      <c r="C1008" s="266"/>
      <c r="D1008" s="245" t="s">
        <v>168</v>
      </c>
      <c r="E1008" s="267" t="s">
        <v>1</v>
      </c>
      <c r="F1008" s="268" t="s">
        <v>173</v>
      </c>
      <c r="G1008" s="266"/>
      <c r="H1008" s="269">
        <v>19.469999999999999</v>
      </c>
      <c r="I1008" s="270"/>
      <c r="J1008" s="266"/>
      <c r="K1008" s="266"/>
      <c r="L1008" s="271"/>
      <c r="M1008" s="272"/>
      <c r="N1008" s="273"/>
      <c r="O1008" s="273"/>
      <c r="P1008" s="273"/>
      <c r="Q1008" s="273"/>
      <c r="R1008" s="273"/>
      <c r="S1008" s="273"/>
      <c r="T1008" s="274"/>
      <c r="U1008" s="15"/>
      <c r="V1008" s="15"/>
      <c r="W1008" s="15"/>
      <c r="X1008" s="15"/>
      <c r="Y1008" s="15"/>
      <c r="Z1008" s="15"/>
      <c r="AA1008" s="15"/>
      <c r="AB1008" s="15"/>
      <c r="AC1008" s="15"/>
      <c r="AD1008" s="15"/>
      <c r="AE1008" s="15"/>
      <c r="AT1008" s="275" t="s">
        <v>168</v>
      </c>
      <c r="AU1008" s="275" t="s">
        <v>89</v>
      </c>
      <c r="AV1008" s="15" t="s">
        <v>166</v>
      </c>
      <c r="AW1008" s="15" t="s">
        <v>36</v>
      </c>
      <c r="AX1008" s="15" t="s">
        <v>87</v>
      </c>
      <c r="AY1008" s="275" t="s">
        <v>160</v>
      </c>
    </row>
    <row r="1009" s="2" customFormat="1" ht="24.15" customHeight="1">
      <c r="A1009" s="39"/>
      <c r="B1009" s="40"/>
      <c r="C1009" s="229" t="s">
        <v>1026</v>
      </c>
      <c r="D1009" s="229" t="s">
        <v>162</v>
      </c>
      <c r="E1009" s="230" t="s">
        <v>1027</v>
      </c>
      <c r="F1009" s="231" t="s">
        <v>1028</v>
      </c>
      <c r="G1009" s="232" t="s">
        <v>185</v>
      </c>
      <c r="H1009" s="233">
        <v>19.469999999999999</v>
      </c>
      <c r="I1009" s="234"/>
      <c r="J1009" s="235">
        <f>ROUND(I1009*H1009,2)</f>
        <v>0</v>
      </c>
      <c r="K1009" s="236"/>
      <c r="L1009" s="45"/>
      <c r="M1009" s="237" t="s">
        <v>1</v>
      </c>
      <c r="N1009" s="238" t="s">
        <v>45</v>
      </c>
      <c r="O1009" s="92"/>
      <c r="P1009" s="239">
        <f>O1009*H1009</f>
        <v>0</v>
      </c>
      <c r="Q1009" s="239">
        <v>0.00012</v>
      </c>
      <c r="R1009" s="239">
        <f>Q1009*H1009</f>
        <v>0.0023363999999999998</v>
      </c>
      <c r="S1009" s="239">
        <v>0</v>
      </c>
      <c r="T1009" s="240">
        <f>S1009*H1009</f>
        <v>0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41" t="s">
        <v>296</v>
      </c>
      <c r="AT1009" s="241" t="s">
        <v>162</v>
      </c>
      <c r="AU1009" s="241" t="s">
        <v>89</v>
      </c>
      <c r="AY1009" s="18" t="s">
        <v>160</v>
      </c>
      <c r="BE1009" s="242">
        <f>IF(N1009="základní",J1009,0)</f>
        <v>0</v>
      </c>
      <c r="BF1009" s="242">
        <f>IF(N1009="snížená",J1009,0)</f>
        <v>0</v>
      </c>
      <c r="BG1009" s="242">
        <f>IF(N1009="zákl. přenesená",J1009,0)</f>
        <v>0</v>
      </c>
      <c r="BH1009" s="242">
        <f>IF(N1009="sníž. přenesená",J1009,0)</f>
        <v>0</v>
      </c>
      <c r="BI1009" s="242">
        <f>IF(N1009="nulová",J1009,0)</f>
        <v>0</v>
      </c>
      <c r="BJ1009" s="18" t="s">
        <v>87</v>
      </c>
      <c r="BK1009" s="242">
        <f>ROUND(I1009*H1009,2)</f>
        <v>0</v>
      </c>
      <c r="BL1009" s="18" t="s">
        <v>296</v>
      </c>
      <c r="BM1009" s="241" t="s">
        <v>1029</v>
      </c>
    </row>
    <row r="1010" s="13" customFormat="1">
      <c r="A1010" s="13"/>
      <c r="B1010" s="243"/>
      <c r="C1010" s="244"/>
      <c r="D1010" s="245" t="s">
        <v>168</v>
      </c>
      <c r="E1010" s="246" t="s">
        <v>1</v>
      </c>
      <c r="F1010" s="247" t="s">
        <v>1019</v>
      </c>
      <c r="G1010" s="244"/>
      <c r="H1010" s="246" t="s">
        <v>1</v>
      </c>
      <c r="I1010" s="248"/>
      <c r="J1010" s="244"/>
      <c r="K1010" s="244"/>
      <c r="L1010" s="249"/>
      <c r="M1010" s="250"/>
      <c r="N1010" s="251"/>
      <c r="O1010" s="251"/>
      <c r="P1010" s="251"/>
      <c r="Q1010" s="251"/>
      <c r="R1010" s="251"/>
      <c r="S1010" s="251"/>
      <c r="T1010" s="252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53" t="s">
        <v>168</v>
      </c>
      <c r="AU1010" s="253" t="s">
        <v>89</v>
      </c>
      <c r="AV1010" s="13" t="s">
        <v>87</v>
      </c>
      <c r="AW1010" s="13" t="s">
        <v>36</v>
      </c>
      <c r="AX1010" s="13" t="s">
        <v>80</v>
      </c>
      <c r="AY1010" s="253" t="s">
        <v>160</v>
      </c>
    </row>
    <row r="1011" s="14" customFormat="1">
      <c r="A1011" s="14"/>
      <c r="B1011" s="254"/>
      <c r="C1011" s="255"/>
      <c r="D1011" s="245" t="s">
        <v>168</v>
      </c>
      <c r="E1011" s="256" t="s">
        <v>1</v>
      </c>
      <c r="F1011" s="257" t="s">
        <v>1020</v>
      </c>
      <c r="G1011" s="255"/>
      <c r="H1011" s="258">
        <v>15.311999999999999</v>
      </c>
      <c r="I1011" s="259"/>
      <c r="J1011" s="255"/>
      <c r="K1011" s="255"/>
      <c r="L1011" s="260"/>
      <c r="M1011" s="261"/>
      <c r="N1011" s="262"/>
      <c r="O1011" s="262"/>
      <c r="P1011" s="262"/>
      <c r="Q1011" s="262"/>
      <c r="R1011" s="262"/>
      <c r="S1011" s="262"/>
      <c r="T1011" s="263"/>
      <c r="U1011" s="14"/>
      <c r="V1011" s="14"/>
      <c r="W1011" s="14"/>
      <c r="X1011" s="14"/>
      <c r="Y1011" s="14"/>
      <c r="Z1011" s="14"/>
      <c r="AA1011" s="14"/>
      <c r="AB1011" s="14"/>
      <c r="AC1011" s="14"/>
      <c r="AD1011" s="14"/>
      <c r="AE1011" s="14"/>
      <c r="AT1011" s="264" t="s">
        <v>168</v>
      </c>
      <c r="AU1011" s="264" t="s">
        <v>89</v>
      </c>
      <c r="AV1011" s="14" t="s">
        <v>89</v>
      </c>
      <c r="AW1011" s="14" t="s">
        <v>36</v>
      </c>
      <c r="AX1011" s="14" t="s">
        <v>80</v>
      </c>
      <c r="AY1011" s="264" t="s">
        <v>160</v>
      </c>
    </row>
    <row r="1012" s="14" customFormat="1">
      <c r="A1012" s="14"/>
      <c r="B1012" s="254"/>
      <c r="C1012" s="255"/>
      <c r="D1012" s="245" t="s">
        <v>168</v>
      </c>
      <c r="E1012" s="256" t="s">
        <v>1</v>
      </c>
      <c r="F1012" s="257" t="s">
        <v>1021</v>
      </c>
      <c r="G1012" s="255"/>
      <c r="H1012" s="258">
        <v>4.1580000000000004</v>
      </c>
      <c r="I1012" s="259"/>
      <c r="J1012" s="255"/>
      <c r="K1012" s="255"/>
      <c r="L1012" s="260"/>
      <c r="M1012" s="261"/>
      <c r="N1012" s="262"/>
      <c r="O1012" s="262"/>
      <c r="P1012" s="262"/>
      <c r="Q1012" s="262"/>
      <c r="R1012" s="262"/>
      <c r="S1012" s="262"/>
      <c r="T1012" s="263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64" t="s">
        <v>168</v>
      </c>
      <c r="AU1012" s="264" t="s">
        <v>89</v>
      </c>
      <c r="AV1012" s="14" t="s">
        <v>89</v>
      </c>
      <c r="AW1012" s="14" t="s">
        <v>36</v>
      </c>
      <c r="AX1012" s="14" t="s">
        <v>80</v>
      </c>
      <c r="AY1012" s="264" t="s">
        <v>160</v>
      </c>
    </row>
    <row r="1013" s="15" customFormat="1">
      <c r="A1013" s="15"/>
      <c r="B1013" s="265"/>
      <c r="C1013" s="266"/>
      <c r="D1013" s="245" t="s">
        <v>168</v>
      </c>
      <c r="E1013" s="267" t="s">
        <v>1</v>
      </c>
      <c r="F1013" s="268" t="s">
        <v>173</v>
      </c>
      <c r="G1013" s="266"/>
      <c r="H1013" s="269">
        <v>19.469999999999999</v>
      </c>
      <c r="I1013" s="270"/>
      <c r="J1013" s="266"/>
      <c r="K1013" s="266"/>
      <c r="L1013" s="271"/>
      <c r="M1013" s="272"/>
      <c r="N1013" s="273"/>
      <c r="O1013" s="273"/>
      <c r="P1013" s="273"/>
      <c r="Q1013" s="273"/>
      <c r="R1013" s="273"/>
      <c r="S1013" s="273"/>
      <c r="T1013" s="274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75" t="s">
        <v>168</v>
      </c>
      <c r="AU1013" s="275" t="s">
        <v>89</v>
      </c>
      <c r="AV1013" s="15" t="s">
        <v>166</v>
      </c>
      <c r="AW1013" s="15" t="s">
        <v>36</v>
      </c>
      <c r="AX1013" s="15" t="s">
        <v>87</v>
      </c>
      <c r="AY1013" s="275" t="s">
        <v>160</v>
      </c>
    </row>
    <row r="1014" s="2" customFormat="1" ht="16.5" customHeight="1">
      <c r="A1014" s="39"/>
      <c r="B1014" s="40"/>
      <c r="C1014" s="229" t="s">
        <v>1030</v>
      </c>
      <c r="D1014" s="229" t="s">
        <v>162</v>
      </c>
      <c r="E1014" s="230" t="s">
        <v>1031</v>
      </c>
      <c r="F1014" s="231" t="s">
        <v>1032</v>
      </c>
      <c r="G1014" s="232" t="s">
        <v>185</v>
      </c>
      <c r="H1014" s="233">
        <v>31.614000000000001</v>
      </c>
      <c r="I1014" s="234"/>
      <c r="J1014" s="235">
        <f>ROUND(I1014*H1014,2)</f>
        <v>0</v>
      </c>
      <c r="K1014" s="236"/>
      <c r="L1014" s="45"/>
      <c r="M1014" s="237" t="s">
        <v>1</v>
      </c>
      <c r="N1014" s="238" t="s">
        <v>45</v>
      </c>
      <c r="O1014" s="92"/>
      <c r="P1014" s="239">
        <f>O1014*H1014</f>
        <v>0</v>
      </c>
      <c r="Q1014" s="239">
        <v>0</v>
      </c>
      <c r="R1014" s="239">
        <f>Q1014*H1014</f>
        <v>0</v>
      </c>
      <c r="S1014" s="239">
        <v>0</v>
      </c>
      <c r="T1014" s="240">
        <f>S1014*H1014</f>
        <v>0</v>
      </c>
      <c r="U1014" s="39"/>
      <c r="V1014" s="39"/>
      <c r="W1014" s="39"/>
      <c r="X1014" s="39"/>
      <c r="Y1014" s="39"/>
      <c r="Z1014" s="39"/>
      <c r="AA1014" s="39"/>
      <c r="AB1014" s="39"/>
      <c r="AC1014" s="39"/>
      <c r="AD1014" s="39"/>
      <c r="AE1014" s="39"/>
      <c r="AR1014" s="241" t="s">
        <v>296</v>
      </c>
      <c r="AT1014" s="241" t="s">
        <v>162</v>
      </c>
      <c r="AU1014" s="241" t="s">
        <v>89</v>
      </c>
      <c r="AY1014" s="18" t="s">
        <v>160</v>
      </c>
      <c r="BE1014" s="242">
        <f>IF(N1014="základní",J1014,0)</f>
        <v>0</v>
      </c>
      <c r="BF1014" s="242">
        <f>IF(N1014="snížená",J1014,0)</f>
        <v>0</v>
      </c>
      <c r="BG1014" s="242">
        <f>IF(N1014="zákl. přenesená",J1014,0)</f>
        <v>0</v>
      </c>
      <c r="BH1014" s="242">
        <f>IF(N1014="sníž. přenesená",J1014,0)</f>
        <v>0</v>
      </c>
      <c r="BI1014" s="242">
        <f>IF(N1014="nulová",J1014,0)</f>
        <v>0</v>
      </c>
      <c r="BJ1014" s="18" t="s">
        <v>87</v>
      </c>
      <c r="BK1014" s="242">
        <f>ROUND(I1014*H1014,2)</f>
        <v>0</v>
      </c>
      <c r="BL1014" s="18" t="s">
        <v>296</v>
      </c>
      <c r="BM1014" s="241" t="s">
        <v>1033</v>
      </c>
    </row>
    <row r="1015" s="13" customFormat="1">
      <c r="A1015" s="13"/>
      <c r="B1015" s="243"/>
      <c r="C1015" s="244"/>
      <c r="D1015" s="245" t="s">
        <v>168</v>
      </c>
      <c r="E1015" s="246" t="s">
        <v>1</v>
      </c>
      <c r="F1015" s="247" t="s">
        <v>541</v>
      </c>
      <c r="G1015" s="244"/>
      <c r="H1015" s="246" t="s">
        <v>1</v>
      </c>
      <c r="I1015" s="248"/>
      <c r="J1015" s="244"/>
      <c r="K1015" s="244"/>
      <c r="L1015" s="249"/>
      <c r="M1015" s="250"/>
      <c r="N1015" s="251"/>
      <c r="O1015" s="251"/>
      <c r="P1015" s="251"/>
      <c r="Q1015" s="251"/>
      <c r="R1015" s="251"/>
      <c r="S1015" s="251"/>
      <c r="T1015" s="252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53" t="s">
        <v>168</v>
      </c>
      <c r="AU1015" s="253" t="s">
        <v>89</v>
      </c>
      <c r="AV1015" s="13" t="s">
        <v>87</v>
      </c>
      <c r="AW1015" s="13" t="s">
        <v>36</v>
      </c>
      <c r="AX1015" s="13" t="s">
        <v>80</v>
      </c>
      <c r="AY1015" s="253" t="s">
        <v>160</v>
      </c>
    </row>
    <row r="1016" s="13" customFormat="1">
      <c r="A1016" s="13"/>
      <c r="B1016" s="243"/>
      <c r="C1016" s="244"/>
      <c r="D1016" s="245" t="s">
        <v>168</v>
      </c>
      <c r="E1016" s="246" t="s">
        <v>1</v>
      </c>
      <c r="F1016" s="247" t="s">
        <v>559</v>
      </c>
      <c r="G1016" s="244"/>
      <c r="H1016" s="246" t="s">
        <v>1</v>
      </c>
      <c r="I1016" s="248"/>
      <c r="J1016" s="244"/>
      <c r="K1016" s="244"/>
      <c r="L1016" s="249"/>
      <c r="M1016" s="250"/>
      <c r="N1016" s="251"/>
      <c r="O1016" s="251"/>
      <c r="P1016" s="251"/>
      <c r="Q1016" s="251"/>
      <c r="R1016" s="251"/>
      <c r="S1016" s="251"/>
      <c r="T1016" s="252"/>
      <c r="U1016" s="13"/>
      <c r="V1016" s="13"/>
      <c r="W1016" s="13"/>
      <c r="X1016" s="13"/>
      <c r="Y1016" s="13"/>
      <c r="Z1016" s="13"/>
      <c r="AA1016" s="13"/>
      <c r="AB1016" s="13"/>
      <c r="AC1016" s="13"/>
      <c r="AD1016" s="13"/>
      <c r="AE1016" s="13"/>
      <c r="AT1016" s="253" t="s">
        <v>168</v>
      </c>
      <c r="AU1016" s="253" t="s">
        <v>89</v>
      </c>
      <c r="AV1016" s="13" t="s">
        <v>87</v>
      </c>
      <c r="AW1016" s="13" t="s">
        <v>36</v>
      </c>
      <c r="AX1016" s="13" t="s">
        <v>80</v>
      </c>
      <c r="AY1016" s="253" t="s">
        <v>160</v>
      </c>
    </row>
    <row r="1017" s="14" customFormat="1">
      <c r="A1017" s="14"/>
      <c r="B1017" s="254"/>
      <c r="C1017" s="255"/>
      <c r="D1017" s="245" t="s">
        <v>168</v>
      </c>
      <c r="E1017" s="256" t="s">
        <v>1</v>
      </c>
      <c r="F1017" s="257" t="s">
        <v>1034</v>
      </c>
      <c r="G1017" s="255"/>
      <c r="H1017" s="258">
        <v>31.614000000000001</v>
      </c>
      <c r="I1017" s="259"/>
      <c r="J1017" s="255"/>
      <c r="K1017" s="255"/>
      <c r="L1017" s="260"/>
      <c r="M1017" s="261"/>
      <c r="N1017" s="262"/>
      <c r="O1017" s="262"/>
      <c r="P1017" s="262"/>
      <c r="Q1017" s="262"/>
      <c r="R1017" s="262"/>
      <c r="S1017" s="262"/>
      <c r="T1017" s="263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64" t="s">
        <v>168</v>
      </c>
      <c r="AU1017" s="264" t="s">
        <v>89</v>
      </c>
      <c r="AV1017" s="14" t="s">
        <v>89</v>
      </c>
      <c r="AW1017" s="14" t="s">
        <v>36</v>
      </c>
      <c r="AX1017" s="14" t="s">
        <v>80</v>
      </c>
      <c r="AY1017" s="264" t="s">
        <v>160</v>
      </c>
    </row>
    <row r="1018" s="15" customFormat="1">
      <c r="A1018" s="15"/>
      <c r="B1018" s="265"/>
      <c r="C1018" s="266"/>
      <c r="D1018" s="245" t="s">
        <v>168</v>
      </c>
      <c r="E1018" s="267" t="s">
        <v>1</v>
      </c>
      <c r="F1018" s="268" t="s">
        <v>173</v>
      </c>
      <c r="G1018" s="266"/>
      <c r="H1018" s="269">
        <v>31.614000000000001</v>
      </c>
      <c r="I1018" s="270"/>
      <c r="J1018" s="266"/>
      <c r="K1018" s="266"/>
      <c r="L1018" s="271"/>
      <c r="M1018" s="272"/>
      <c r="N1018" s="273"/>
      <c r="O1018" s="273"/>
      <c r="P1018" s="273"/>
      <c r="Q1018" s="273"/>
      <c r="R1018" s="273"/>
      <c r="S1018" s="273"/>
      <c r="T1018" s="274"/>
      <c r="U1018" s="15"/>
      <c r="V1018" s="15"/>
      <c r="W1018" s="15"/>
      <c r="X1018" s="15"/>
      <c r="Y1018" s="15"/>
      <c r="Z1018" s="15"/>
      <c r="AA1018" s="15"/>
      <c r="AB1018" s="15"/>
      <c r="AC1018" s="15"/>
      <c r="AD1018" s="15"/>
      <c r="AE1018" s="15"/>
      <c r="AT1018" s="275" t="s">
        <v>168</v>
      </c>
      <c r="AU1018" s="275" t="s">
        <v>89</v>
      </c>
      <c r="AV1018" s="15" t="s">
        <v>166</v>
      </c>
      <c r="AW1018" s="15" t="s">
        <v>36</v>
      </c>
      <c r="AX1018" s="15" t="s">
        <v>87</v>
      </c>
      <c r="AY1018" s="275" t="s">
        <v>160</v>
      </c>
    </row>
    <row r="1019" s="2" customFormat="1" ht="16.5" customHeight="1">
      <c r="A1019" s="39"/>
      <c r="B1019" s="40"/>
      <c r="C1019" s="229" t="s">
        <v>1035</v>
      </c>
      <c r="D1019" s="229" t="s">
        <v>162</v>
      </c>
      <c r="E1019" s="230" t="s">
        <v>1036</v>
      </c>
      <c r="F1019" s="231" t="s">
        <v>1037</v>
      </c>
      <c r="G1019" s="232" t="s">
        <v>192</v>
      </c>
      <c r="H1019" s="233">
        <v>10</v>
      </c>
      <c r="I1019" s="234"/>
      <c r="J1019" s="235">
        <f>ROUND(I1019*H1019,2)</f>
        <v>0</v>
      </c>
      <c r="K1019" s="236"/>
      <c r="L1019" s="45"/>
      <c r="M1019" s="237" t="s">
        <v>1</v>
      </c>
      <c r="N1019" s="238" t="s">
        <v>45</v>
      </c>
      <c r="O1019" s="92"/>
      <c r="P1019" s="239">
        <f>O1019*H1019</f>
        <v>0</v>
      </c>
      <c r="Q1019" s="239">
        <v>0</v>
      </c>
      <c r="R1019" s="239">
        <f>Q1019*H1019</f>
        <v>0</v>
      </c>
      <c r="S1019" s="239">
        <v>0</v>
      </c>
      <c r="T1019" s="240">
        <f>S1019*H1019</f>
        <v>0</v>
      </c>
      <c r="U1019" s="39"/>
      <c r="V1019" s="39"/>
      <c r="W1019" s="39"/>
      <c r="X1019" s="39"/>
      <c r="Y1019" s="39"/>
      <c r="Z1019" s="39"/>
      <c r="AA1019" s="39"/>
      <c r="AB1019" s="39"/>
      <c r="AC1019" s="39"/>
      <c r="AD1019" s="39"/>
      <c r="AE1019" s="39"/>
      <c r="AR1019" s="241" t="s">
        <v>296</v>
      </c>
      <c r="AT1019" s="241" t="s">
        <v>162</v>
      </c>
      <c r="AU1019" s="241" t="s">
        <v>89</v>
      </c>
      <c r="AY1019" s="18" t="s">
        <v>160</v>
      </c>
      <c r="BE1019" s="242">
        <f>IF(N1019="základní",J1019,0)</f>
        <v>0</v>
      </c>
      <c r="BF1019" s="242">
        <f>IF(N1019="snížená",J1019,0)</f>
        <v>0</v>
      </c>
      <c r="BG1019" s="242">
        <f>IF(N1019="zákl. přenesená",J1019,0)</f>
        <v>0</v>
      </c>
      <c r="BH1019" s="242">
        <f>IF(N1019="sníž. přenesená",J1019,0)</f>
        <v>0</v>
      </c>
      <c r="BI1019" s="242">
        <f>IF(N1019="nulová",J1019,0)</f>
        <v>0</v>
      </c>
      <c r="BJ1019" s="18" t="s">
        <v>87</v>
      </c>
      <c r="BK1019" s="242">
        <f>ROUND(I1019*H1019,2)</f>
        <v>0</v>
      </c>
      <c r="BL1019" s="18" t="s">
        <v>296</v>
      </c>
      <c r="BM1019" s="241" t="s">
        <v>1038</v>
      </c>
    </row>
    <row r="1020" s="13" customFormat="1">
      <c r="A1020" s="13"/>
      <c r="B1020" s="243"/>
      <c r="C1020" s="244"/>
      <c r="D1020" s="245" t="s">
        <v>168</v>
      </c>
      <c r="E1020" s="246" t="s">
        <v>1</v>
      </c>
      <c r="F1020" s="247" t="s">
        <v>1039</v>
      </c>
      <c r="G1020" s="244"/>
      <c r="H1020" s="246" t="s">
        <v>1</v>
      </c>
      <c r="I1020" s="248"/>
      <c r="J1020" s="244"/>
      <c r="K1020" s="244"/>
      <c r="L1020" s="249"/>
      <c r="M1020" s="250"/>
      <c r="N1020" s="251"/>
      <c r="O1020" s="251"/>
      <c r="P1020" s="251"/>
      <c r="Q1020" s="251"/>
      <c r="R1020" s="251"/>
      <c r="S1020" s="251"/>
      <c r="T1020" s="252"/>
      <c r="U1020" s="13"/>
      <c r="V1020" s="13"/>
      <c r="W1020" s="13"/>
      <c r="X1020" s="13"/>
      <c r="Y1020" s="13"/>
      <c r="Z1020" s="13"/>
      <c r="AA1020" s="13"/>
      <c r="AB1020" s="13"/>
      <c r="AC1020" s="13"/>
      <c r="AD1020" s="13"/>
      <c r="AE1020" s="13"/>
      <c r="AT1020" s="253" t="s">
        <v>168</v>
      </c>
      <c r="AU1020" s="253" t="s">
        <v>89</v>
      </c>
      <c r="AV1020" s="13" t="s">
        <v>87</v>
      </c>
      <c r="AW1020" s="13" t="s">
        <v>36</v>
      </c>
      <c r="AX1020" s="13" t="s">
        <v>80</v>
      </c>
      <c r="AY1020" s="253" t="s">
        <v>160</v>
      </c>
    </row>
    <row r="1021" s="13" customFormat="1">
      <c r="A1021" s="13"/>
      <c r="B1021" s="243"/>
      <c r="C1021" s="244"/>
      <c r="D1021" s="245" t="s">
        <v>168</v>
      </c>
      <c r="E1021" s="246" t="s">
        <v>1</v>
      </c>
      <c r="F1021" s="247" t="s">
        <v>1040</v>
      </c>
      <c r="G1021" s="244"/>
      <c r="H1021" s="246" t="s">
        <v>1</v>
      </c>
      <c r="I1021" s="248"/>
      <c r="J1021" s="244"/>
      <c r="K1021" s="244"/>
      <c r="L1021" s="249"/>
      <c r="M1021" s="250"/>
      <c r="N1021" s="251"/>
      <c r="O1021" s="251"/>
      <c r="P1021" s="251"/>
      <c r="Q1021" s="251"/>
      <c r="R1021" s="251"/>
      <c r="S1021" s="251"/>
      <c r="T1021" s="252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53" t="s">
        <v>168</v>
      </c>
      <c r="AU1021" s="253" t="s">
        <v>89</v>
      </c>
      <c r="AV1021" s="13" t="s">
        <v>87</v>
      </c>
      <c r="AW1021" s="13" t="s">
        <v>36</v>
      </c>
      <c r="AX1021" s="13" t="s">
        <v>80</v>
      </c>
      <c r="AY1021" s="253" t="s">
        <v>160</v>
      </c>
    </row>
    <row r="1022" s="14" customFormat="1">
      <c r="A1022" s="14"/>
      <c r="B1022" s="254"/>
      <c r="C1022" s="255"/>
      <c r="D1022" s="245" t="s">
        <v>168</v>
      </c>
      <c r="E1022" s="256" t="s">
        <v>1</v>
      </c>
      <c r="F1022" s="257" t="s">
        <v>316</v>
      </c>
      <c r="G1022" s="255"/>
      <c r="H1022" s="258">
        <v>4</v>
      </c>
      <c r="I1022" s="259"/>
      <c r="J1022" s="255"/>
      <c r="K1022" s="255"/>
      <c r="L1022" s="260"/>
      <c r="M1022" s="261"/>
      <c r="N1022" s="262"/>
      <c r="O1022" s="262"/>
      <c r="P1022" s="262"/>
      <c r="Q1022" s="262"/>
      <c r="R1022" s="262"/>
      <c r="S1022" s="262"/>
      <c r="T1022" s="263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64" t="s">
        <v>168</v>
      </c>
      <c r="AU1022" s="264" t="s">
        <v>89</v>
      </c>
      <c r="AV1022" s="14" t="s">
        <v>89</v>
      </c>
      <c r="AW1022" s="14" t="s">
        <v>36</v>
      </c>
      <c r="AX1022" s="14" t="s">
        <v>80</v>
      </c>
      <c r="AY1022" s="264" t="s">
        <v>160</v>
      </c>
    </row>
    <row r="1023" s="14" customFormat="1">
      <c r="A1023" s="14"/>
      <c r="B1023" s="254"/>
      <c r="C1023" s="255"/>
      <c r="D1023" s="245" t="s">
        <v>168</v>
      </c>
      <c r="E1023" s="256" t="s">
        <v>1</v>
      </c>
      <c r="F1023" s="257" t="s">
        <v>317</v>
      </c>
      <c r="G1023" s="255"/>
      <c r="H1023" s="258">
        <v>2</v>
      </c>
      <c r="I1023" s="259"/>
      <c r="J1023" s="255"/>
      <c r="K1023" s="255"/>
      <c r="L1023" s="260"/>
      <c r="M1023" s="261"/>
      <c r="N1023" s="262"/>
      <c r="O1023" s="262"/>
      <c r="P1023" s="262"/>
      <c r="Q1023" s="262"/>
      <c r="R1023" s="262"/>
      <c r="S1023" s="262"/>
      <c r="T1023" s="263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64" t="s">
        <v>168</v>
      </c>
      <c r="AU1023" s="264" t="s">
        <v>89</v>
      </c>
      <c r="AV1023" s="14" t="s">
        <v>89</v>
      </c>
      <c r="AW1023" s="14" t="s">
        <v>36</v>
      </c>
      <c r="AX1023" s="14" t="s">
        <v>80</v>
      </c>
      <c r="AY1023" s="264" t="s">
        <v>160</v>
      </c>
    </row>
    <row r="1024" s="14" customFormat="1">
      <c r="A1024" s="14"/>
      <c r="B1024" s="254"/>
      <c r="C1024" s="255"/>
      <c r="D1024" s="245" t="s">
        <v>168</v>
      </c>
      <c r="E1024" s="256" t="s">
        <v>1</v>
      </c>
      <c r="F1024" s="257" t="s">
        <v>318</v>
      </c>
      <c r="G1024" s="255"/>
      <c r="H1024" s="258">
        <v>2</v>
      </c>
      <c r="I1024" s="259"/>
      <c r="J1024" s="255"/>
      <c r="K1024" s="255"/>
      <c r="L1024" s="260"/>
      <c r="M1024" s="261"/>
      <c r="N1024" s="262"/>
      <c r="O1024" s="262"/>
      <c r="P1024" s="262"/>
      <c r="Q1024" s="262"/>
      <c r="R1024" s="262"/>
      <c r="S1024" s="262"/>
      <c r="T1024" s="263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64" t="s">
        <v>168</v>
      </c>
      <c r="AU1024" s="264" t="s">
        <v>89</v>
      </c>
      <c r="AV1024" s="14" t="s">
        <v>89</v>
      </c>
      <c r="AW1024" s="14" t="s">
        <v>36</v>
      </c>
      <c r="AX1024" s="14" t="s">
        <v>80</v>
      </c>
      <c r="AY1024" s="264" t="s">
        <v>160</v>
      </c>
    </row>
    <row r="1025" s="14" customFormat="1">
      <c r="A1025" s="14"/>
      <c r="B1025" s="254"/>
      <c r="C1025" s="255"/>
      <c r="D1025" s="245" t="s">
        <v>168</v>
      </c>
      <c r="E1025" s="256" t="s">
        <v>1</v>
      </c>
      <c r="F1025" s="257" t="s">
        <v>1041</v>
      </c>
      <c r="G1025" s="255"/>
      <c r="H1025" s="258">
        <v>1</v>
      </c>
      <c r="I1025" s="259"/>
      <c r="J1025" s="255"/>
      <c r="K1025" s="255"/>
      <c r="L1025" s="260"/>
      <c r="M1025" s="261"/>
      <c r="N1025" s="262"/>
      <c r="O1025" s="262"/>
      <c r="P1025" s="262"/>
      <c r="Q1025" s="262"/>
      <c r="R1025" s="262"/>
      <c r="S1025" s="262"/>
      <c r="T1025" s="263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64" t="s">
        <v>168</v>
      </c>
      <c r="AU1025" s="264" t="s">
        <v>89</v>
      </c>
      <c r="AV1025" s="14" t="s">
        <v>89</v>
      </c>
      <c r="AW1025" s="14" t="s">
        <v>36</v>
      </c>
      <c r="AX1025" s="14" t="s">
        <v>80</v>
      </c>
      <c r="AY1025" s="264" t="s">
        <v>160</v>
      </c>
    </row>
    <row r="1026" s="14" customFormat="1">
      <c r="A1026" s="14"/>
      <c r="B1026" s="254"/>
      <c r="C1026" s="255"/>
      <c r="D1026" s="245" t="s">
        <v>168</v>
      </c>
      <c r="E1026" s="256" t="s">
        <v>1</v>
      </c>
      <c r="F1026" s="257" t="s">
        <v>1042</v>
      </c>
      <c r="G1026" s="255"/>
      <c r="H1026" s="258">
        <v>1</v>
      </c>
      <c r="I1026" s="259"/>
      <c r="J1026" s="255"/>
      <c r="K1026" s="255"/>
      <c r="L1026" s="260"/>
      <c r="M1026" s="261"/>
      <c r="N1026" s="262"/>
      <c r="O1026" s="262"/>
      <c r="P1026" s="262"/>
      <c r="Q1026" s="262"/>
      <c r="R1026" s="262"/>
      <c r="S1026" s="262"/>
      <c r="T1026" s="263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64" t="s">
        <v>168</v>
      </c>
      <c r="AU1026" s="264" t="s">
        <v>89</v>
      </c>
      <c r="AV1026" s="14" t="s">
        <v>89</v>
      </c>
      <c r="AW1026" s="14" t="s">
        <v>36</v>
      </c>
      <c r="AX1026" s="14" t="s">
        <v>80</v>
      </c>
      <c r="AY1026" s="264" t="s">
        <v>160</v>
      </c>
    </row>
    <row r="1027" s="15" customFormat="1">
      <c r="A1027" s="15"/>
      <c r="B1027" s="265"/>
      <c r="C1027" s="266"/>
      <c r="D1027" s="245" t="s">
        <v>168</v>
      </c>
      <c r="E1027" s="267" t="s">
        <v>1</v>
      </c>
      <c r="F1027" s="268" t="s">
        <v>173</v>
      </c>
      <c r="G1027" s="266"/>
      <c r="H1027" s="269">
        <v>10</v>
      </c>
      <c r="I1027" s="270"/>
      <c r="J1027" s="266"/>
      <c r="K1027" s="266"/>
      <c r="L1027" s="271"/>
      <c r="M1027" s="272"/>
      <c r="N1027" s="273"/>
      <c r="O1027" s="273"/>
      <c r="P1027" s="273"/>
      <c r="Q1027" s="273"/>
      <c r="R1027" s="273"/>
      <c r="S1027" s="273"/>
      <c r="T1027" s="274"/>
      <c r="U1027" s="15"/>
      <c r="V1027" s="15"/>
      <c r="W1027" s="15"/>
      <c r="X1027" s="15"/>
      <c r="Y1027" s="15"/>
      <c r="Z1027" s="15"/>
      <c r="AA1027" s="15"/>
      <c r="AB1027" s="15"/>
      <c r="AC1027" s="15"/>
      <c r="AD1027" s="15"/>
      <c r="AE1027" s="15"/>
      <c r="AT1027" s="275" t="s">
        <v>168</v>
      </c>
      <c r="AU1027" s="275" t="s">
        <v>89</v>
      </c>
      <c r="AV1027" s="15" t="s">
        <v>166</v>
      </c>
      <c r="AW1027" s="15" t="s">
        <v>36</v>
      </c>
      <c r="AX1027" s="15" t="s">
        <v>87</v>
      </c>
      <c r="AY1027" s="275" t="s">
        <v>160</v>
      </c>
    </row>
    <row r="1028" s="12" customFormat="1" ht="22.8" customHeight="1">
      <c r="A1028" s="12"/>
      <c r="B1028" s="213"/>
      <c r="C1028" s="214"/>
      <c r="D1028" s="215" t="s">
        <v>79</v>
      </c>
      <c r="E1028" s="227" t="s">
        <v>1043</v>
      </c>
      <c r="F1028" s="227" t="s">
        <v>1044</v>
      </c>
      <c r="G1028" s="214"/>
      <c r="H1028" s="214"/>
      <c r="I1028" s="217"/>
      <c r="J1028" s="228">
        <f>BK1028</f>
        <v>0</v>
      </c>
      <c r="K1028" s="214"/>
      <c r="L1028" s="219"/>
      <c r="M1028" s="220"/>
      <c r="N1028" s="221"/>
      <c r="O1028" s="221"/>
      <c r="P1028" s="222">
        <f>SUM(P1029:P1091)</f>
        <v>0</v>
      </c>
      <c r="Q1028" s="221"/>
      <c r="R1028" s="222">
        <f>SUM(R1029:R1091)</f>
        <v>0.10350352999999998</v>
      </c>
      <c r="S1028" s="221"/>
      <c r="T1028" s="223">
        <f>SUM(T1029:T1091)</f>
        <v>0</v>
      </c>
      <c r="U1028" s="12"/>
      <c r="V1028" s="12"/>
      <c r="W1028" s="12"/>
      <c r="X1028" s="12"/>
      <c r="Y1028" s="12"/>
      <c r="Z1028" s="12"/>
      <c r="AA1028" s="12"/>
      <c r="AB1028" s="12"/>
      <c r="AC1028" s="12"/>
      <c r="AD1028" s="12"/>
      <c r="AE1028" s="12"/>
      <c r="AR1028" s="224" t="s">
        <v>89</v>
      </c>
      <c r="AT1028" s="225" t="s">
        <v>79</v>
      </c>
      <c r="AU1028" s="225" t="s">
        <v>87</v>
      </c>
      <c r="AY1028" s="224" t="s">
        <v>160</v>
      </c>
      <c r="BK1028" s="226">
        <f>SUM(BK1029:BK1091)</f>
        <v>0</v>
      </c>
    </row>
    <row r="1029" s="2" customFormat="1" ht="33" customHeight="1">
      <c r="A1029" s="39"/>
      <c r="B1029" s="40"/>
      <c r="C1029" s="229" t="s">
        <v>1045</v>
      </c>
      <c r="D1029" s="229" t="s">
        <v>162</v>
      </c>
      <c r="E1029" s="230" t="s">
        <v>1046</v>
      </c>
      <c r="F1029" s="231" t="s">
        <v>1047</v>
      </c>
      <c r="G1029" s="232" t="s">
        <v>185</v>
      </c>
      <c r="H1029" s="233">
        <v>738.41899999999998</v>
      </c>
      <c r="I1029" s="234"/>
      <c r="J1029" s="235">
        <f>ROUND(I1029*H1029,2)</f>
        <v>0</v>
      </c>
      <c r="K1029" s="236"/>
      <c r="L1029" s="45"/>
      <c r="M1029" s="237" t="s">
        <v>1</v>
      </c>
      <c r="N1029" s="238" t="s">
        <v>45</v>
      </c>
      <c r="O1029" s="92"/>
      <c r="P1029" s="239">
        <f>O1029*H1029</f>
        <v>0</v>
      </c>
      <c r="Q1029" s="239">
        <v>0.00012999999999999999</v>
      </c>
      <c r="R1029" s="239">
        <f>Q1029*H1029</f>
        <v>0.095994469999999985</v>
      </c>
      <c r="S1029" s="239">
        <v>0</v>
      </c>
      <c r="T1029" s="240">
        <f>S1029*H1029</f>
        <v>0</v>
      </c>
      <c r="U1029" s="39"/>
      <c r="V1029" s="39"/>
      <c r="W1029" s="39"/>
      <c r="X1029" s="39"/>
      <c r="Y1029" s="39"/>
      <c r="Z1029" s="39"/>
      <c r="AA1029" s="39"/>
      <c r="AB1029" s="39"/>
      <c r="AC1029" s="39"/>
      <c r="AD1029" s="39"/>
      <c r="AE1029" s="39"/>
      <c r="AR1029" s="241" t="s">
        <v>296</v>
      </c>
      <c r="AT1029" s="241" t="s">
        <v>162</v>
      </c>
      <c r="AU1029" s="241" t="s">
        <v>89</v>
      </c>
      <c r="AY1029" s="18" t="s">
        <v>160</v>
      </c>
      <c r="BE1029" s="242">
        <f>IF(N1029="základní",J1029,0)</f>
        <v>0</v>
      </c>
      <c r="BF1029" s="242">
        <f>IF(N1029="snížená",J1029,0)</f>
        <v>0</v>
      </c>
      <c r="BG1029" s="242">
        <f>IF(N1029="zákl. přenesená",J1029,0)</f>
        <v>0</v>
      </c>
      <c r="BH1029" s="242">
        <f>IF(N1029="sníž. přenesená",J1029,0)</f>
        <v>0</v>
      </c>
      <c r="BI1029" s="242">
        <f>IF(N1029="nulová",J1029,0)</f>
        <v>0</v>
      </c>
      <c r="BJ1029" s="18" t="s">
        <v>87</v>
      </c>
      <c r="BK1029" s="242">
        <f>ROUND(I1029*H1029,2)</f>
        <v>0</v>
      </c>
      <c r="BL1029" s="18" t="s">
        <v>296</v>
      </c>
      <c r="BM1029" s="241" t="s">
        <v>1048</v>
      </c>
    </row>
    <row r="1030" s="13" customFormat="1">
      <c r="A1030" s="13"/>
      <c r="B1030" s="243"/>
      <c r="C1030" s="244"/>
      <c r="D1030" s="245" t="s">
        <v>168</v>
      </c>
      <c r="E1030" s="246" t="s">
        <v>1</v>
      </c>
      <c r="F1030" s="247" t="s">
        <v>1049</v>
      </c>
      <c r="G1030" s="244"/>
      <c r="H1030" s="246" t="s">
        <v>1</v>
      </c>
      <c r="I1030" s="248"/>
      <c r="J1030" s="244"/>
      <c r="K1030" s="244"/>
      <c r="L1030" s="249"/>
      <c r="M1030" s="250"/>
      <c r="N1030" s="251"/>
      <c r="O1030" s="251"/>
      <c r="P1030" s="251"/>
      <c r="Q1030" s="251"/>
      <c r="R1030" s="251"/>
      <c r="S1030" s="251"/>
      <c r="T1030" s="252"/>
      <c r="U1030" s="13"/>
      <c r="V1030" s="13"/>
      <c r="W1030" s="13"/>
      <c r="X1030" s="13"/>
      <c r="Y1030" s="13"/>
      <c r="Z1030" s="13"/>
      <c r="AA1030" s="13"/>
      <c r="AB1030" s="13"/>
      <c r="AC1030" s="13"/>
      <c r="AD1030" s="13"/>
      <c r="AE1030" s="13"/>
      <c r="AT1030" s="253" t="s">
        <v>168</v>
      </c>
      <c r="AU1030" s="253" t="s">
        <v>89</v>
      </c>
      <c r="AV1030" s="13" t="s">
        <v>87</v>
      </c>
      <c r="AW1030" s="13" t="s">
        <v>36</v>
      </c>
      <c r="AX1030" s="13" t="s">
        <v>80</v>
      </c>
      <c r="AY1030" s="253" t="s">
        <v>160</v>
      </c>
    </row>
    <row r="1031" s="13" customFormat="1">
      <c r="A1031" s="13"/>
      <c r="B1031" s="243"/>
      <c r="C1031" s="244"/>
      <c r="D1031" s="245" t="s">
        <v>168</v>
      </c>
      <c r="E1031" s="246" t="s">
        <v>1</v>
      </c>
      <c r="F1031" s="247" t="s">
        <v>1050</v>
      </c>
      <c r="G1031" s="244"/>
      <c r="H1031" s="246" t="s">
        <v>1</v>
      </c>
      <c r="I1031" s="248"/>
      <c r="J1031" s="244"/>
      <c r="K1031" s="244"/>
      <c r="L1031" s="249"/>
      <c r="M1031" s="250"/>
      <c r="N1031" s="251"/>
      <c r="O1031" s="251"/>
      <c r="P1031" s="251"/>
      <c r="Q1031" s="251"/>
      <c r="R1031" s="251"/>
      <c r="S1031" s="251"/>
      <c r="T1031" s="252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53" t="s">
        <v>168</v>
      </c>
      <c r="AU1031" s="253" t="s">
        <v>89</v>
      </c>
      <c r="AV1031" s="13" t="s">
        <v>87</v>
      </c>
      <c r="AW1031" s="13" t="s">
        <v>36</v>
      </c>
      <c r="AX1031" s="13" t="s">
        <v>80</v>
      </c>
      <c r="AY1031" s="253" t="s">
        <v>160</v>
      </c>
    </row>
    <row r="1032" s="13" customFormat="1">
      <c r="A1032" s="13"/>
      <c r="B1032" s="243"/>
      <c r="C1032" s="244"/>
      <c r="D1032" s="245" t="s">
        <v>168</v>
      </c>
      <c r="E1032" s="246" t="s">
        <v>1</v>
      </c>
      <c r="F1032" s="247" t="s">
        <v>169</v>
      </c>
      <c r="G1032" s="244"/>
      <c r="H1032" s="246" t="s">
        <v>1</v>
      </c>
      <c r="I1032" s="248"/>
      <c r="J1032" s="244"/>
      <c r="K1032" s="244"/>
      <c r="L1032" s="249"/>
      <c r="M1032" s="250"/>
      <c r="N1032" s="251"/>
      <c r="O1032" s="251"/>
      <c r="P1032" s="251"/>
      <c r="Q1032" s="251"/>
      <c r="R1032" s="251"/>
      <c r="S1032" s="251"/>
      <c r="T1032" s="252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53" t="s">
        <v>168</v>
      </c>
      <c r="AU1032" s="253" t="s">
        <v>89</v>
      </c>
      <c r="AV1032" s="13" t="s">
        <v>87</v>
      </c>
      <c r="AW1032" s="13" t="s">
        <v>36</v>
      </c>
      <c r="AX1032" s="13" t="s">
        <v>80</v>
      </c>
      <c r="AY1032" s="253" t="s">
        <v>160</v>
      </c>
    </row>
    <row r="1033" s="14" customFormat="1">
      <c r="A1033" s="14"/>
      <c r="B1033" s="254"/>
      <c r="C1033" s="255"/>
      <c r="D1033" s="245" t="s">
        <v>168</v>
      </c>
      <c r="E1033" s="256" t="s">
        <v>1</v>
      </c>
      <c r="F1033" s="257" t="s">
        <v>377</v>
      </c>
      <c r="G1033" s="255"/>
      <c r="H1033" s="258">
        <v>156.30000000000001</v>
      </c>
      <c r="I1033" s="259"/>
      <c r="J1033" s="255"/>
      <c r="K1033" s="255"/>
      <c r="L1033" s="260"/>
      <c r="M1033" s="261"/>
      <c r="N1033" s="262"/>
      <c r="O1033" s="262"/>
      <c r="P1033" s="262"/>
      <c r="Q1033" s="262"/>
      <c r="R1033" s="262"/>
      <c r="S1033" s="262"/>
      <c r="T1033" s="263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64" t="s">
        <v>168</v>
      </c>
      <c r="AU1033" s="264" t="s">
        <v>89</v>
      </c>
      <c r="AV1033" s="14" t="s">
        <v>89</v>
      </c>
      <c r="AW1033" s="14" t="s">
        <v>36</v>
      </c>
      <c r="AX1033" s="14" t="s">
        <v>80</v>
      </c>
      <c r="AY1033" s="264" t="s">
        <v>160</v>
      </c>
    </row>
    <row r="1034" s="14" customFormat="1">
      <c r="A1034" s="14"/>
      <c r="B1034" s="254"/>
      <c r="C1034" s="255"/>
      <c r="D1034" s="245" t="s">
        <v>168</v>
      </c>
      <c r="E1034" s="256" t="s">
        <v>1</v>
      </c>
      <c r="F1034" s="257" t="s">
        <v>378</v>
      </c>
      <c r="G1034" s="255"/>
      <c r="H1034" s="258">
        <v>5.7999999999999998</v>
      </c>
      <c r="I1034" s="259"/>
      <c r="J1034" s="255"/>
      <c r="K1034" s="255"/>
      <c r="L1034" s="260"/>
      <c r="M1034" s="261"/>
      <c r="N1034" s="262"/>
      <c r="O1034" s="262"/>
      <c r="P1034" s="262"/>
      <c r="Q1034" s="262"/>
      <c r="R1034" s="262"/>
      <c r="S1034" s="262"/>
      <c r="T1034" s="263"/>
      <c r="U1034" s="14"/>
      <c r="V1034" s="14"/>
      <c r="W1034" s="14"/>
      <c r="X1034" s="14"/>
      <c r="Y1034" s="14"/>
      <c r="Z1034" s="14"/>
      <c r="AA1034" s="14"/>
      <c r="AB1034" s="14"/>
      <c r="AC1034" s="14"/>
      <c r="AD1034" s="14"/>
      <c r="AE1034" s="14"/>
      <c r="AT1034" s="264" t="s">
        <v>168</v>
      </c>
      <c r="AU1034" s="264" t="s">
        <v>89</v>
      </c>
      <c r="AV1034" s="14" t="s">
        <v>89</v>
      </c>
      <c r="AW1034" s="14" t="s">
        <v>36</v>
      </c>
      <c r="AX1034" s="14" t="s">
        <v>80</v>
      </c>
      <c r="AY1034" s="264" t="s">
        <v>160</v>
      </c>
    </row>
    <row r="1035" s="14" customFormat="1">
      <c r="A1035" s="14"/>
      <c r="B1035" s="254"/>
      <c r="C1035" s="255"/>
      <c r="D1035" s="245" t="s">
        <v>168</v>
      </c>
      <c r="E1035" s="256" t="s">
        <v>1</v>
      </c>
      <c r="F1035" s="257" t="s">
        <v>230</v>
      </c>
      <c r="G1035" s="255"/>
      <c r="H1035" s="258">
        <v>4.6900000000000004</v>
      </c>
      <c r="I1035" s="259"/>
      <c r="J1035" s="255"/>
      <c r="K1035" s="255"/>
      <c r="L1035" s="260"/>
      <c r="M1035" s="261"/>
      <c r="N1035" s="262"/>
      <c r="O1035" s="262"/>
      <c r="P1035" s="262"/>
      <c r="Q1035" s="262"/>
      <c r="R1035" s="262"/>
      <c r="S1035" s="262"/>
      <c r="T1035" s="263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64" t="s">
        <v>168</v>
      </c>
      <c r="AU1035" s="264" t="s">
        <v>89</v>
      </c>
      <c r="AV1035" s="14" t="s">
        <v>89</v>
      </c>
      <c r="AW1035" s="14" t="s">
        <v>36</v>
      </c>
      <c r="AX1035" s="14" t="s">
        <v>80</v>
      </c>
      <c r="AY1035" s="264" t="s">
        <v>160</v>
      </c>
    </row>
    <row r="1036" s="14" customFormat="1">
      <c r="A1036" s="14"/>
      <c r="B1036" s="254"/>
      <c r="C1036" s="255"/>
      <c r="D1036" s="245" t="s">
        <v>168</v>
      </c>
      <c r="E1036" s="256" t="s">
        <v>1</v>
      </c>
      <c r="F1036" s="257" t="s">
        <v>231</v>
      </c>
      <c r="G1036" s="255"/>
      <c r="H1036" s="258">
        <v>12.210000000000001</v>
      </c>
      <c r="I1036" s="259"/>
      <c r="J1036" s="255"/>
      <c r="K1036" s="255"/>
      <c r="L1036" s="260"/>
      <c r="M1036" s="261"/>
      <c r="N1036" s="262"/>
      <c r="O1036" s="262"/>
      <c r="P1036" s="262"/>
      <c r="Q1036" s="262"/>
      <c r="R1036" s="262"/>
      <c r="S1036" s="262"/>
      <c r="T1036" s="263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4" t="s">
        <v>168</v>
      </c>
      <c r="AU1036" s="264" t="s">
        <v>89</v>
      </c>
      <c r="AV1036" s="14" t="s">
        <v>89</v>
      </c>
      <c r="AW1036" s="14" t="s">
        <v>36</v>
      </c>
      <c r="AX1036" s="14" t="s">
        <v>80</v>
      </c>
      <c r="AY1036" s="264" t="s">
        <v>160</v>
      </c>
    </row>
    <row r="1037" s="14" customFormat="1">
      <c r="A1037" s="14"/>
      <c r="B1037" s="254"/>
      <c r="C1037" s="255"/>
      <c r="D1037" s="245" t="s">
        <v>168</v>
      </c>
      <c r="E1037" s="256" t="s">
        <v>1</v>
      </c>
      <c r="F1037" s="257" t="s">
        <v>379</v>
      </c>
      <c r="G1037" s="255"/>
      <c r="H1037" s="258">
        <v>23.219999999999999</v>
      </c>
      <c r="I1037" s="259"/>
      <c r="J1037" s="255"/>
      <c r="K1037" s="255"/>
      <c r="L1037" s="260"/>
      <c r="M1037" s="261"/>
      <c r="N1037" s="262"/>
      <c r="O1037" s="262"/>
      <c r="P1037" s="262"/>
      <c r="Q1037" s="262"/>
      <c r="R1037" s="262"/>
      <c r="S1037" s="262"/>
      <c r="T1037" s="263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64" t="s">
        <v>168</v>
      </c>
      <c r="AU1037" s="264" t="s">
        <v>89</v>
      </c>
      <c r="AV1037" s="14" t="s">
        <v>89</v>
      </c>
      <c r="AW1037" s="14" t="s">
        <v>36</v>
      </c>
      <c r="AX1037" s="14" t="s">
        <v>80</v>
      </c>
      <c r="AY1037" s="264" t="s">
        <v>160</v>
      </c>
    </row>
    <row r="1038" s="14" customFormat="1">
      <c r="A1038" s="14"/>
      <c r="B1038" s="254"/>
      <c r="C1038" s="255"/>
      <c r="D1038" s="245" t="s">
        <v>168</v>
      </c>
      <c r="E1038" s="256" t="s">
        <v>1</v>
      </c>
      <c r="F1038" s="257" t="s">
        <v>380</v>
      </c>
      <c r="G1038" s="255"/>
      <c r="H1038" s="258">
        <v>22.280000000000001</v>
      </c>
      <c r="I1038" s="259"/>
      <c r="J1038" s="255"/>
      <c r="K1038" s="255"/>
      <c r="L1038" s="260"/>
      <c r="M1038" s="261"/>
      <c r="N1038" s="262"/>
      <c r="O1038" s="262"/>
      <c r="P1038" s="262"/>
      <c r="Q1038" s="262"/>
      <c r="R1038" s="262"/>
      <c r="S1038" s="262"/>
      <c r="T1038" s="263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64" t="s">
        <v>168</v>
      </c>
      <c r="AU1038" s="264" t="s">
        <v>89</v>
      </c>
      <c r="AV1038" s="14" t="s">
        <v>89</v>
      </c>
      <c r="AW1038" s="14" t="s">
        <v>36</v>
      </c>
      <c r="AX1038" s="14" t="s">
        <v>80</v>
      </c>
      <c r="AY1038" s="264" t="s">
        <v>160</v>
      </c>
    </row>
    <row r="1039" s="16" customFormat="1">
      <c r="A1039" s="16"/>
      <c r="B1039" s="276"/>
      <c r="C1039" s="277"/>
      <c r="D1039" s="245" t="s">
        <v>168</v>
      </c>
      <c r="E1039" s="278" t="s">
        <v>1</v>
      </c>
      <c r="F1039" s="279" t="s">
        <v>213</v>
      </c>
      <c r="G1039" s="277"/>
      <c r="H1039" s="280">
        <v>224.50000000000003</v>
      </c>
      <c r="I1039" s="281"/>
      <c r="J1039" s="277"/>
      <c r="K1039" s="277"/>
      <c r="L1039" s="282"/>
      <c r="M1039" s="283"/>
      <c r="N1039" s="284"/>
      <c r="O1039" s="284"/>
      <c r="P1039" s="284"/>
      <c r="Q1039" s="284"/>
      <c r="R1039" s="284"/>
      <c r="S1039" s="284"/>
      <c r="T1039" s="285"/>
      <c r="U1039" s="16"/>
      <c r="V1039" s="16"/>
      <c r="W1039" s="16"/>
      <c r="X1039" s="16"/>
      <c r="Y1039" s="16"/>
      <c r="Z1039" s="16"/>
      <c r="AA1039" s="16"/>
      <c r="AB1039" s="16"/>
      <c r="AC1039" s="16"/>
      <c r="AD1039" s="16"/>
      <c r="AE1039" s="16"/>
      <c r="AT1039" s="286" t="s">
        <v>168</v>
      </c>
      <c r="AU1039" s="286" t="s">
        <v>89</v>
      </c>
      <c r="AV1039" s="16" t="s">
        <v>100</v>
      </c>
      <c r="AW1039" s="16" t="s">
        <v>36</v>
      </c>
      <c r="AX1039" s="16" t="s">
        <v>80</v>
      </c>
      <c r="AY1039" s="286" t="s">
        <v>160</v>
      </c>
    </row>
    <row r="1040" s="13" customFormat="1">
      <c r="A1040" s="13"/>
      <c r="B1040" s="243"/>
      <c r="C1040" s="244"/>
      <c r="D1040" s="245" t="s">
        <v>168</v>
      </c>
      <c r="E1040" s="246" t="s">
        <v>1</v>
      </c>
      <c r="F1040" s="247" t="s">
        <v>218</v>
      </c>
      <c r="G1040" s="244"/>
      <c r="H1040" s="246" t="s">
        <v>1</v>
      </c>
      <c r="I1040" s="248"/>
      <c r="J1040" s="244"/>
      <c r="K1040" s="244"/>
      <c r="L1040" s="249"/>
      <c r="M1040" s="250"/>
      <c r="N1040" s="251"/>
      <c r="O1040" s="251"/>
      <c r="P1040" s="251"/>
      <c r="Q1040" s="251"/>
      <c r="R1040" s="251"/>
      <c r="S1040" s="251"/>
      <c r="T1040" s="252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53" t="s">
        <v>168</v>
      </c>
      <c r="AU1040" s="253" t="s">
        <v>89</v>
      </c>
      <c r="AV1040" s="13" t="s">
        <v>87</v>
      </c>
      <c r="AW1040" s="13" t="s">
        <v>36</v>
      </c>
      <c r="AX1040" s="13" t="s">
        <v>80</v>
      </c>
      <c r="AY1040" s="253" t="s">
        <v>160</v>
      </c>
    </row>
    <row r="1041" s="14" customFormat="1">
      <c r="A1041" s="14"/>
      <c r="B1041" s="254"/>
      <c r="C1041" s="255"/>
      <c r="D1041" s="245" t="s">
        <v>168</v>
      </c>
      <c r="E1041" s="256" t="s">
        <v>1</v>
      </c>
      <c r="F1041" s="257" t="s">
        <v>381</v>
      </c>
      <c r="G1041" s="255"/>
      <c r="H1041" s="258">
        <v>5.9400000000000004</v>
      </c>
      <c r="I1041" s="259"/>
      <c r="J1041" s="255"/>
      <c r="K1041" s="255"/>
      <c r="L1041" s="260"/>
      <c r="M1041" s="261"/>
      <c r="N1041" s="262"/>
      <c r="O1041" s="262"/>
      <c r="P1041" s="262"/>
      <c r="Q1041" s="262"/>
      <c r="R1041" s="262"/>
      <c r="S1041" s="262"/>
      <c r="T1041" s="263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64" t="s">
        <v>168</v>
      </c>
      <c r="AU1041" s="264" t="s">
        <v>89</v>
      </c>
      <c r="AV1041" s="14" t="s">
        <v>89</v>
      </c>
      <c r="AW1041" s="14" t="s">
        <v>36</v>
      </c>
      <c r="AX1041" s="14" t="s">
        <v>80</v>
      </c>
      <c r="AY1041" s="264" t="s">
        <v>160</v>
      </c>
    </row>
    <row r="1042" s="14" customFormat="1">
      <c r="A1042" s="14"/>
      <c r="B1042" s="254"/>
      <c r="C1042" s="255"/>
      <c r="D1042" s="245" t="s">
        <v>168</v>
      </c>
      <c r="E1042" s="256" t="s">
        <v>1</v>
      </c>
      <c r="F1042" s="257" t="s">
        <v>382</v>
      </c>
      <c r="G1042" s="255"/>
      <c r="H1042" s="258">
        <v>11.699999999999999</v>
      </c>
      <c r="I1042" s="259"/>
      <c r="J1042" s="255"/>
      <c r="K1042" s="255"/>
      <c r="L1042" s="260"/>
      <c r="M1042" s="261"/>
      <c r="N1042" s="262"/>
      <c r="O1042" s="262"/>
      <c r="P1042" s="262"/>
      <c r="Q1042" s="262"/>
      <c r="R1042" s="262"/>
      <c r="S1042" s="262"/>
      <c r="T1042" s="263"/>
      <c r="U1042" s="14"/>
      <c r="V1042" s="14"/>
      <c r="W1042" s="14"/>
      <c r="X1042" s="14"/>
      <c r="Y1042" s="14"/>
      <c r="Z1042" s="14"/>
      <c r="AA1042" s="14"/>
      <c r="AB1042" s="14"/>
      <c r="AC1042" s="14"/>
      <c r="AD1042" s="14"/>
      <c r="AE1042" s="14"/>
      <c r="AT1042" s="264" t="s">
        <v>168</v>
      </c>
      <c r="AU1042" s="264" t="s">
        <v>89</v>
      </c>
      <c r="AV1042" s="14" t="s">
        <v>89</v>
      </c>
      <c r="AW1042" s="14" t="s">
        <v>36</v>
      </c>
      <c r="AX1042" s="14" t="s">
        <v>80</v>
      </c>
      <c r="AY1042" s="264" t="s">
        <v>160</v>
      </c>
    </row>
    <row r="1043" s="14" customFormat="1">
      <c r="A1043" s="14"/>
      <c r="B1043" s="254"/>
      <c r="C1043" s="255"/>
      <c r="D1043" s="245" t="s">
        <v>168</v>
      </c>
      <c r="E1043" s="256" t="s">
        <v>1</v>
      </c>
      <c r="F1043" s="257" t="s">
        <v>383</v>
      </c>
      <c r="G1043" s="255"/>
      <c r="H1043" s="258">
        <v>1.6200000000000001</v>
      </c>
      <c r="I1043" s="259"/>
      <c r="J1043" s="255"/>
      <c r="K1043" s="255"/>
      <c r="L1043" s="260"/>
      <c r="M1043" s="261"/>
      <c r="N1043" s="262"/>
      <c r="O1043" s="262"/>
      <c r="P1043" s="262"/>
      <c r="Q1043" s="262"/>
      <c r="R1043" s="262"/>
      <c r="S1043" s="262"/>
      <c r="T1043" s="263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64" t="s">
        <v>168</v>
      </c>
      <c r="AU1043" s="264" t="s">
        <v>89</v>
      </c>
      <c r="AV1043" s="14" t="s">
        <v>89</v>
      </c>
      <c r="AW1043" s="14" t="s">
        <v>36</v>
      </c>
      <c r="AX1043" s="14" t="s">
        <v>80</v>
      </c>
      <c r="AY1043" s="264" t="s">
        <v>160</v>
      </c>
    </row>
    <row r="1044" s="14" customFormat="1">
      <c r="A1044" s="14"/>
      <c r="B1044" s="254"/>
      <c r="C1044" s="255"/>
      <c r="D1044" s="245" t="s">
        <v>168</v>
      </c>
      <c r="E1044" s="256" t="s">
        <v>1</v>
      </c>
      <c r="F1044" s="257" t="s">
        <v>384</v>
      </c>
      <c r="G1044" s="255"/>
      <c r="H1044" s="258">
        <v>2.4199999999999999</v>
      </c>
      <c r="I1044" s="259"/>
      <c r="J1044" s="255"/>
      <c r="K1044" s="255"/>
      <c r="L1044" s="260"/>
      <c r="M1044" s="261"/>
      <c r="N1044" s="262"/>
      <c r="O1044" s="262"/>
      <c r="P1044" s="262"/>
      <c r="Q1044" s="262"/>
      <c r="R1044" s="262"/>
      <c r="S1044" s="262"/>
      <c r="T1044" s="263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64" t="s">
        <v>168</v>
      </c>
      <c r="AU1044" s="264" t="s">
        <v>89</v>
      </c>
      <c r="AV1044" s="14" t="s">
        <v>89</v>
      </c>
      <c r="AW1044" s="14" t="s">
        <v>36</v>
      </c>
      <c r="AX1044" s="14" t="s">
        <v>80</v>
      </c>
      <c r="AY1044" s="264" t="s">
        <v>160</v>
      </c>
    </row>
    <row r="1045" s="16" customFormat="1">
      <c r="A1045" s="16"/>
      <c r="B1045" s="276"/>
      <c r="C1045" s="277"/>
      <c r="D1045" s="245" t="s">
        <v>168</v>
      </c>
      <c r="E1045" s="278" t="s">
        <v>1</v>
      </c>
      <c r="F1045" s="279" t="s">
        <v>213</v>
      </c>
      <c r="G1045" s="277"/>
      <c r="H1045" s="280">
        <v>21.68</v>
      </c>
      <c r="I1045" s="281"/>
      <c r="J1045" s="277"/>
      <c r="K1045" s="277"/>
      <c r="L1045" s="282"/>
      <c r="M1045" s="283"/>
      <c r="N1045" s="284"/>
      <c r="O1045" s="284"/>
      <c r="P1045" s="284"/>
      <c r="Q1045" s="284"/>
      <c r="R1045" s="284"/>
      <c r="S1045" s="284"/>
      <c r="T1045" s="285"/>
      <c r="U1045" s="16"/>
      <c r="V1045" s="16"/>
      <c r="W1045" s="16"/>
      <c r="X1045" s="16"/>
      <c r="Y1045" s="16"/>
      <c r="Z1045" s="16"/>
      <c r="AA1045" s="16"/>
      <c r="AB1045" s="16"/>
      <c r="AC1045" s="16"/>
      <c r="AD1045" s="16"/>
      <c r="AE1045" s="16"/>
      <c r="AT1045" s="286" t="s">
        <v>168</v>
      </c>
      <c r="AU1045" s="286" t="s">
        <v>89</v>
      </c>
      <c r="AV1045" s="16" t="s">
        <v>100</v>
      </c>
      <c r="AW1045" s="16" t="s">
        <v>36</v>
      </c>
      <c r="AX1045" s="16" t="s">
        <v>80</v>
      </c>
      <c r="AY1045" s="286" t="s">
        <v>160</v>
      </c>
    </row>
    <row r="1046" s="13" customFormat="1">
      <c r="A1046" s="13"/>
      <c r="B1046" s="243"/>
      <c r="C1046" s="244"/>
      <c r="D1046" s="245" t="s">
        <v>168</v>
      </c>
      <c r="E1046" s="246" t="s">
        <v>1</v>
      </c>
      <c r="F1046" s="247" t="s">
        <v>221</v>
      </c>
      <c r="G1046" s="244"/>
      <c r="H1046" s="246" t="s">
        <v>1</v>
      </c>
      <c r="I1046" s="248"/>
      <c r="J1046" s="244"/>
      <c r="K1046" s="244"/>
      <c r="L1046" s="249"/>
      <c r="M1046" s="250"/>
      <c r="N1046" s="251"/>
      <c r="O1046" s="251"/>
      <c r="P1046" s="251"/>
      <c r="Q1046" s="251"/>
      <c r="R1046" s="251"/>
      <c r="S1046" s="251"/>
      <c r="T1046" s="252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53" t="s">
        <v>168</v>
      </c>
      <c r="AU1046" s="253" t="s">
        <v>89</v>
      </c>
      <c r="AV1046" s="13" t="s">
        <v>87</v>
      </c>
      <c r="AW1046" s="13" t="s">
        <v>36</v>
      </c>
      <c r="AX1046" s="13" t="s">
        <v>80</v>
      </c>
      <c r="AY1046" s="253" t="s">
        <v>160</v>
      </c>
    </row>
    <row r="1047" s="14" customFormat="1">
      <c r="A1047" s="14"/>
      <c r="B1047" s="254"/>
      <c r="C1047" s="255"/>
      <c r="D1047" s="245" t="s">
        <v>168</v>
      </c>
      <c r="E1047" s="256" t="s">
        <v>1</v>
      </c>
      <c r="F1047" s="257" t="s">
        <v>385</v>
      </c>
      <c r="G1047" s="255"/>
      <c r="H1047" s="258">
        <v>5.9400000000000004</v>
      </c>
      <c r="I1047" s="259"/>
      <c r="J1047" s="255"/>
      <c r="K1047" s="255"/>
      <c r="L1047" s="260"/>
      <c r="M1047" s="261"/>
      <c r="N1047" s="262"/>
      <c r="O1047" s="262"/>
      <c r="P1047" s="262"/>
      <c r="Q1047" s="262"/>
      <c r="R1047" s="262"/>
      <c r="S1047" s="262"/>
      <c r="T1047" s="263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64" t="s">
        <v>168</v>
      </c>
      <c r="AU1047" s="264" t="s">
        <v>89</v>
      </c>
      <c r="AV1047" s="14" t="s">
        <v>89</v>
      </c>
      <c r="AW1047" s="14" t="s">
        <v>36</v>
      </c>
      <c r="AX1047" s="14" t="s">
        <v>80</v>
      </c>
      <c r="AY1047" s="264" t="s">
        <v>160</v>
      </c>
    </row>
    <row r="1048" s="14" customFormat="1">
      <c r="A1048" s="14"/>
      <c r="B1048" s="254"/>
      <c r="C1048" s="255"/>
      <c r="D1048" s="245" t="s">
        <v>168</v>
      </c>
      <c r="E1048" s="256" t="s">
        <v>1</v>
      </c>
      <c r="F1048" s="257" t="s">
        <v>386</v>
      </c>
      <c r="G1048" s="255"/>
      <c r="H1048" s="258">
        <v>1.1699999999999999</v>
      </c>
      <c r="I1048" s="259"/>
      <c r="J1048" s="255"/>
      <c r="K1048" s="255"/>
      <c r="L1048" s="260"/>
      <c r="M1048" s="261"/>
      <c r="N1048" s="262"/>
      <c r="O1048" s="262"/>
      <c r="P1048" s="262"/>
      <c r="Q1048" s="262"/>
      <c r="R1048" s="262"/>
      <c r="S1048" s="262"/>
      <c r="T1048" s="263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64" t="s">
        <v>168</v>
      </c>
      <c r="AU1048" s="264" t="s">
        <v>89</v>
      </c>
      <c r="AV1048" s="14" t="s">
        <v>89</v>
      </c>
      <c r="AW1048" s="14" t="s">
        <v>36</v>
      </c>
      <c r="AX1048" s="14" t="s">
        <v>80</v>
      </c>
      <c r="AY1048" s="264" t="s">
        <v>160</v>
      </c>
    </row>
    <row r="1049" s="14" customFormat="1">
      <c r="A1049" s="14"/>
      <c r="B1049" s="254"/>
      <c r="C1049" s="255"/>
      <c r="D1049" s="245" t="s">
        <v>168</v>
      </c>
      <c r="E1049" s="256" t="s">
        <v>1</v>
      </c>
      <c r="F1049" s="257" t="s">
        <v>387</v>
      </c>
      <c r="G1049" s="255"/>
      <c r="H1049" s="258">
        <v>1.6200000000000001</v>
      </c>
      <c r="I1049" s="259"/>
      <c r="J1049" s="255"/>
      <c r="K1049" s="255"/>
      <c r="L1049" s="260"/>
      <c r="M1049" s="261"/>
      <c r="N1049" s="262"/>
      <c r="O1049" s="262"/>
      <c r="P1049" s="262"/>
      <c r="Q1049" s="262"/>
      <c r="R1049" s="262"/>
      <c r="S1049" s="262"/>
      <c r="T1049" s="263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64" t="s">
        <v>168</v>
      </c>
      <c r="AU1049" s="264" t="s">
        <v>89</v>
      </c>
      <c r="AV1049" s="14" t="s">
        <v>89</v>
      </c>
      <c r="AW1049" s="14" t="s">
        <v>36</v>
      </c>
      <c r="AX1049" s="14" t="s">
        <v>80</v>
      </c>
      <c r="AY1049" s="264" t="s">
        <v>160</v>
      </c>
    </row>
    <row r="1050" s="14" customFormat="1">
      <c r="A1050" s="14"/>
      <c r="B1050" s="254"/>
      <c r="C1050" s="255"/>
      <c r="D1050" s="245" t="s">
        <v>168</v>
      </c>
      <c r="E1050" s="256" t="s">
        <v>1</v>
      </c>
      <c r="F1050" s="257" t="s">
        <v>388</v>
      </c>
      <c r="G1050" s="255"/>
      <c r="H1050" s="258">
        <v>2.4199999999999999</v>
      </c>
      <c r="I1050" s="259"/>
      <c r="J1050" s="255"/>
      <c r="K1050" s="255"/>
      <c r="L1050" s="260"/>
      <c r="M1050" s="261"/>
      <c r="N1050" s="262"/>
      <c r="O1050" s="262"/>
      <c r="P1050" s="262"/>
      <c r="Q1050" s="262"/>
      <c r="R1050" s="262"/>
      <c r="S1050" s="262"/>
      <c r="T1050" s="263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64" t="s">
        <v>168</v>
      </c>
      <c r="AU1050" s="264" t="s">
        <v>89</v>
      </c>
      <c r="AV1050" s="14" t="s">
        <v>89</v>
      </c>
      <c r="AW1050" s="14" t="s">
        <v>36</v>
      </c>
      <c r="AX1050" s="14" t="s">
        <v>80</v>
      </c>
      <c r="AY1050" s="264" t="s">
        <v>160</v>
      </c>
    </row>
    <row r="1051" s="16" customFormat="1">
      <c r="A1051" s="16"/>
      <c r="B1051" s="276"/>
      <c r="C1051" s="277"/>
      <c r="D1051" s="245" t="s">
        <v>168</v>
      </c>
      <c r="E1051" s="278" t="s">
        <v>1</v>
      </c>
      <c r="F1051" s="279" t="s">
        <v>213</v>
      </c>
      <c r="G1051" s="277"/>
      <c r="H1051" s="280">
        <v>11.15</v>
      </c>
      <c r="I1051" s="281"/>
      <c r="J1051" s="277"/>
      <c r="K1051" s="277"/>
      <c r="L1051" s="282"/>
      <c r="M1051" s="283"/>
      <c r="N1051" s="284"/>
      <c r="O1051" s="284"/>
      <c r="P1051" s="284"/>
      <c r="Q1051" s="284"/>
      <c r="R1051" s="284"/>
      <c r="S1051" s="284"/>
      <c r="T1051" s="285"/>
      <c r="U1051" s="16"/>
      <c r="V1051" s="16"/>
      <c r="W1051" s="16"/>
      <c r="X1051" s="16"/>
      <c r="Y1051" s="16"/>
      <c r="Z1051" s="16"/>
      <c r="AA1051" s="16"/>
      <c r="AB1051" s="16"/>
      <c r="AC1051" s="16"/>
      <c r="AD1051" s="16"/>
      <c r="AE1051" s="16"/>
      <c r="AT1051" s="286" t="s">
        <v>168</v>
      </c>
      <c r="AU1051" s="286" t="s">
        <v>89</v>
      </c>
      <c r="AV1051" s="16" t="s">
        <v>100</v>
      </c>
      <c r="AW1051" s="16" t="s">
        <v>36</v>
      </c>
      <c r="AX1051" s="16" t="s">
        <v>80</v>
      </c>
      <c r="AY1051" s="286" t="s">
        <v>160</v>
      </c>
    </row>
    <row r="1052" s="13" customFormat="1">
      <c r="A1052" s="13"/>
      <c r="B1052" s="243"/>
      <c r="C1052" s="244"/>
      <c r="D1052" s="245" t="s">
        <v>168</v>
      </c>
      <c r="E1052" s="246" t="s">
        <v>1</v>
      </c>
      <c r="F1052" s="247" t="s">
        <v>1051</v>
      </c>
      <c r="G1052" s="244"/>
      <c r="H1052" s="246" t="s">
        <v>1</v>
      </c>
      <c r="I1052" s="248"/>
      <c r="J1052" s="244"/>
      <c r="K1052" s="244"/>
      <c r="L1052" s="249"/>
      <c r="M1052" s="250"/>
      <c r="N1052" s="251"/>
      <c r="O1052" s="251"/>
      <c r="P1052" s="251"/>
      <c r="Q1052" s="251"/>
      <c r="R1052" s="251"/>
      <c r="S1052" s="251"/>
      <c r="T1052" s="252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53" t="s">
        <v>168</v>
      </c>
      <c r="AU1052" s="253" t="s">
        <v>89</v>
      </c>
      <c r="AV1052" s="13" t="s">
        <v>87</v>
      </c>
      <c r="AW1052" s="13" t="s">
        <v>36</v>
      </c>
      <c r="AX1052" s="13" t="s">
        <v>80</v>
      </c>
      <c r="AY1052" s="253" t="s">
        <v>160</v>
      </c>
    </row>
    <row r="1053" s="13" customFormat="1">
      <c r="A1053" s="13"/>
      <c r="B1053" s="243"/>
      <c r="C1053" s="244"/>
      <c r="D1053" s="245" t="s">
        <v>168</v>
      </c>
      <c r="E1053" s="246" t="s">
        <v>1</v>
      </c>
      <c r="F1053" s="247" t="s">
        <v>169</v>
      </c>
      <c r="G1053" s="244"/>
      <c r="H1053" s="246" t="s">
        <v>1</v>
      </c>
      <c r="I1053" s="248"/>
      <c r="J1053" s="244"/>
      <c r="K1053" s="244"/>
      <c r="L1053" s="249"/>
      <c r="M1053" s="250"/>
      <c r="N1053" s="251"/>
      <c r="O1053" s="251"/>
      <c r="P1053" s="251"/>
      <c r="Q1053" s="251"/>
      <c r="R1053" s="251"/>
      <c r="S1053" s="251"/>
      <c r="T1053" s="252"/>
      <c r="U1053" s="13"/>
      <c r="V1053" s="13"/>
      <c r="W1053" s="13"/>
      <c r="X1053" s="13"/>
      <c r="Y1053" s="13"/>
      <c r="Z1053" s="13"/>
      <c r="AA1053" s="13"/>
      <c r="AB1053" s="13"/>
      <c r="AC1053" s="13"/>
      <c r="AD1053" s="13"/>
      <c r="AE1053" s="13"/>
      <c r="AT1053" s="253" t="s">
        <v>168</v>
      </c>
      <c r="AU1053" s="253" t="s">
        <v>89</v>
      </c>
      <c r="AV1053" s="13" t="s">
        <v>87</v>
      </c>
      <c r="AW1053" s="13" t="s">
        <v>36</v>
      </c>
      <c r="AX1053" s="13" t="s">
        <v>80</v>
      </c>
      <c r="AY1053" s="253" t="s">
        <v>160</v>
      </c>
    </row>
    <row r="1054" s="14" customFormat="1">
      <c r="A1054" s="14"/>
      <c r="B1054" s="254"/>
      <c r="C1054" s="255"/>
      <c r="D1054" s="245" t="s">
        <v>168</v>
      </c>
      <c r="E1054" s="256" t="s">
        <v>1</v>
      </c>
      <c r="F1054" s="257" t="s">
        <v>1052</v>
      </c>
      <c r="G1054" s="255"/>
      <c r="H1054" s="258">
        <v>212.40299999999999</v>
      </c>
      <c r="I1054" s="259"/>
      <c r="J1054" s="255"/>
      <c r="K1054" s="255"/>
      <c r="L1054" s="260"/>
      <c r="M1054" s="261"/>
      <c r="N1054" s="262"/>
      <c r="O1054" s="262"/>
      <c r="P1054" s="262"/>
      <c r="Q1054" s="262"/>
      <c r="R1054" s="262"/>
      <c r="S1054" s="262"/>
      <c r="T1054" s="263"/>
      <c r="U1054" s="14"/>
      <c r="V1054" s="14"/>
      <c r="W1054" s="14"/>
      <c r="X1054" s="14"/>
      <c r="Y1054" s="14"/>
      <c r="Z1054" s="14"/>
      <c r="AA1054" s="14"/>
      <c r="AB1054" s="14"/>
      <c r="AC1054" s="14"/>
      <c r="AD1054" s="14"/>
      <c r="AE1054" s="14"/>
      <c r="AT1054" s="264" t="s">
        <v>168</v>
      </c>
      <c r="AU1054" s="264" t="s">
        <v>89</v>
      </c>
      <c r="AV1054" s="14" t="s">
        <v>89</v>
      </c>
      <c r="AW1054" s="14" t="s">
        <v>36</v>
      </c>
      <c r="AX1054" s="14" t="s">
        <v>80</v>
      </c>
      <c r="AY1054" s="264" t="s">
        <v>160</v>
      </c>
    </row>
    <row r="1055" s="14" customFormat="1">
      <c r="A1055" s="14"/>
      <c r="B1055" s="254"/>
      <c r="C1055" s="255"/>
      <c r="D1055" s="245" t="s">
        <v>168</v>
      </c>
      <c r="E1055" s="256" t="s">
        <v>1</v>
      </c>
      <c r="F1055" s="257" t="s">
        <v>236</v>
      </c>
      <c r="G1055" s="255"/>
      <c r="H1055" s="258">
        <v>21.416</v>
      </c>
      <c r="I1055" s="259"/>
      <c r="J1055" s="255"/>
      <c r="K1055" s="255"/>
      <c r="L1055" s="260"/>
      <c r="M1055" s="261"/>
      <c r="N1055" s="262"/>
      <c r="O1055" s="262"/>
      <c r="P1055" s="262"/>
      <c r="Q1055" s="262"/>
      <c r="R1055" s="262"/>
      <c r="S1055" s="262"/>
      <c r="T1055" s="263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64" t="s">
        <v>168</v>
      </c>
      <c r="AU1055" s="264" t="s">
        <v>89</v>
      </c>
      <c r="AV1055" s="14" t="s">
        <v>89</v>
      </c>
      <c r="AW1055" s="14" t="s">
        <v>36</v>
      </c>
      <c r="AX1055" s="14" t="s">
        <v>80</v>
      </c>
      <c r="AY1055" s="264" t="s">
        <v>160</v>
      </c>
    </row>
    <row r="1056" s="14" customFormat="1">
      <c r="A1056" s="14"/>
      <c r="B1056" s="254"/>
      <c r="C1056" s="255"/>
      <c r="D1056" s="245" t="s">
        <v>168</v>
      </c>
      <c r="E1056" s="256" t="s">
        <v>1</v>
      </c>
      <c r="F1056" s="257" t="s">
        <v>237</v>
      </c>
      <c r="G1056" s="255"/>
      <c r="H1056" s="258">
        <v>22.093</v>
      </c>
      <c r="I1056" s="259"/>
      <c r="J1056" s="255"/>
      <c r="K1056" s="255"/>
      <c r="L1056" s="260"/>
      <c r="M1056" s="261"/>
      <c r="N1056" s="262"/>
      <c r="O1056" s="262"/>
      <c r="P1056" s="262"/>
      <c r="Q1056" s="262"/>
      <c r="R1056" s="262"/>
      <c r="S1056" s="262"/>
      <c r="T1056" s="263"/>
      <c r="U1056" s="14"/>
      <c r="V1056" s="14"/>
      <c r="W1056" s="14"/>
      <c r="X1056" s="14"/>
      <c r="Y1056" s="14"/>
      <c r="Z1056" s="14"/>
      <c r="AA1056" s="14"/>
      <c r="AB1056" s="14"/>
      <c r="AC1056" s="14"/>
      <c r="AD1056" s="14"/>
      <c r="AE1056" s="14"/>
      <c r="AT1056" s="264" t="s">
        <v>168</v>
      </c>
      <c r="AU1056" s="264" t="s">
        <v>89</v>
      </c>
      <c r="AV1056" s="14" t="s">
        <v>89</v>
      </c>
      <c r="AW1056" s="14" t="s">
        <v>36</v>
      </c>
      <c r="AX1056" s="14" t="s">
        <v>80</v>
      </c>
      <c r="AY1056" s="264" t="s">
        <v>160</v>
      </c>
    </row>
    <row r="1057" s="14" customFormat="1">
      <c r="A1057" s="14"/>
      <c r="B1057" s="254"/>
      <c r="C1057" s="255"/>
      <c r="D1057" s="245" t="s">
        <v>168</v>
      </c>
      <c r="E1057" s="256" t="s">
        <v>1</v>
      </c>
      <c r="F1057" s="257" t="s">
        <v>238</v>
      </c>
      <c r="G1057" s="255"/>
      <c r="H1057" s="258">
        <v>40.334000000000003</v>
      </c>
      <c r="I1057" s="259"/>
      <c r="J1057" s="255"/>
      <c r="K1057" s="255"/>
      <c r="L1057" s="260"/>
      <c r="M1057" s="261"/>
      <c r="N1057" s="262"/>
      <c r="O1057" s="262"/>
      <c r="P1057" s="262"/>
      <c r="Q1057" s="262"/>
      <c r="R1057" s="262"/>
      <c r="S1057" s="262"/>
      <c r="T1057" s="263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64" t="s">
        <v>168</v>
      </c>
      <c r="AU1057" s="264" t="s">
        <v>89</v>
      </c>
      <c r="AV1057" s="14" t="s">
        <v>89</v>
      </c>
      <c r="AW1057" s="14" t="s">
        <v>36</v>
      </c>
      <c r="AX1057" s="14" t="s">
        <v>80</v>
      </c>
      <c r="AY1057" s="264" t="s">
        <v>160</v>
      </c>
    </row>
    <row r="1058" s="14" customFormat="1">
      <c r="A1058" s="14"/>
      <c r="B1058" s="254"/>
      <c r="C1058" s="255"/>
      <c r="D1058" s="245" t="s">
        <v>168</v>
      </c>
      <c r="E1058" s="256" t="s">
        <v>1</v>
      </c>
      <c r="F1058" s="257" t="s">
        <v>1053</v>
      </c>
      <c r="G1058" s="255"/>
      <c r="H1058" s="258">
        <v>57.588000000000001</v>
      </c>
      <c r="I1058" s="259"/>
      <c r="J1058" s="255"/>
      <c r="K1058" s="255"/>
      <c r="L1058" s="260"/>
      <c r="M1058" s="261"/>
      <c r="N1058" s="262"/>
      <c r="O1058" s="262"/>
      <c r="P1058" s="262"/>
      <c r="Q1058" s="262"/>
      <c r="R1058" s="262"/>
      <c r="S1058" s="262"/>
      <c r="T1058" s="263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64" t="s">
        <v>168</v>
      </c>
      <c r="AU1058" s="264" t="s">
        <v>89</v>
      </c>
      <c r="AV1058" s="14" t="s">
        <v>89</v>
      </c>
      <c r="AW1058" s="14" t="s">
        <v>36</v>
      </c>
      <c r="AX1058" s="14" t="s">
        <v>80</v>
      </c>
      <c r="AY1058" s="264" t="s">
        <v>160</v>
      </c>
    </row>
    <row r="1059" s="14" customFormat="1">
      <c r="A1059" s="14"/>
      <c r="B1059" s="254"/>
      <c r="C1059" s="255"/>
      <c r="D1059" s="245" t="s">
        <v>168</v>
      </c>
      <c r="E1059" s="256" t="s">
        <v>1</v>
      </c>
      <c r="F1059" s="257" t="s">
        <v>1054</v>
      </c>
      <c r="G1059" s="255"/>
      <c r="H1059" s="258">
        <v>54.585000000000001</v>
      </c>
      <c r="I1059" s="259"/>
      <c r="J1059" s="255"/>
      <c r="K1059" s="255"/>
      <c r="L1059" s="260"/>
      <c r="M1059" s="261"/>
      <c r="N1059" s="262"/>
      <c r="O1059" s="262"/>
      <c r="P1059" s="262"/>
      <c r="Q1059" s="262"/>
      <c r="R1059" s="262"/>
      <c r="S1059" s="262"/>
      <c r="T1059" s="263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64" t="s">
        <v>168</v>
      </c>
      <c r="AU1059" s="264" t="s">
        <v>89</v>
      </c>
      <c r="AV1059" s="14" t="s">
        <v>89</v>
      </c>
      <c r="AW1059" s="14" t="s">
        <v>36</v>
      </c>
      <c r="AX1059" s="14" t="s">
        <v>80</v>
      </c>
      <c r="AY1059" s="264" t="s">
        <v>160</v>
      </c>
    </row>
    <row r="1060" s="13" customFormat="1">
      <c r="A1060" s="13"/>
      <c r="B1060" s="243"/>
      <c r="C1060" s="244"/>
      <c r="D1060" s="245" t="s">
        <v>168</v>
      </c>
      <c r="E1060" s="246" t="s">
        <v>1</v>
      </c>
      <c r="F1060" s="247" t="s">
        <v>218</v>
      </c>
      <c r="G1060" s="244"/>
      <c r="H1060" s="246" t="s">
        <v>1</v>
      </c>
      <c r="I1060" s="248"/>
      <c r="J1060" s="244"/>
      <c r="K1060" s="244"/>
      <c r="L1060" s="249"/>
      <c r="M1060" s="250"/>
      <c r="N1060" s="251"/>
      <c r="O1060" s="251"/>
      <c r="P1060" s="251"/>
      <c r="Q1060" s="251"/>
      <c r="R1060" s="251"/>
      <c r="S1060" s="251"/>
      <c r="T1060" s="252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53" t="s">
        <v>168</v>
      </c>
      <c r="AU1060" s="253" t="s">
        <v>89</v>
      </c>
      <c r="AV1060" s="13" t="s">
        <v>87</v>
      </c>
      <c r="AW1060" s="13" t="s">
        <v>36</v>
      </c>
      <c r="AX1060" s="13" t="s">
        <v>80</v>
      </c>
      <c r="AY1060" s="253" t="s">
        <v>160</v>
      </c>
    </row>
    <row r="1061" s="14" customFormat="1">
      <c r="A1061" s="14"/>
      <c r="B1061" s="254"/>
      <c r="C1061" s="255"/>
      <c r="D1061" s="245" t="s">
        <v>168</v>
      </c>
      <c r="E1061" s="256" t="s">
        <v>1</v>
      </c>
      <c r="F1061" s="257" t="s">
        <v>239</v>
      </c>
      <c r="G1061" s="255"/>
      <c r="H1061" s="258">
        <v>9.0999999999999996</v>
      </c>
      <c r="I1061" s="259"/>
      <c r="J1061" s="255"/>
      <c r="K1061" s="255"/>
      <c r="L1061" s="260"/>
      <c r="M1061" s="261"/>
      <c r="N1061" s="262"/>
      <c r="O1061" s="262"/>
      <c r="P1061" s="262"/>
      <c r="Q1061" s="262"/>
      <c r="R1061" s="262"/>
      <c r="S1061" s="262"/>
      <c r="T1061" s="263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64" t="s">
        <v>168</v>
      </c>
      <c r="AU1061" s="264" t="s">
        <v>89</v>
      </c>
      <c r="AV1061" s="14" t="s">
        <v>89</v>
      </c>
      <c r="AW1061" s="14" t="s">
        <v>36</v>
      </c>
      <c r="AX1061" s="14" t="s">
        <v>80</v>
      </c>
      <c r="AY1061" s="264" t="s">
        <v>160</v>
      </c>
    </row>
    <row r="1062" s="14" customFormat="1">
      <c r="A1062" s="14"/>
      <c r="B1062" s="254"/>
      <c r="C1062" s="255"/>
      <c r="D1062" s="245" t="s">
        <v>168</v>
      </c>
      <c r="E1062" s="256" t="s">
        <v>1</v>
      </c>
      <c r="F1062" s="257" t="s">
        <v>240</v>
      </c>
      <c r="G1062" s="255"/>
      <c r="H1062" s="258">
        <v>12.09</v>
      </c>
      <c r="I1062" s="259"/>
      <c r="J1062" s="255"/>
      <c r="K1062" s="255"/>
      <c r="L1062" s="260"/>
      <c r="M1062" s="261"/>
      <c r="N1062" s="262"/>
      <c r="O1062" s="262"/>
      <c r="P1062" s="262"/>
      <c r="Q1062" s="262"/>
      <c r="R1062" s="262"/>
      <c r="S1062" s="262"/>
      <c r="T1062" s="263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64" t="s">
        <v>168</v>
      </c>
      <c r="AU1062" s="264" t="s">
        <v>89</v>
      </c>
      <c r="AV1062" s="14" t="s">
        <v>89</v>
      </c>
      <c r="AW1062" s="14" t="s">
        <v>36</v>
      </c>
      <c r="AX1062" s="14" t="s">
        <v>80</v>
      </c>
      <c r="AY1062" s="264" t="s">
        <v>160</v>
      </c>
    </row>
    <row r="1063" s="14" customFormat="1">
      <c r="A1063" s="14"/>
      <c r="B1063" s="254"/>
      <c r="C1063" s="255"/>
      <c r="D1063" s="245" t="s">
        <v>168</v>
      </c>
      <c r="E1063" s="256" t="s">
        <v>1</v>
      </c>
      <c r="F1063" s="257" t="s">
        <v>241</v>
      </c>
      <c r="G1063" s="255"/>
      <c r="H1063" s="258">
        <v>4.875</v>
      </c>
      <c r="I1063" s="259"/>
      <c r="J1063" s="255"/>
      <c r="K1063" s="255"/>
      <c r="L1063" s="260"/>
      <c r="M1063" s="261"/>
      <c r="N1063" s="262"/>
      <c r="O1063" s="262"/>
      <c r="P1063" s="262"/>
      <c r="Q1063" s="262"/>
      <c r="R1063" s="262"/>
      <c r="S1063" s="262"/>
      <c r="T1063" s="263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64" t="s">
        <v>168</v>
      </c>
      <c r="AU1063" s="264" t="s">
        <v>89</v>
      </c>
      <c r="AV1063" s="14" t="s">
        <v>89</v>
      </c>
      <c r="AW1063" s="14" t="s">
        <v>36</v>
      </c>
      <c r="AX1063" s="14" t="s">
        <v>80</v>
      </c>
      <c r="AY1063" s="264" t="s">
        <v>160</v>
      </c>
    </row>
    <row r="1064" s="14" customFormat="1">
      <c r="A1064" s="14"/>
      <c r="B1064" s="254"/>
      <c r="C1064" s="255"/>
      <c r="D1064" s="245" t="s">
        <v>168</v>
      </c>
      <c r="E1064" s="256" t="s">
        <v>1</v>
      </c>
      <c r="F1064" s="257" t="s">
        <v>242</v>
      </c>
      <c r="G1064" s="255"/>
      <c r="H1064" s="258">
        <v>10.27</v>
      </c>
      <c r="I1064" s="259"/>
      <c r="J1064" s="255"/>
      <c r="K1064" s="255"/>
      <c r="L1064" s="260"/>
      <c r="M1064" s="261"/>
      <c r="N1064" s="262"/>
      <c r="O1064" s="262"/>
      <c r="P1064" s="262"/>
      <c r="Q1064" s="262"/>
      <c r="R1064" s="262"/>
      <c r="S1064" s="262"/>
      <c r="T1064" s="263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64" t="s">
        <v>168</v>
      </c>
      <c r="AU1064" s="264" t="s">
        <v>89</v>
      </c>
      <c r="AV1064" s="14" t="s">
        <v>89</v>
      </c>
      <c r="AW1064" s="14" t="s">
        <v>36</v>
      </c>
      <c r="AX1064" s="14" t="s">
        <v>80</v>
      </c>
      <c r="AY1064" s="264" t="s">
        <v>160</v>
      </c>
    </row>
    <row r="1065" s="13" customFormat="1">
      <c r="A1065" s="13"/>
      <c r="B1065" s="243"/>
      <c r="C1065" s="244"/>
      <c r="D1065" s="245" t="s">
        <v>168</v>
      </c>
      <c r="E1065" s="246" t="s">
        <v>1</v>
      </c>
      <c r="F1065" s="247" t="s">
        <v>221</v>
      </c>
      <c r="G1065" s="244"/>
      <c r="H1065" s="246" t="s">
        <v>1</v>
      </c>
      <c r="I1065" s="248"/>
      <c r="J1065" s="244"/>
      <c r="K1065" s="244"/>
      <c r="L1065" s="249"/>
      <c r="M1065" s="250"/>
      <c r="N1065" s="251"/>
      <c r="O1065" s="251"/>
      <c r="P1065" s="251"/>
      <c r="Q1065" s="251"/>
      <c r="R1065" s="251"/>
      <c r="S1065" s="251"/>
      <c r="T1065" s="252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3" t="s">
        <v>168</v>
      </c>
      <c r="AU1065" s="253" t="s">
        <v>89</v>
      </c>
      <c r="AV1065" s="13" t="s">
        <v>87</v>
      </c>
      <c r="AW1065" s="13" t="s">
        <v>36</v>
      </c>
      <c r="AX1065" s="13" t="s">
        <v>80</v>
      </c>
      <c r="AY1065" s="253" t="s">
        <v>160</v>
      </c>
    </row>
    <row r="1066" s="14" customFormat="1">
      <c r="A1066" s="14"/>
      <c r="B1066" s="254"/>
      <c r="C1066" s="255"/>
      <c r="D1066" s="245" t="s">
        <v>168</v>
      </c>
      <c r="E1066" s="256" t="s">
        <v>1</v>
      </c>
      <c r="F1066" s="257" t="s">
        <v>243</v>
      </c>
      <c r="G1066" s="255"/>
      <c r="H1066" s="258">
        <v>9.0999999999999996</v>
      </c>
      <c r="I1066" s="259"/>
      <c r="J1066" s="255"/>
      <c r="K1066" s="255"/>
      <c r="L1066" s="260"/>
      <c r="M1066" s="261"/>
      <c r="N1066" s="262"/>
      <c r="O1066" s="262"/>
      <c r="P1066" s="262"/>
      <c r="Q1066" s="262"/>
      <c r="R1066" s="262"/>
      <c r="S1066" s="262"/>
      <c r="T1066" s="263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64" t="s">
        <v>168</v>
      </c>
      <c r="AU1066" s="264" t="s">
        <v>89</v>
      </c>
      <c r="AV1066" s="14" t="s">
        <v>89</v>
      </c>
      <c r="AW1066" s="14" t="s">
        <v>36</v>
      </c>
      <c r="AX1066" s="14" t="s">
        <v>80</v>
      </c>
      <c r="AY1066" s="264" t="s">
        <v>160</v>
      </c>
    </row>
    <row r="1067" s="14" customFormat="1">
      <c r="A1067" s="14"/>
      <c r="B1067" s="254"/>
      <c r="C1067" s="255"/>
      <c r="D1067" s="245" t="s">
        <v>168</v>
      </c>
      <c r="E1067" s="256" t="s">
        <v>1</v>
      </c>
      <c r="F1067" s="257" t="s">
        <v>244</v>
      </c>
      <c r="G1067" s="255"/>
      <c r="H1067" s="258">
        <v>12.09</v>
      </c>
      <c r="I1067" s="259"/>
      <c r="J1067" s="255"/>
      <c r="K1067" s="255"/>
      <c r="L1067" s="260"/>
      <c r="M1067" s="261"/>
      <c r="N1067" s="262"/>
      <c r="O1067" s="262"/>
      <c r="P1067" s="262"/>
      <c r="Q1067" s="262"/>
      <c r="R1067" s="262"/>
      <c r="S1067" s="262"/>
      <c r="T1067" s="263"/>
      <c r="U1067" s="14"/>
      <c r="V1067" s="14"/>
      <c r="W1067" s="14"/>
      <c r="X1067" s="14"/>
      <c r="Y1067" s="14"/>
      <c r="Z1067" s="14"/>
      <c r="AA1067" s="14"/>
      <c r="AB1067" s="14"/>
      <c r="AC1067" s="14"/>
      <c r="AD1067" s="14"/>
      <c r="AE1067" s="14"/>
      <c r="AT1067" s="264" t="s">
        <v>168</v>
      </c>
      <c r="AU1067" s="264" t="s">
        <v>89</v>
      </c>
      <c r="AV1067" s="14" t="s">
        <v>89</v>
      </c>
      <c r="AW1067" s="14" t="s">
        <v>36</v>
      </c>
      <c r="AX1067" s="14" t="s">
        <v>80</v>
      </c>
      <c r="AY1067" s="264" t="s">
        <v>160</v>
      </c>
    </row>
    <row r="1068" s="14" customFormat="1">
      <c r="A1068" s="14"/>
      <c r="B1068" s="254"/>
      <c r="C1068" s="255"/>
      <c r="D1068" s="245" t="s">
        <v>168</v>
      </c>
      <c r="E1068" s="256" t="s">
        <v>1</v>
      </c>
      <c r="F1068" s="257" t="s">
        <v>245</v>
      </c>
      <c r="G1068" s="255"/>
      <c r="H1068" s="258">
        <v>4.875</v>
      </c>
      <c r="I1068" s="259"/>
      <c r="J1068" s="255"/>
      <c r="K1068" s="255"/>
      <c r="L1068" s="260"/>
      <c r="M1068" s="261"/>
      <c r="N1068" s="262"/>
      <c r="O1068" s="262"/>
      <c r="P1068" s="262"/>
      <c r="Q1068" s="262"/>
      <c r="R1068" s="262"/>
      <c r="S1068" s="262"/>
      <c r="T1068" s="263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64" t="s">
        <v>168</v>
      </c>
      <c r="AU1068" s="264" t="s">
        <v>89</v>
      </c>
      <c r="AV1068" s="14" t="s">
        <v>89</v>
      </c>
      <c r="AW1068" s="14" t="s">
        <v>36</v>
      </c>
      <c r="AX1068" s="14" t="s">
        <v>80</v>
      </c>
      <c r="AY1068" s="264" t="s">
        <v>160</v>
      </c>
    </row>
    <row r="1069" s="14" customFormat="1">
      <c r="A1069" s="14"/>
      <c r="B1069" s="254"/>
      <c r="C1069" s="255"/>
      <c r="D1069" s="245" t="s">
        <v>168</v>
      </c>
      <c r="E1069" s="256" t="s">
        <v>1</v>
      </c>
      <c r="F1069" s="257" t="s">
        <v>246</v>
      </c>
      <c r="G1069" s="255"/>
      <c r="H1069" s="258">
        <v>10.27</v>
      </c>
      <c r="I1069" s="259"/>
      <c r="J1069" s="255"/>
      <c r="K1069" s="255"/>
      <c r="L1069" s="260"/>
      <c r="M1069" s="261"/>
      <c r="N1069" s="262"/>
      <c r="O1069" s="262"/>
      <c r="P1069" s="262"/>
      <c r="Q1069" s="262"/>
      <c r="R1069" s="262"/>
      <c r="S1069" s="262"/>
      <c r="T1069" s="263"/>
      <c r="U1069" s="14"/>
      <c r="V1069" s="14"/>
      <c r="W1069" s="14"/>
      <c r="X1069" s="14"/>
      <c r="Y1069" s="14"/>
      <c r="Z1069" s="14"/>
      <c r="AA1069" s="14"/>
      <c r="AB1069" s="14"/>
      <c r="AC1069" s="14"/>
      <c r="AD1069" s="14"/>
      <c r="AE1069" s="14"/>
      <c r="AT1069" s="264" t="s">
        <v>168</v>
      </c>
      <c r="AU1069" s="264" t="s">
        <v>89</v>
      </c>
      <c r="AV1069" s="14" t="s">
        <v>89</v>
      </c>
      <c r="AW1069" s="14" t="s">
        <v>36</v>
      </c>
      <c r="AX1069" s="14" t="s">
        <v>80</v>
      </c>
      <c r="AY1069" s="264" t="s">
        <v>160</v>
      </c>
    </row>
    <row r="1070" s="16" customFormat="1">
      <c r="A1070" s="16"/>
      <c r="B1070" s="276"/>
      <c r="C1070" s="277"/>
      <c r="D1070" s="245" t="s">
        <v>168</v>
      </c>
      <c r="E1070" s="278" t="s">
        <v>1</v>
      </c>
      <c r="F1070" s="279" t="s">
        <v>213</v>
      </c>
      <c r="G1070" s="277"/>
      <c r="H1070" s="280">
        <v>481.08899999999994</v>
      </c>
      <c r="I1070" s="281"/>
      <c r="J1070" s="277"/>
      <c r="K1070" s="277"/>
      <c r="L1070" s="282"/>
      <c r="M1070" s="283"/>
      <c r="N1070" s="284"/>
      <c r="O1070" s="284"/>
      <c r="P1070" s="284"/>
      <c r="Q1070" s="284"/>
      <c r="R1070" s="284"/>
      <c r="S1070" s="284"/>
      <c r="T1070" s="285"/>
      <c r="U1070" s="16"/>
      <c r="V1070" s="16"/>
      <c r="W1070" s="16"/>
      <c r="X1070" s="16"/>
      <c r="Y1070" s="16"/>
      <c r="Z1070" s="16"/>
      <c r="AA1070" s="16"/>
      <c r="AB1070" s="16"/>
      <c r="AC1070" s="16"/>
      <c r="AD1070" s="16"/>
      <c r="AE1070" s="16"/>
      <c r="AT1070" s="286" t="s">
        <v>168</v>
      </c>
      <c r="AU1070" s="286" t="s">
        <v>89</v>
      </c>
      <c r="AV1070" s="16" t="s">
        <v>100</v>
      </c>
      <c r="AW1070" s="16" t="s">
        <v>36</v>
      </c>
      <c r="AX1070" s="16" t="s">
        <v>80</v>
      </c>
      <c r="AY1070" s="286" t="s">
        <v>160</v>
      </c>
    </row>
    <row r="1071" s="15" customFormat="1">
      <c r="A1071" s="15"/>
      <c r="B1071" s="265"/>
      <c r="C1071" s="266"/>
      <c r="D1071" s="245" t="s">
        <v>168</v>
      </c>
      <c r="E1071" s="267" t="s">
        <v>1</v>
      </c>
      <c r="F1071" s="268" t="s">
        <v>173</v>
      </c>
      <c r="G1071" s="266"/>
      <c r="H1071" s="269">
        <v>738.4190000000001</v>
      </c>
      <c r="I1071" s="270"/>
      <c r="J1071" s="266"/>
      <c r="K1071" s="266"/>
      <c r="L1071" s="271"/>
      <c r="M1071" s="272"/>
      <c r="N1071" s="273"/>
      <c r="O1071" s="273"/>
      <c r="P1071" s="273"/>
      <c r="Q1071" s="273"/>
      <c r="R1071" s="273"/>
      <c r="S1071" s="273"/>
      <c r="T1071" s="274"/>
      <c r="U1071" s="15"/>
      <c r="V1071" s="15"/>
      <c r="W1071" s="15"/>
      <c r="X1071" s="15"/>
      <c r="Y1071" s="15"/>
      <c r="Z1071" s="15"/>
      <c r="AA1071" s="15"/>
      <c r="AB1071" s="15"/>
      <c r="AC1071" s="15"/>
      <c r="AD1071" s="15"/>
      <c r="AE1071" s="15"/>
      <c r="AT1071" s="275" t="s">
        <v>168</v>
      </c>
      <c r="AU1071" s="275" t="s">
        <v>89</v>
      </c>
      <c r="AV1071" s="15" t="s">
        <v>166</v>
      </c>
      <c r="AW1071" s="15" t="s">
        <v>36</v>
      </c>
      <c r="AX1071" s="15" t="s">
        <v>87</v>
      </c>
      <c r="AY1071" s="275" t="s">
        <v>160</v>
      </c>
    </row>
    <row r="1072" s="2" customFormat="1" ht="33" customHeight="1">
      <c r="A1072" s="39"/>
      <c r="B1072" s="40"/>
      <c r="C1072" s="229" t="s">
        <v>1055</v>
      </c>
      <c r="D1072" s="229" t="s">
        <v>162</v>
      </c>
      <c r="E1072" s="230" t="s">
        <v>1056</v>
      </c>
      <c r="F1072" s="231" t="s">
        <v>1057</v>
      </c>
      <c r="G1072" s="232" t="s">
        <v>185</v>
      </c>
      <c r="H1072" s="233">
        <v>28.881</v>
      </c>
      <c r="I1072" s="234"/>
      <c r="J1072" s="235">
        <f>ROUND(I1072*H1072,2)</f>
        <v>0</v>
      </c>
      <c r="K1072" s="236"/>
      <c r="L1072" s="45"/>
      <c r="M1072" s="237" t="s">
        <v>1</v>
      </c>
      <c r="N1072" s="238" t="s">
        <v>45</v>
      </c>
      <c r="O1072" s="92"/>
      <c r="P1072" s="239">
        <f>O1072*H1072</f>
        <v>0</v>
      </c>
      <c r="Q1072" s="239">
        <v>0.00025999999999999998</v>
      </c>
      <c r="R1072" s="239">
        <f>Q1072*H1072</f>
        <v>0.0075090599999999997</v>
      </c>
      <c r="S1072" s="239">
        <v>0</v>
      </c>
      <c r="T1072" s="240">
        <f>S1072*H1072</f>
        <v>0</v>
      </c>
      <c r="U1072" s="39"/>
      <c r="V1072" s="39"/>
      <c r="W1072" s="39"/>
      <c r="X1072" s="39"/>
      <c r="Y1072" s="39"/>
      <c r="Z1072" s="39"/>
      <c r="AA1072" s="39"/>
      <c r="AB1072" s="39"/>
      <c r="AC1072" s="39"/>
      <c r="AD1072" s="39"/>
      <c r="AE1072" s="39"/>
      <c r="AR1072" s="241" t="s">
        <v>296</v>
      </c>
      <c r="AT1072" s="241" t="s">
        <v>162</v>
      </c>
      <c r="AU1072" s="241" t="s">
        <v>89</v>
      </c>
      <c r="AY1072" s="18" t="s">
        <v>160</v>
      </c>
      <c r="BE1072" s="242">
        <f>IF(N1072="základní",J1072,0)</f>
        <v>0</v>
      </c>
      <c r="BF1072" s="242">
        <f>IF(N1072="snížená",J1072,0)</f>
        <v>0</v>
      </c>
      <c r="BG1072" s="242">
        <f>IF(N1072="zákl. přenesená",J1072,0)</f>
        <v>0</v>
      </c>
      <c r="BH1072" s="242">
        <f>IF(N1072="sníž. přenesená",J1072,0)</f>
        <v>0</v>
      </c>
      <c r="BI1072" s="242">
        <f>IF(N1072="nulová",J1072,0)</f>
        <v>0</v>
      </c>
      <c r="BJ1072" s="18" t="s">
        <v>87</v>
      </c>
      <c r="BK1072" s="242">
        <f>ROUND(I1072*H1072,2)</f>
        <v>0</v>
      </c>
      <c r="BL1072" s="18" t="s">
        <v>296</v>
      </c>
      <c r="BM1072" s="241" t="s">
        <v>1058</v>
      </c>
    </row>
    <row r="1073" s="13" customFormat="1">
      <c r="A1073" s="13"/>
      <c r="B1073" s="243"/>
      <c r="C1073" s="244"/>
      <c r="D1073" s="245" t="s">
        <v>168</v>
      </c>
      <c r="E1073" s="246" t="s">
        <v>1</v>
      </c>
      <c r="F1073" s="247" t="s">
        <v>269</v>
      </c>
      <c r="G1073" s="244"/>
      <c r="H1073" s="246" t="s">
        <v>1</v>
      </c>
      <c r="I1073" s="248"/>
      <c r="J1073" s="244"/>
      <c r="K1073" s="244"/>
      <c r="L1073" s="249"/>
      <c r="M1073" s="250"/>
      <c r="N1073" s="251"/>
      <c r="O1073" s="251"/>
      <c r="P1073" s="251"/>
      <c r="Q1073" s="251"/>
      <c r="R1073" s="251"/>
      <c r="S1073" s="251"/>
      <c r="T1073" s="252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3" t="s">
        <v>168</v>
      </c>
      <c r="AU1073" s="253" t="s">
        <v>89</v>
      </c>
      <c r="AV1073" s="13" t="s">
        <v>87</v>
      </c>
      <c r="AW1073" s="13" t="s">
        <v>36</v>
      </c>
      <c r="AX1073" s="13" t="s">
        <v>80</v>
      </c>
      <c r="AY1073" s="253" t="s">
        <v>160</v>
      </c>
    </row>
    <row r="1074" s="13" customFormat="1">
      <c r="A1074" s="13"/>
      <c r="B1074" s="243"/>
      <c r="C1074" s="244"/>
      <c r="D1074" s="245" t="s">
        <v>168</v>
      </c>
      <c r="E1074" s="246" t="s">
        <v>1</v>
      </c>
      <c r="F1074" s="247" t="s">
        <v>270</v>
      </c>
      <c r="G1074" s="244"/>
      <c r="H1074" s="246" t="s">
        <v>1</v>
      </c>
      <c r="I1074" s="248"/>
      <c r="J1074" s="244"/>
      <c r="K1074" s="244"/>
      <c r="L1074" s="249"/>
      <c r="M1074" s="250"/>
      <c r="N1074" s="251"/>
      <c r="O1074" s="251"/>
      <c r="P1074" s="251"/>
      <c r="Q1074" s="251"/>
      <c r="R1074" s="251"/>
      <c r="S1074" s="251"/>
      <c r="T1074" s="252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53" t="s">
        <v>168</v>
      </c>
      <c r="AU1074" s="253" t="s">
        <v>89</v>
      </c>
      <c r="AV1074" s="13" t="s">
        <v>87</v>
      </c>
      <c r="AW1074" s="13" t="s">
        <v>36</v>
      </c>
      <c r="AX1074" s="13" t="s">
        <v>80</v>
      </c>
      <c r="AY1074" s="253" t="s">
        <v>160</v>
      </c>
    </row>
    <row r="1075" s="14" customFormat="1">
      <c r="A1075" s="14"/>
      <c r="B1075" s="254"/>
      <c r="C1075" s="255"/>
      <c r="D1075" s="245" t="s">
        <v>168</v>
      </c>
      <c r="E1075" s="256" t="s">
        <v>1</v>
      </c>
      <c r="F1075" s="257" t="s">
        <v>271</v>
      </c>
      <c r="G1075" s="255"/>
      <c r="H1075" s="258">
        <v>1.26</v>
      </c>
      <c r="I1075" s="259"/>
      <c r="J1075" s="255"/>
      <c r="K1075" s="255"/>
      <c r="L1075" s="260"/>
      <c r="M1075" s="261"/>
      <c r="N1075" s="262"/>
      <c r="O1075" s="262"/>
      <c r="P1075" s="262"/>
      <c r="Q1075" s="262"/>
      <c r="R1075" s="262"/>
      <c r="S1075" s="262"/>
      <c r="T1075" s="263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64" t="s">
        <v>168</v>
      </c>
      <c r="AU1075" s="264" t="s">
        <v>89</v>
      </c>
      <c r="AV1075" s="14" t="s">
        <v>89</v>
      </c>
      <c r="AW1075" s="14" t="s">
        <v>36</v>
      </c>
      <c r="AX1075" s="14" t="s">
        <v>80</v>
      </c>
      <c r="AY1075" s="264" t="s">
        <v>160</v>
      </c>
    </row>
    <row r="1076" s="14" customFormat="1">
      <c r="A1076" s="14"/>
      <c r="B1076" s="254"/>
      <c r="C1076" s="255"/>
      <c r="D1076" s="245" t="s">
        <v>168</v>
      </c>
      <c r="E1076" s="256" t="s">
        <v>1</v>
      </c>
      <c r="F1076" s="257" t="s">
        <v>272</v>
      </c>
      <c r="G1076" s="255"/>
      <c r="H1076" s="258">
        <v>2.871</v>
      </c>
      <c r="I1076" s="259"/>
      <c r="J1076" s="255"/>
      <c r="K1076" s="255"/>
      <c r="L1076" s="260"/>
      <c r="M1076" s="261"/>
      <c r="N1076" s="262"/>
      <c r="O1076" s="262"/>
      <c r="P1076" s="262"/>
      <c r="Q1076" s="262"/>
      <c r="R1076" s="262"/>
      <c r="S1076" s="262"/>
      <c r="T1076" s="263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64" t="s">
        <v>168</v>
      </c>
      <c r="AU1076" s="264" t="s">
        <v>89</v>
      </c>
      <c r="AV1076" s="14" t="s">
        <v>89</v>
      </c>
      <c r="AW1076" s="14" t="s">
        <v>36</v>
      </c>
      <c r="AX1076" s="14" t="s">
        <v>80</v>
      </c>
      <c r="AY1076" s="264" t="s">
        <v>160</v>
      </c>
    </row>
    <row r="1077" s="14" customFormat="1">
      <c r="A1077" s="14"/>
      <c r="B1077" s="254"/>
      <c r="C1077" s="255"/>
      <c r="D1077" s="245" t="s">
        <v>168</v>
      </c>
      <c r="E1077" s="256" t="s">
        <v>1</v>
      </c>
      <c r="F1077" s="257" t="s">
        <v>273</v>
      </c>
      <c r="G1077" s="255"/>
      <c r="H1077" s="258">
        <v>3.2999999999999998</v>
      </c>
      <c r="I1077" s="259"/>
      <c r="J1077" s="255"/>
      <c r="K1077" s="255"/>
      <c r="L1077" s="260"/>
      <c r="M1077" s="261"/>
      <c r="N1077" s="262"/>
      <c r="O1077" s="262"/>
      <c r="P1077" s="262"/>
      <c r="Q1077" s="262"/>
      <c r="R1077" s="262"/>
      <c r="S1077" s="262"/>
      <c r="T1077" s="263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64" t="s">
        <v>168</v>
      </c>
      <c r="AU1077" s="264" t="s">
        <v>89</v>
      </c>
      <c r="AV1077" s="14" t="s">
        <v>89</v>
      </c>
      <c r="AW1077" s="14" t="s">
        <v>36</v>
      </c>
      <c r="AX1077" s="14" t="s">
        <v>80</v>
      </c>
      <c r="AY1077" s="264" t="s">
        <v>160</v>
      </c>
    </row>
    <row r="1078" s="16" customFormat="1">
      <c r="A1078" s="16"/>
      <c r="B1078" s="276"/>
      <c r="C1078" s="277"/>
      <c r="D1078" s="245" t="s">
        <v>168</v>
      </c>
      <c r="E1078" s="278" t="s">
        <v>1</v>
      </c>
      <c r="F1078" s="279" t="s">
        <v>213</v>
      </c>
      <c r="G1078" s="277"/>
      <c r="H1078" s="280">
        <v>7.431</v>
      </c>
      <c r="I1078" s="281"/>
      <c r="J1078" s="277"/>
      <c r="K1078" s="277"/>
      <c r="L1078" s="282"/>
      <c r="M1078" s="283"/>
      <c r="N1078" s="284"/>
      <c r="O1078" s="284"/>
      <c r="P1078" s="284"/>
      <c r="Q1078" s="284"/>
      <c r="R1078" s="284"/>
      <c r="S1078" s="284"/>
      <c r="T1078" s="285"/>
      <c r="U1078" s="16"/>
      <c r="V1078" s="16"/>
      <c r="W1078" s="16"/>
      <c r="X1078" s="16"/>
      <c r="Y1078" s="16"/>
      <c r="Z1078" s="16"/>
      <c r="AA1078" s="16"/>
      <c r="AB1078" s="16"/>
      <c r="AC1078" s="16"/>
      <c r="AD1078" s="16"/>
      <c r="AE1078" s="16"/>
      <c r="AT1078" s="286" t="s">
        <v>168</v>
      </c>
      <c r="AU1078" s="286" t="s">
        <v>89</v>
      </c>
      <c r="AV1078" s="16" t="s">
        <v>100</v>
      </c>
      <c r="AW1078" s="16" t="s">
        <v>36</v>
      </c>
      <c r="AX1078" s="16" t="s">
        <v>80</v>
      </c>
      <c r="AY1078" s="286" t="s">
        <v>160</v>
      </c>
    </row>
    <row r="1079" s="13" customFormat="1">
      <c r="A1079" s="13"/>
      <c r="B1079" s="243"/>
      <c r="C1079" s="244"/>
      <c r="D1079" s="245" t="s">
        <v>168</v>
      </c>
      <c r="E1079" s="246" t="s">
        <v>1</v>
      </c>
      <c r="F1079" s="247" t="s">
        <v>218</v>
      </c>
      <c r="G1079" s="244"/>
      <c r="H1079" s="246" t="s">
        <v>1</v>
      </c>
      <c r="I1079" s="248"/>
      <c r="J1079" s="244"/>
      <c r="K1079" s="244"/>
      <c r="L1079" s="249"/>
      <c r="M1079" s="250"/>
      <c r="N1079" s="251"/>
      <c r="O1079" s="251"/>
      <c r="P1079" s="251"/>
      <c r="Q1079" s="251"/>
      <c r="R1079" s="251"/>
      <c r="S1079" s="251"/>
      <c r="T1079" s="252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53" t="s">
        <v>168</v>
      </c>
      <c r="AU1079" s="253" t="s">
        <v>89</v>
      </c>
      <c r="AV1079" s="13" t="s">
        <v>87</v>
      </c>
      <c r="AW1079" s="13" t="s">
        <v>36</v>
      </c>
      <c r="AX1079" s="13" t="s">
        <v>80</v>
      </c>
      <c r="AY1079" s="253" t="s">
        <v>160</v>
      </c>
    </row>
    <row r="1080" s="14" customFormat="1">
      <c r="A1080" s="14"/>
      <c r="B1080" s="254"/>
      <c r="C1080" s="255"/>
      <c r="D1080" s="245" t="s">
        <v>168</v>
      </c>
      <c r="E1080" s="256" t="s">
        <v>1</v>
      </c>
      <c r="F1080" s="257" t="s">
        <v>274</v>
      </c>
      <c r="G1080" s="255"/>
      <c r="H1080" s="258">
        <v>3.25</v>
      </c>
      <c r="I1080" s="259"/>
      <c r="J1080" s="255"/>
      <c r="K1080" s="255"/>
      <c r="L1080" s="260"/>
      <c r="M1080" s="261"/>
      <c r="N1080" s="262"/>
      <c r="O1080" s="262"/>
      <c r="P1080" s="262"/>
      <c r="Q1080" s="262"/>
      <c r="R1080" s="262"/>
      <c r="S1080" s="262"/>
      <c r="T1080" s="263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64" t="s">
        <v>168</v>
      </c>
      <c r="AU1080" s="264" t="s">
        <v>89</v>
      </c>
      <c r="AV1080" s="14" t="s">
        <v>89</v>
      </c>
      <c r="AW1080" s="14" t="s">
        <v>36</v>
      </c>
      <c r="AX1080" s="14" t="s">
        <v>80</v>
      </c>
      <c r="AY1080" s="264" t="s">
        <v>160</v>
      </c>
    </row>
    <row r="1081" s="14" customFormat="1">
      <c r="A1081" s="14"/>
      <c r="B1081" s="254"/>
      <c r="C1081" s="255"/>
      <c r="D1081" s="245" t="s">
        <v>168</v>
      </c>
      <c r="E1081" s="256" t="s">
        <v>1</v>
      </c>
      <c r="F1081" s="257" t="s">
        <v>275</v>
      </c>
      <c r="G1081" s="255"/>
      <c r="H1081" s="258">
        <v>4.6799999999999997</v>
      </c>
      <c r="I1081" s="259"/>
      <c r="J1081" s="255"/>
      <c r="K1081" s="255"/>
      <c r="L1081" s="260"/>
      <c r="M1081" s="261"/>
      <c r="N1081" s="262"/>
      <c r="O1081" s="262"/>
      <c r="P1081" s="262"/>
      <c r="Q1081" s="262"/>
      <c r="R1081" s="262"/>
      <c r="S1081" s="262"/>
      <c r="T1081" s="263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64" t="s">
        <v>168</v>
      </c>
      <c r="AU1081" s="264" t="s">
        <v>89</v>
      </c>
      <c r="AV1081" s="14" t="s">
        <v>89</v>
      </c>
      <c r="AW1081" s="14" t="s">
        <v>36</v>
      </c>
      <c r="AX1081" s="14" t="s">
        <v>80</v>
      </c>
      <c r="AY1081" s="264" t="s">
        <v>160</v>
      </c>
    </row>
    <row r="1082" s="14" customFormat="1">
      <c r="A1082" s="14"/>
      <c r="B1082" s="254"/>
      <c r="C1082" s="255"/>
      <c r="D1082" s="245" t="s">
        <v>168</v>
      </c>
      <c r="E1082" s="256" t="s">
        <v>1</v>
      </c>
      <c r="F1082" s="257" t="s">
        <v>276</v>
      </c>
      <c r="G1082" s="255"/>
      <c r="H1082" s="258">
        <v>1.7549999999999999</v>
      </c>
      <c r="I1082" s="259"/>
      <c r="J1082" s="255"/>
      <c r="K1082" s="255"/>
      <c r="L1082" s="260"/>
      <c r="M1082" s="261"/>
      <c r="N1082" s="262"/>
      <c r="O1082" s="262"/>
      <c r="P1082" s="262"/>
      <c r="Q1082" s="262"/>
      <c r="R1082" s="262"/>
      <c r="S1082" s="262"/>
      <c r="T1082" s="263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64" t="s">
        <v>168</v>
      </c>
      <c r="AU1082" s="264" t="s">
        <v>89</v>
      </c>
      <c r="AV1082" s="14" t="s">
        <v>89</v>
      </c>
      <c r="AW1082" s="14" t="s">
        <v>36</v>
      </c>
      <c r="AX1082" s="14" t="s">
        <v>80</v>
      </c>
      <c r="AY1082" s="264" t="s">
        <v>160</v>
      </c>
    </row>
    <row r="1083" s="14" customFormat="1">
      <c r="A1083" s="14"/>
      <c r="B1083" s="254"/>
      <c r="C1083" s="255"/>
      <c r="D1083" s="245" t="s">
        <v>168</v>
      </c>
      <c r="E1083" s="256" t="s">
        <v>1</v>
      </c>
      <c r="F1083" s="257" t="s">
        <v>277</v>
      </c>
      <c r="G1083" s="255"/>
      <c r="H1083" s="258">
        <v>1.04</v>
      </c>
      <c r="I1083" s="259"/>
      <c r="J1083" s="255"/>
      <c r="K1083" s="255"/>
      <c r="L1083" s="260"/>
      <c r="M1083" s="261"/>
      <c r="N1083" s="262"/>
      <c r="O1083" s="262"/>
      <c r="P1083" s="262"/>
      <c r="Q1083" s="262"/>
      <c r="R1083" s="262"/>
      <c r="S1083" s="262"/>
      <c r="T1083" s="263"/>
      <c r="U1083" s="14"/>
      <c r="V1083" s="14"/>
      <c r="W1083" s="14"/>
      <c r="X1083" s="14"/>
      <c r="Y1083" s="14"/>
      <c r="Z1083" s="14"/>
      <c r="AA1083" s="14"/>
      <c r="AB1083" s="14"/>
      <c r="AC1083" s="14"/>
      <c r="AD1083" s="14"/>
      <c r="AE1083" s="14"/>
      <c r="AT1083" s="264" t="s">
        <v>168</v>
      </c>
      <c r="AU1083" s="264" t="s">
        <v>89</v>
      </c>
      <c r="AV1083" s="14" t="s">
        <v>89</v>
      </c>
      <c r="AW1083" s="14" t="s">
        <v>36</v>
      </c>
      <c r="AX1083" s="14" t="s">
        <v>80</v>
      </c>
      <c r="AY1083" s="264" t="s">
        <v>160</v>
      </c>
    </row>
    <row r="1084" s="16" customFormat="1">
      <c r="A1084" s="16"/>
      <c r="B1084" s="276"/>
      <c r="C1084" s="277"/>
      <c r="D1084" s="245" t="s">
        <v>168</v>
      </c>
      <c r="E1084" s="278" t="s">
        <v>1</v>
      </c>
      <c r="F1084" s="279" t="s">
        <v>213</v>
      </c>
      <c r="G1084" s="277"/>
      <c r="H1084" s="280">
        <v>10.724999999999998</v>
      </c>
      <c r="I1084" s="281"/>
      <c r="J1084" s="277"/>
      <c r="K1084" s="277"/>
      <c r="L1084" s="282"/>
      <c r="M1084" s="283"/>
      <c r="N1084" s="284"/>
      <c r="O1084" s="284"/>
      <c r="P1084" s="284"/>
      <c r="Q1084" s="284"/>
      <c r="R1084" s="284"/>
      <c r="S1084" s="284"/>
      <c r="T1084" s="285"/>
      <c r="U1084" s="16"/>
      <c r="V1084" s="16"/>
      <c r="W1084" s="16"/>
      <c r="X1084" s="16"/>
      <c r="Y1084" s="16"/>
      <c r="Z1084" s="16"/>
      <c r="AA1084" s="16"/>
      <c r="AB1084" s="16"/>
      <c r="AC1084" s="16"/>
      <c r="AD1084" s="16"/>
      <c r="AE1084" s="16"/>
      <c r="AT1084" s="286" t="s">
        <v>168</v>
      </c>
      <c r="AU1084" s="286" t="s">
        <v>89</v>
      </c>
      <c r="AV1084" s="16" t="s">
        <v>100</v>
      </c>
      <c r="AW1084" s="16" t="s">
        <v>36</v>
      </c>
      <c r="AX1084" s="16" t="s">
        <v>80</v>
      </c>
      <c r="AY1084" s="286" t="s">
        <v>160</v>
      </c>
    </row>
    <row r="1085" s="13" customFormat="1">
      <c r="A1085" s="13"/>
      <c r="B1085" s="243"/>
      <c r="C1085" s="244"/>
      <c r="D1085" s="245" t="s">
        <v>168</v>
      </c>
      <c r="E1085" s="246" t="s">
        <v>1</v>
      </c>
      <c r="F1085" s="247" t="s">
        <v>221</v>
      </c>
      <c r="G1085" s="244"/>
      <c r="H1085" s="246" t="s">
        <v>1</v>
      </c>
      <c r="I1085" s="248"/>
      <c r="J1085" s="244"/>
      <c r="K1085" s="244"/>
      <c r="L1085" s="249"/>
      <c r="M1085" s="250"/>
      <c r="N1085" s="251"/>
      <c r="O1085" s="251"/>
      <c r="P1085" s="251"/>
      <c r="Q1085" s="251"/>
      <c r="R1085" s="251"/>
      <c r="S1085" s="251"/>
      <c r="T1085" s="252"/>
      <c r="U1085" s="13"/>
      <c r="V1085" s="13"/>
      <c r="W1085" s="13"/>
      <c r="X1085" s="13"/>
      <c r="Y1085" s="13"/>
      <c r="Z1085" s="13"/>
      <c r="AA1085" s="13"/>
      <c r="AB1085" s="13"/>
      <c r="AC1085" s="13"/>
      <c r="AD1085" s="13"/>
      <c r="AE1085" s="13"/>
      <c r="AT1085" s="253" t="s">
        <v>168</v>
      </c>
      <c r="AU1085" s="253" t="s">
        <v>89</v>
      </c>
      <c r="AV1085" s="13" t="s">
        <v>87</v>
      </c>
      <c r="AW1085" s="13" t="s">
        <v>36</v>
      </c>
      <c r="AX1085" s="13" t="s">
        <v>80</v>
      </c>
      <c r="AY1085" s="253" t="s">
        <v>160</v>
      </c>
    </row>
    <row r="1086" s="14" customFormat="1">
      <c r="A1086" s="14"/>
      <c r="B1086" s="254"/>
      <c r="C1086" s="255"/>
      <c r="D1086" s="245" t="s">
        <v>168</v>
      </c>
      <c r="E1086" s="256" t="s">
        <v>1</v>
      </c>
      <c r="F1086" s="257" t="s">
        <v>278</v>
      </c>
      <c r="G1086" s="255"/>
      <c r="H1086" s="258">
        <v>3.25</v>
      </c>
      <c r="I1086" s="259"/>
      <c r="J1086" s="255"/>
      <c r="K1086" s="255"/>
      <c r="L1086" s="260"/>
      <c r="M1086" s="261"/>
      <c r="N1086" s="262"/>
      <c r="O1086" s="262"/>
      <c r="P1086" s="262"/>
      <c r="Q1086" s="262"/>
      <c r="R1086" s="262"/>
      <c r="S1086" s="262"/>
      <c r="T1086" s="263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64" t="s">
        <v>168</v>
      </c>
      <c r="AU1086" s="264" t="s">
        <v>89</v>
      </c>
      <c r="AV1086" s="14" t="s">
        <v>89</v>
      </c>
      <c r="AW1086" s="14" t="s">
        <v>36</v>
      </c>
      <c r="AX1086" s="14" t="s">
        <v>80</v>
      </c>
      <c r="AY1086" s="264" t="s">
        <v>160</v>
      </c>
    </row>
    <row r="1087" s="14" customFormat="1">
      <c r="A1087" s="14"/>
      <c r="B1087" s="254"/>
      <c r="C1087" s="255"/>
      <c r="D1087" s="245" t="s">
        <v>168</v>
      </c>
      <c r="E1087" s="256" t="s">
        <v>1</v>
      </c>
      <c r="F1087" s="257" t="s">
        <v>279</v>
      </c>
      <c r="G1087" s="255"/>
      <c r="H1087" s="258">
        <v>4.6799999999999997</v>
      </c>
      <c r="I1087" s="259"/>
      <c r="J1087" s="255"/>
      <c r="K1087" s="255"/>
      <c r="L1087" s="260"/>
      <c r="M1087" s="261"/>
      <c r="N1087" s="262"/>
      <c r="O1087" s="262"/>
      <c r="P1087" s="262"/>
      <c r="Q1087" s="262"/>
      <c r="R1087" s="262"/>
      <c r="S1087" s="262"/>
      <c r="T1087" s="263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64" t="s">
        <v>168</v>
      </c>
      <c r="AU1087" s="264" t="s">
        <v>89</v>
      </c>
      <c r="AV1087" s="14" t="s">
        <v>89</v>
      </c>
      <c r="AW1087" s="14" t="s">
        <v>36</v>
      </c>
      <c r="AX1087" s="14" t="s">
        <v>80</v>
      </c>
      <c r="AY1087" s="264" t="s">
        <v>160</v>
      </c>
    </row>
    <row r="1088" s="14" customFormat="1">
      <c r="A1088" s="14"/>
      <c r="B1088" s="254"/>
      <c r="C1088" s="255"/>
      <c r="D1088" s="245" t="s">
        <v>168</v>
      </c>
      <c r="E1088" s="256" t="s">
        <v>1</v>
      </c>
      <c r="F1088" s="257" t="s">
        <v>280</v>
      </c>
      <c r="G1088" s="255"/>
      <c r="H1088" s="258">
        <v>1.7549999999999999</v>
      </c>
      <c r="I1088" s="259"/>
      <c r="J1088" s="255"/>
      <c r="K1088" s="255"/>
      <c r="L1088" s="260"/>
      <c r="M1088" s="261"/>
      <c r="N1088" s="262"/>
      <c r="O1088" s="262"/>
      <c r="P1088" s="262"/>
      <c r="Q1088" s="262"/>
      <c r="R1088" s="262"/>
      <c r="S1088" s="262"/>
      <c r="T1088" s="263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64" t="s">
        <v>168</v>
      </c>
      <c r="AU1088" s="264" t="s">
        <v>89</v>
      </c>
      <c r="AV1088" s="14" t="s">
        <v>89</v>
      </c>
      <c r="AW1088" s="14" t="s">
        <v>36</v>
      </c>
      <c r="AX1088" s="14" t="s">
        <v>80</v>
      </c>
      <c r="AY1088" s="264" t="s">
        <v>160</v>
      </c>
    </row>
    <row r="1089" s="14" customFormat="1">
      <c r="A1089" s="14"/>
      <c r="B1089" s="254"/>
      <c r="C1089" s="255"/>
      <c r="D1089" s="245" t="s">
        <v>168</v>
      </c>
      <c r="E1089" s="256" t="s">
        <v>1</v>
      </c>
      <c r="F1089" s="257" t="s">
        <v>281</v>
      </c>
      <c r="G1089" s="255"/>
      <c r="H1089" s="258">
        <v>1.04</v>
      </c>
      <c r="I1089" s="259"/>
      <c r="J1089" s="255"/>
      <c r="K1089" s="255"/>
      <c r="L1089" s="260"/>
      <c r="M1089" s="261"/>
      <c r="N1089" s="262"/>
      <c r="O1089" s="262"/>
      <c r="P1089" s="262"/>
      <c r="Q1089" s="262"/>
      <c r="R1089" s="262"/>
      <c r="S1089" s="262"/>
      <c r="T1089" s="263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64" t="s">
        <v>168</v>
      </c>
      <c r="AU1089" s="264" t="s">
        <v>89</v>
      </c>
      <c r="AV1089" s="14" t="s">
        <v>89</v>
      </c>
      <c r="AW1089" s="14" t="s">
        <v>36</v>
      </c>
      <c r="AX1089" s="14" t="s">
        <v>80</v>
      </c>
      <c r="AY1089" s="264" t="s">
        <v>160</v>
      </c>
    </row>
    <row r="1090" s="16" customFormat="1">
      <c r="A1090" s="16"/>
      <c r="B1090" s="276"/>
      <c r="C1090" s="277"/>
      <c r="D1090" s="245" t="s">
        <v>168</v>
      </c>
      <c r="E1090" s="278" t="s">
        <v>1</v>
      </c>
      <c r="F1090" s="279" t="s">
        <v>213</v>
      </c>
      <c r="G1090" s="277"/>
      <c r="H1090" s="280">
        <v>10.724999999999998</v>
      </c>
      <c r="I1090" s="281"/>
      <c r="J1090" s="277"/>
      <c r="K1090" s="277"/>
      <c r="L1090" s="282"/>
      <c r="M1090" s="283"/>
      <c r="N1090" s="284"/>
      <c r="O1090" s="284"/>
      <c r="P1090" s="284"/>
      <c r="Q1090" s="284"/>
      <c r="R1090" s="284"/>
      <c r="S1090" s="284"/>
      <c r="T1090" s="285"/>
      <c r="U1090" s="16"/>
      <c r="V1090" s="16"/>
      <c r="W1090" s="16"/>
      <c r="X1090" s="16"/>
      <c r="Y1090" s="16"/>
      <c r="Z1090" s="16"/>
      <c r="AA1090" s="16"/>
      <c r="AB1090" s="16"/>
      <c r="AC1090" s="16"/>
      <c r="AD1090" s="16"/>
      <c r="AE1090" s="16"/>
      <c r="AT1090" s="286" t="s">
        <v>168</v>
      </c>
      <c r="AU1090" s="286" t="s">
        <v>89</v>
      </c>
      <c r="AV1090" s="16" t="s">
        <v>100</v>
      </c>
      <c r="AW1090" s="16" t="s">
        <v>36</v>
      </c>
      <c r="AX1090" s="16" t="s">
        <v>80</v>
      </c>
      <c r="AY1090" s="286" t="s">
        <v>160</v>
      </c>
    </row>
    <row r="1091" s="15" customFormat="1">
      <c r="A1091" s="15"/>
      <c r="B1091" s="265"/>
      <c r="C1091" s="266"/>
      <c r="D1091" s="245" t="s">
        <v>168</v>
      </c>
      <c r="E1091" s="267" t="s">
        <v>1</v>
      </c>
      <c r="F1091" s="268" t="s">
        <v>173</v>
      </c>
      <c r="G1091" s="266"/>
      <c r="H1091" s="269">
        <v>28.880999999999997</v>
      </c>
      <c r="I1091" s="270"/>
      <c r="J1091" s="266"/>
      <c r="K1091" s="266"/>
      <c r="L1091" s="271"/>
      <c r="M1091" s="303"/>
      <c r="N1091" s="304"/>
      <c r="O1091" s="304"/>
      <c r="P1091" s="304"/>
      <c r="Q1091" s="304"/>
      <c r="R1091" s="304"/>
      <c r="S1091" s="304"/>
      <c r="T1091" s="305"/>
      <c r="U1091" s="15"/>
      <c r="V1091" s="15"/>
      <c r="W1091" s="15"/>
      <c r="X1091" s="15"/>
      <c r="Y1091" s="15"/>
      <c r="Z1091" s="15"/>
      <c r="AA1091" s="15"/>
      <c r="AB1091" s="15"/>
      <c r="AC1091" s="15"/>
      <c r="AD1091" s="15"/>
      <c r="AE1091" s="15"/>
      <c r="AT1091" s="275" t="s">
        <v>168</v>
      </c>
      <c r="AU1091" s="275" t="s">
        <v>89</v>
      </c>
      <c r="AV1091" s="15" t="s">
        <v>166</v>
      </c>
      <c r="AW1091" s="15" t="s">
        <v>36</v>
      </c>
      <c r="AX1091" s="15" t="s">
        <v>87</v>
      </c>
      <c r="AY1091" s="275" t="s">
        <v>160</v>
      </c>
    </row>
    <row r="1092" s="2" customFormat="1" ht="6.96" customHeight="1">
      <c r="A1092" s="39"/>
      <c r="B1092" s="67"/>
      <c r="C1092" s="68"/>
      <c r="D1092" s="68"/>
      <c r="E1092" s="68"/>
      <c r="F1092" s="68"/>
      <c r="G1092" s="68"/>
      <c r="H1092" s="68"/>
      <c r="I1092" s="68"/>
      <c r="J1092" s="68"/>
      <c r="K1092" s="68"/>
      <c r="L1092" s="45"/>
      <c r="M1092" s="39"/>
      <c r="O1092" s="39"/>
      <c r="P1092" s="39"/>
      <c r="Q1092" s="39"/>
      <c r="R1092" s="39"/>
      <c r="S1092" s="39"/>
      <c r="T1092" s="39"/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</row>
  </sheetData>
  <sheetProtection sheet="1" autoFilter="0" formatColumns="0" formatRows="0" objects="1" scenarios="1" spinCount="100000" saltValue="INTBwi0lFFpbSyTm6NbOD97sZuJnpHSAsQbCxFAQNNdlOh+MrOFlkgfyrwaQTlfkAmfJ4/6iAV1yXUigjYb8MA==" hashValue="ZdYBhUSio4O0ch5VReUD6WLMBhtz9bheMThx323cUnCrgWv/Q9uYL160MObvoxtFEST356z5ham33Pp01xDQmA==" algorithmName="SHA-512" password="C4A3"/>
  <autoFilter ref="C140:K10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9:H129"/>
    <mergeCell ref="E131:H131"/>
    <mergeCell ref="E133:H13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89</v>
      </c>
    </row>
    <row r="4" s="1" customFormat="1" ht="24.96" customHeight="1">
      <c r="B4" s="21"/>
      <c r="D4" s="150" t="s">
        <v>114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HYGIENICKÉHO ZAŘÍZENÍ ZŠ-ÚSTECKÁ Č.P. 500 A 598</v>
      </c>
      <c r="F7" s="152"/>
      <c r="G7" s="152"/>
      <c r="H7" s="152"/>
      <c r="L7" s="21"/>
    </row>
    <row r="8">
      <c r="B8" s="21"/>
      <c r="D8" s="152" t="s">
        <v>115</v>
      </c>
      <c r="L8" s="21"/>
    </row>
    <row r="9" s="1" customFormat="1" ht="16.5" customHeight="1">
      <c r="B9" s="21"/>
      <c r="E9" s="153" t="s">
        <v>116</v>
      </c>
      <c r="F9" s="1"/>
      <c r="G9" s="1"/>
      <c r="H9" s="1"/>
      <c r="L9" s="21"/>
    </row>
    <row r="10" s="1" customFormat="1" ht="12" customHeight="1">
      <c r="B10" s="21"/>
      <c r="D10" s="152" t="s">
        <v>117</v>
      </c>
      <c r="L10" s="21"/>
    </row>
    <row r="11" s="2" customFormat="1" ht="16.5" customHeight="1">
      <c r="A11" s="39"/>
      <c r="B11" s="45"/>
      <c r="C11" s="39"/>
      <c r="D11" s="39"/>
      <c r="E11" s="164" t="s">
        <v>1059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1060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1061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14. 5. 2022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26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27</v>
      </c>
      <c r="F19" s="39"/>
      <c r="G19" s="39"/>
      <c r="H19" s="39"/>
      <c r="I19" s="152" t="s">
        <v>28</v>
      </c>
      <c r="J19" s="142" t="s">
        <v>29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30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28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32</v>
      </c>
      <c r="E24" s="39"/>
      <c r="F24" s="39"/>
      <c r="G24" s="39"/>
      <c r="H24" s="39"/>
      <c r="I24" s="152" t="s">
        <v>25</v>
      </c>
      <c r="J24" s="142" t="s">
        <v>33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34</v>
      </c>
      <c r="F25" s="39"/>
      <c r="G25" s="39"/>
      <c r="H25" s="39"/>
      <c r="I25" s="152" t="s">
        <v>28</v>
      </c>
      <c r="J25" s="142" t="s">
        <v>35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37</v>
      </c>
      <c r="E27" s="39"/>
      <c r="F27" s="39"/>
      <c r="G27" s="39"/>
      <c r="H27" s="39"/>
      <c r="I27" s="152" t="s">
        <v>25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38</v>
      </c>
      <c r="F28" s="39"/>
      <c r="G28" s="39"/>
      <c r="H28" s="39"/>
      <c r="I28" s="152" t="s">
        <v>28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39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40</v>
      </c>
      <c r="E34" s="39"/>
      <c r="F34" s="39"/>
      <c r="G34" s="39"/>
      <c r="H34" s="39"/>
      <c r="I34" s="39"/>
      <c r="J34" s="162">
        <f>ROUND(J134,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42</v>
      </c>
      <c r="G36" s="39"/>
      <c r="H36" s="39"/>
      <c r="I36" s="163" t="s">
        <v>41</v>
      </c>
      <c r="J36" s="163" t="s">
        <v>43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44</v>
      </c>
      <c r="E37" s="152" t="s">
        <v>45</v>
      </c>
      <c r="F37" s="165">
        <f>ROUND((SUM(BE134:BE345)),  2)</f>
        <v>0</v>
      </c>
      <c r="G37" s="39"/>
      <c r="H37" s="39"/>
      <c r="I37" s="166">
        <v>0.20999999999999999</v>
      </c>
      <c r="J37" s="165">
        <f>ROUND(((SUM(BE134:BE345))*I37),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46</v>
      </c>
      <c r="F38" s="165">
        <f>ROUND((SUM(BF134:BF345)),  2)</f>
        <v>0</v>
      </c>
      <c r="G38" s="39"/>
      <c r="H38" s="39"/>
      <c r="I38" s="166">
        <v>0.14999999999999999</v>
      </c>
      <c r="J38" s="165">
        <f>ROUND(((SUM(BF134:BF345))*I38),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47</v>
      </c>
      <c r="F39" s="165">
        <f>ROUND((SUM(BG134:BG345)),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48</v>
      </c>
      <c r="F40" s="165">
        <f>ROUND((SUM(BH134:BH345)),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49</v>
      </c>
      <c r="F41" s="165">
        <f>ROUND((SUM(BI134:BI345)),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50</v>
      </c>
      <c r="E43" s="169"/>
      <c r="F43" s="169"/>
      <c r="G43" s="170" t="s">
        <v>51</v>
      </c>
      <c r="H43" s="171" t="s">
        <v>52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53</v>
      </c>
      <c r="E50" s="175"/>
      <c r="F50" s="175"/>
      <c r="G50" s="174" t="s">
        <v>54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55</v>
      </c>
      <c r="E61" s="177"/>
      <c r="F61" s="178" t="s">
        <v>56</v>
      </c>
      <c r="G61" s="176" t="s">
        <v>55</v>
      </c>
      <c r="H61" s="177"/>
      <c r="I61" s="177"/>
      <c r="J61" s="179" t="s">
        <v>56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57</v>
      </c>
      <c r="E65" s="180"/>
      <c r="F65" s="180"/>
      <c r="G65" s="174" t="s">
        <v>58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55</v>
      </c>
      <c r="E76" s="177"/>
      <c r="F76" s="178" t="s">
        <v>56</v>
      </c>
      <c r="G76" s="176" t="s">
        <v>55</v>
      </c>
      <c r="H76" s="177"/>
      <c r="I76" s="177"/>
      <c r="J76" s="179" t="s">
        <v>56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HYGIENICKÉHO ZAŘÍZENÍ ZŠ-ÚSTECKÁ Č.P. 500 A 598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6" t="s">
        <v>1059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1060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1D.1.4.1 - Zařízení zdravotně technických instalací 1.etapa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14. 5. 2022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MĚSTO ČESKÁ TŘEBOVÁ</v>
      </c>
      <c r="G95" s="41"/>
      <c r="H95" s="41"/>
      <c r="I95" s="33" t="s">
        <v>32</v>
      </c>
      <c r="J95" s="37" t="str">
        <f>E25</f>
        <v>K I P spol. s r. 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30</v>
      </c>
      <c r="D96" s="41"/>
      <c r="E96" s="41"/>
      <c r="F96" s="28" t="str">
        <f>IF(E22="","",E22)</f>
        <v>Vyplň údaj</v>
      </c>
      <c r="G96" s="41"/>
      <c r="H96" s="41"/>
      <c r="I96" s="33" t="s">
        <v>37</v>
      </c>
      <c r="J96" s="37" t="str">
        <f>E28</f>
        <v>Pavel Rinn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120</v>
      </c>
      <c r="D98" s="187"/>
      <c r="E98" s="187"/>
      <c r="F98" s="187"/>
      <c r="G98" s="187"/>
      <c r="H98" s="187"/>
      <c r="I98" s="187"/>
      <c r="J98" s="188" t="s">
        <v>121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122</v>
      </c>
      <c r="D100" s="41"/>
      <c r="E100" s="41"/>
      <c r="F100" s="41"/>
      <c r="G100" s="41"/>
      <c r="H100" s="41"/>
      <c r="I100" s="41"/>
      <c r="J100" s="111">
        <f>J134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123</v>
      </c>
    </row>
    <row r="101" s="9" customFormat="1" ht="24.96" customHeight="1">
      <c r="A101" s="9"/>
      <c r="B101" s="190"/>
      <c r="C101" s="191"/>
      <c r="D101" s="192" t="s">
        <v>1062</v>
      </c>
      <c r="E101" s="193"/>
      <c r="F101" s="193"/>
      <c r="G101" s="193"/>
      <c r="H101" s="193"/>
      <c r="I101" s="193"/>
      <c r="J101" s="194">
        <f>J135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1063</v>
      </c>
      <c r="E102" s="193"/>
      <c r="F102" s="193"/>
      <c r="G102" s="193"/>
      <c r="H102" s="193"/>
      <c r="I102" s="193"/>
      <c r="J102" s="194">
        <f>J163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1064</v>
      </c>
      <c r="E103" s="193"/>
      <c r="F103" s="193"/>
      <c r="G103" s="193"/>
      <c r="H103" s="193"/>
      <c r="I103" s="193"/>
      <c r="J103" s="194">
        <f>J182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1065</v>
      </c>
      <c r="E104" s="193"/>
      <c r="F104" s="193"/>
      <c r="G104" s="193"/>
      <c r="H104" s="193"/>
      <c r="I104" s="193"/>
      <c r="J104" s="194">
        <f>J235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1066</v>
      </c>
      <c r="E105" s="193"/>
      <c r="F105" s="193"/>
      <c r="G105" s="193"/>
      <c r="H105" s="193"/>
      <c r="I105" s="193"/>
      <c r="J105" s="194">
        <f>J276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0"/>
      <c r="C106" s="191"/>
      <c r="D106" s="192" t="s">
        <v>1067</v>
      </c>
      <c r="E106" s="193"/>
      <c r="F106" s="193"/>
      <c r="G106" s="193"/>
      <c r="H106" s="193"/>
      <c r="I106" s="193"/>
      <c r="J106" s="194">
        <f>J292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90"/>
      <c r="C107" s="191"/>
      <c r="D107" s="192" t="s">
        <v>1068</v>
      </c>
      <c r="E107" s="193"/>
      <c r="F107" s="193"/>
      <c r="G107" s="193"/>
      <c r="H107" s="193"/>
      <c r="I107" s="193"/>
      <c r="J107" s="194">
        <f>J298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90"/>
      <c r="C108" s="191"/>
      <c r="D108" s="192" t="s">
        <v>1069</v>
      </c>
      <c r="E108" s="193"/>
      <c r="F108" s="193"/>
      <c r="G108" s="193"/>
      <c r="H108" s="193"/>
      <c r="I108" s="193"/>
      <c r="J108" s="194">
        <f>J321</f>
        <v>0</v>
      </c>
      <c r="K108" s="191"/>
      <c r="L108" s="19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90"/>
      <c r="C109" s="191"/>
      <c r="D109" s="192" t="s">
        <v>1070</v>
      </c>
      <c r="E109" s="193"/>
      <c r="F109" s="193"/>
      <c r="G109" s="193"/>
      <c r="H109" s="193"/>
      <c r="I109" s="193"/>
      <c r="J109" s="194">
        <f>J332</f>
        <v>0</v>
      </c>
      <c r="K109" s="191"/>
      <c r="L109" s="19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90"/>
      <c r="C110" s="191"/>
      <c r="D110" s="192" t="s">
        <v>1071</v>
      </c>
      <c r="E110" s="193"/>
      <c r="F110" s="193"/>
      <c r="G110" s="193"/>
      <c r="H110" s="193"/>
      <c r="I110" s="193"/>
      <c r="J110" s="194">
        <f>J335</f>
        <v>0</v>
      </c>
      <c r="K110" s="191"/>
      <c r="L110" s="19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145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6.25" customHeight="1">
      <c r="A120" s="39"/>
      <c r="B120" s="40"/>
      <c r="C120" s="41"/>
      <c r="D120" s="41"/>
      <c r="E120" s="185" t="str">
        <f>E7</f>
        <v>REKONSTRUKCE HYGIENICKÉHO ZAŘÍZENÍ ZŠ-ÚSTECKÁ Č.P. 500 A 598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" customFormat="1" ht="12" customHeight="1">
      <c r="B121" s="22"/>
      <c r="C121" s="33" t="s">
        <v>115</v>
      </c>
      <c r="D121" s="23"/>
      <c r="E121" s="23"/>
      <c r="F121" s="23"/>
      <c r="G121" s="23"/>
      <c r="H121" s="23"/>
      <c r="I121" s="23"/>
      <c r="J121" s="23"/>
      <c r="K121" s="23"/>
      <c r="L121" s="21"/>
    </row>
    <row r="122" s="1" customFormat="1" ht="16.5" customHeight="1">
      <c r="B122" s="22"/>
      <c r="C122" s="23"/>
      <c r="D122" s="23"/>
      <c r="E122" s="185" t="s">
        <v>116</v>
      </c>
      <c r="F122" s="23"/>
      <c r="G122" s="23"/>
      <c r="H122" s="23"/>
      <c r="I122" s="23"/>
      <c r="J122" s="23"/>
      <c r="K122" s="23"/>
      <c r="L122" s="21"/>
    </row>
    <row r="123" s="1" customFormat="1" ht="12" customHeight="1">
      <c r="B123" s="22"/>
      <c r="C123" s="33" t="s">
        <v>117</v>
      </c>
      <c r="D123" s="23"/>
      <c r="E123" s="23"/>
      <c r="F123" s="23"/>
      <c r="G123" s="23"/>
      <c r="H123" s="23"/>
      <c r="I123" s="23"/>
      <c r="J123" s="23"/>
      <c r="K123" s="23"/>
      <c r="L123" s="21"/>
    </row>
    <row r="124" s="2" customFormat="1" ht="16.5" customHeight="1">
      <c r="A124" s="39"/>
      <c r="B124" s="40"/>
      <c r="C124" s="41"/>
      <c r="D124" s="41"/>
      <c r="E124" s="306" t="s">
        <v>1059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1060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6.5" customHeight="1">
      <c r="A126" s="39"/>
      <c r="B126" s="40"/>
      <c r="C126" s="41"/>
      <c r="D126" s="41"/>
      <c r="E126" s="77" t="str">
        <f>E13</f>
        <v>1D.1.4.1 - Zařízení zdravotně technických instalací 1.etapa</v>
      </c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2" customHeight="1">
      <c r="A128" s="39"/>
      <c r="B128" s="40"/>
      <c r="C128" s="33" t="s">
        <v>20</v>
      </c>
      <c r="D128" s="41"/>
      <c r="E128" s="41"/>
      <c r="F128" s="28" t="str">
        <f>F16</f>
        <v xml:space="preserve"> </v>
      </c>
      <c r="G128" s="41"/>
      <c r="H128" s="41"/>
      <c r="I128" s="33" t="s">
        <v>22</v>
      </c>
      <c r="J128" s="80" t="str">
        <f>IF(J16="","",J16)</f>
        <v>14. 5. 2022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6.96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24</v>
      </c>
      <c r="D130" s="41"/>
      <c r="E130" s="41"/>
      <c r="F130" s="28" t="str">
        <f>E19</f>
        <v>MĚSTO ČESKÁ TŘEBOVÁ</v>
      </c>
      <c r="G130" s="41"/>
      <c r="H130" s="41"/>
      <c r="I130" s="33" t="s">
        <v>32</v>
      </c>
      <c r="J130" s="37" t="str">
        <f>E25</f>
        <v>K I P spol. s r. o.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30</v>
      </c>
      <c r="D131" s="41"/>
      <c r="E131" s="41"/>
      <c r="F131" s="28" t="str">
        <f>IF(E22="","",E22)</f>
        <v>Vyplň údaj</v>
      </c>
      <c r="G131" s="41"/>
      <c r="H131" s="41"/>
      <c r="I131" s="33" t="s">
        <v>37</v>
      </c>
      <c r="J131" s="37" t="str">
        <f>E28</f>
        <v>Pavel Rinn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0.32" customHeight="1">
      <c r="A132" s="39"/>
      <c r="B132" s="40"/>
      <c r="C132" s="41"/>
      <c r="D132" s="41"/>
      <c r="E132" s="41"/>
      <c r="F132" s="41"/>
      <c r="G132" s="41"/>
      <c r="H132" s="41"/>
      <c r="I132" s="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11" customFormat="1" ht="29.28" customHeight="1">
      <c r="A133" s="201"/>
      <c r="B133" s="202"/>
      <c r="C133" s="203" t="s">
        <v>146</v>
      </c>
      <c r="D133" s="204" t="s">
        <v>65</v>
      </c>
      <c r="E133" s="204" t="s">
        <v>61</v>
      </c>
      <c r="F133" s="204" t="s">
        <v>62</v>
      </c>
      <c r="G133" s="204" t="s">
        <v>147</v>
      </c>
      <c r="H133" s="204" t="s">
        <v>148</v>
      </c>
      <c r="I133" s="204" t="s">
        <v>149</v>
      </c>
      <c r="J133" s="205" t="s">
        <v>121</v>
      </c>
      <c r="K133" s="206" t="s">
        <v>150</v>
      </c>
      <c r="L133" s="207"/>
      <c r="M133" s="101" t="s">
        <v>1</v>
      </c>
      <c r="N133" s="102" t="s">
        <v>44</v>
      </c>
      <c r="O133" s="102" t="s">
        <v>151</v>
      </c>
      <c r="P133" s="102" t="s">
        <v>152</v>
      </c>
      <c r="Q133" s="102" t="s">
        <v>153</v>
      </c>
      <c r="R133" s="102" t="s">
        <v>154</v>
      </c>
      <c r="S133" s="102" t="s">
        <v>155</v>
      </c>
      <c r="T133" s="103" t="s">
        <v>156</v>
      </c>
      <c r="U133" s="201"/>
      <c r="V133" s="201"/>
      <c r="W133" s="201"/>
      <c r="X133" s="201"/>
      <c r="Y133" s="201"/>
      <c r="Z133" s="201"/>
      <c r="AA133" s="201"/>
      <c r="AB133" s="201"/>
      <c r="AC133" s="201"/>
      <c r="AD133" s="201"/>
      <c r="AE133" s="201"/>
    </row>
    <row r="134" s="2" customFormat="1" ht="22.8" customHeight="1">
      <c r="A134" s="39"/>
      <c r="B134" s="40"/>
      <c r="C134" s="108" t="s">
        <v>157</v>
      </c>
      <c r="D134" s="41"/>
      <c r="E134" s="41"/>
      <c r="F134" s="41"/>
      <c r="G134" s="41"/>
      <c r="H134" s="41"/>
      <c r="I134" s="41"/>
      <c r="J134" s="208">
        <f>BK134</f>
        <v>0</v>
      </c>
      <c r="K134" s="41"/>
      <c r="L134" s="45"/>
      <c r="M134" s="104"/>
      <c r="N134" s="209"/>
      <c r="O134" s="105"/>
      <c r="P134" s="210">
        <f>P135+P163+P182+P235+P276+P292+P298+P321+P332+P335</f>
        <v>0</v>
      </c>
      <c r="Q134" s="105"/>
      <c r="R134" s="210">
        <f>R135+R163+R182+R235+R276+R292+R298+R321+R332+R335</f>
        <v>0</v>
      </c>
      <c r="S134" s="105"/>
      <c r="T134" s="211">
        <f>T135+T163+T182+T235+T276+T292+T298+T321+T332+T335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79</v>
      </c>
      <c r="AU134" s="18" t="s">
        <v>123</v>
      </c>
      <c r="BK134" s="212">
        <f>BK135+BK163+BK182+BK235+BK276+BK292+BK298+BK321+BK332+BK335</f>
        <v>0</v>
      </c>
    </row>
    <row r="135" s="12" customFormat="1" ht="25.92" customHeight="1">
      <c r="A135" s="12"/>
      <c r="B135" s="213"/>
      <c r="C135" s="214"/>
      <c r="D135" s="215" t="s">
        <v>79</v>
      </c>
      <c r="E135" s="216" t="s">
        <v>87</v>
      </c>
      <c r="F135" s="216" t="s">
        <v>1072</v>
      </c>
      <c r="G135" s="214"/>
      <c r="H135" s="214"/>
      <c r="I135" s="217"/>
      <c r="J135" s="218">
        <f>BK135</f>
        <v>0</v>
      </c>
      <c r="K135" s="214"/>
      <c r="L135" s="219"/>
      <c r="M135" s="220"/>
      <c r="N135" s="221"/>
      <c r="O135" s="221"/>
      <c r="P135" s="222">
        <f>SUM(P136:P162)</f>
        <v>0</v>
      </c>
      <c r="Q135" s="221"/>
      <c r="R135" s="222">
        <f>SUM(R136:R162)</f>
        <v>0</v>
      </c>
      <c r="S135" s="221"/>
      <c r="T135" s="223">
        <f>SUM(T136:T162)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4" t="s">
        <v>87</v>
      </c>
      <c r="AT135" s="225" t="s">
        <v>79</v>
      </c>
      <c r="AU135" s="225" t="s">
        <v>80</v>
      </c>
      <c r="AY135" s="224" t="s">
        <v>160</v>
      </c>
      <c r="BK135" s="226">
        <f>SUM(BK136:BK162)</f>
        <v>0</v>
      </c>
    </row>
    <row r="136" s="2" customFormat="1" ht="21.75" customHeight="1">
      <c r="A136" s="39"/>
      <c r="B136" s="40"/>
      <c r="C136" s="229" t="s">
        <v>87</v>
      </c>
      <c r="D136" s="229" t="s">
        <v>162</v>
      </c>
      <c r="E136" s="230" t="s">
        <v>1073</v>
      </c>
      <c r="F136" s="231" t="s">
        <v>1074</v>
      </c>
      <c r="G136" s="232" t="s">
        <v>165</v>
      </c>
      <c r="H136" s="233">
        <v>0.996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45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166</v>
      </c>
      <c r="AT136" s="241" t="s">
        <v>162</v>
      </c>
      <c r="AU136" s="241" t="s">
        <v>87</v>
      </c>
      <c r="AY136" s="18" t="s">
        <v>160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87</v>
      </c>
      <c r="BK136" s="242">
        <f>ROUND(I136*H136,2)</f>
        <v>0</v>
      </c>
      <c r="BL136" s="18" t="s">
        <v>166</v>
      </c>
      <c r="BM136" s="241" t="s">
        <v>89</v>
      </c>
    </row>
    <row r="137" s="2" customFormat="1" ht="24.15" customHeight="1">
      <c r="A137" s="39"/>
      <c r="B137" s="40"/>
      <c r="C137" s="229" t="s">
        <v>89</v>
      </c>
      <c r="D137" s="229" t="s">
        <v>162</v>
      </c>
      <c r="E137" s="230" t="s">
        <v>1075</v>
      </c>
      <c r="F137" s="231" t="s">
        <v>1076</v>
      </c>
      <c r="G137" s="232" t="s">
        <v>165</v>
      </c>
      <c r="H137" s="233">
        <v>2.988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45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166</v>
      </c>
      <c r="AT137" s="241" t="s">
        <v>162</v>
      </c>
      <c r="AU137" s="241" t="s">
        <v>87</v>
      </c>
      <c r="AY137" s="18" t="s">
        <v>160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87</v>
      </c>
      <c r="BK137" s="242">
        <f>ROUND(I137*H137,2)</f>
        <v>0</v>
      </c>
      <c r="BL137" s="18" t="s">
        <v>166</v>
      </c>
      <c r="BM137" s="241" t="s">
        <v>166</v>
      </c>
    </row>
    <row r="138" s="2" customFormat="1" ht="21.75" customHeight="1">
      <c r="A138" s="39"/>
      <c r="B138" s="40"/>
      <c r="C138" s="229" t="s">
        <v>100</v>
      </c>
      <c r="D138" s="229" t="s">
        <v>162</v>
      </c>
      <c r="E138" s="230" t="s">
        <v>1077</v>
      </c>
      <c r="F138" s="231" t="s">
        <v>1078</v>
      </c>
      <c r="G138" s="232" t="s">
        <v>165</v>
      </c>
      <c r="H138" s="233">
        <v>2.1600000000000001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45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166</v>
      </c>
      <c r="AT138" s="241" t="s">
        <v>162</v>
      </c>
      <c r="AU138" s="241" t="s">
        <v>87</v>
      </c>
      <c r="AY138" s="18" t="s">
        <v>160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87</v>
      </c>
      <c r="BK138" s="242">
        <f>ROUND(I138*H138,2)</f>
        <v>0</v>
      </c>
      <c r="BL138" s="18" t="s">
        <v>166</v>
      </c>
      <c r="BM138" s="241" t="s">
        <v>206</v>
      </c>
    </row>
    <row r="139" s="14" customFormat="1">
      <c r="A139" s="14"/>
      <c r="B139" s="254"/>
      <c r="C139" s="255"/>
      <c r="D139" s="245" t="s">
        <v>168</v>
      </c>
      <c r="E139" s="256" t="s">
        <v>1</v>
      </c>
      <c r="F139" s="257" t="s">
        <v>1079</v>
      </c>
      <c r="G139" s="255"/>
      <c r="H139" s="258">
        <v>2.1600000000000001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4" t="s">
        <v>168</v>
      </c>
      <c r="AU139" s="264" t="s">
        <v>87</v>
      </c>
      <c r="AV139" s="14" t="s">
        <v>89</v>
      </c>
      <c r="AW139" s="14" t="s">
        <v>36</v>
      </c>
      <c r="AX139" s="14" t="s">
        <v>80</v>
      </c>
      <c r="AY139" s="264" t="s">
        <v>160</v>
      </c>
    </row>
    <row r="140" s="15" customFormat="1">
      <c r="A140" s="15"/>
      <c r="B140" s="265"/>
      <c r="C140" s="266"/>
      <c r="D140" s="245" t="s">
        <v>168</v>
      </c>
      <c r="E140" s="267" t="s">
        <v>1</v>
      </c>
      <c r="F140" s="268" t="s">
        <v>173</v>
      </c>
      <c r="G140" s="266"/>
      <c r="H140" s="269">
        <v>2.1600000000000001</v>
      </c>
      <c r="I140" s="270"/>
      <c r="J140" s="266"/>
      <c r="K140" s="266"/>
      <c r="L140" s="271"/>
      <c r="M140" s="272"/>
      <c r="N140" s="273"/>
      <c r="O140" s="273"/>
      <c r="P140" s="273"/>
      <c r="Q140" s="273"/>
      <c r="R140" s="273"/>
      <c r="S140" s="273"/>
      <c r="T140" s="27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5" t="s">
        <v>168</v>
      </c>
      <c r="AU140" s="275" t="s">
        <v>87</v>
      </c>
      <c r="AV140" s="15" t="s">
        <v>166</v>
      </c>
      <c r="AW140" s="15" t="s">
        <v>36</v>
      </c>
      <c r="AX140" s="15" t="s">
        <v>87</v>
      </c>
      <c r="AY140" s="275" t="s">
        <v>160</v>
      </c>
    </row>
    <row r="141" s="2" customFormat="1" ht="21.75" customHeight="1">
      <c r="A141" s="39"/>
      <c r="B141" s="40"/>
      <c r="C141" s="229" t="s">
        <v>166</v>
      </c>
      <c r="D141" s="229" t="s">
        <v>162</v>
      </c>
      <c r="E141" s="230" t="s">
        <v>1080</v>
      </c>
      <c r="F141" s="231" t="s">
        <v>1081</v>
      </c>
      <c r="G141" s="232" t="s">
        <v>165</v>
      </c>
      <c r="H141" s="233">
        <v>2.1600000000000001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45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166</v>
      </c>
      <c r="AT141" s="241" t="s">
        <v>162</v>
      </c>
      <c r="AU141" s="241" t="s">
        <v>87</v>
      </c>
      <c r="AY141" s="18" t="s">
        <v>160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87</v>
      </c>
      <c r="BK141" s="242">
        <f>ROUND(I141*H141,2)</f>
        <v>0</v>
      </c>
      <c r="BL141" s="18" t="s">
        <v>166</v>
      </c>
      <c r="BM141" s="241" t="s">
        <v>225</v>
      </c>
    </row>
    <row r="142" s="2" customFormat="1" ht="16.5" customHeight="1">
      <c r="A142" s="39"/>
      <c r="B142" s="40"/>
      <c r="C142" s="229" t="s">
        <v>198</v>
      </c>
      <c r="D142" s="229" t="s">
        <v>162</v>
      </c>
      <c r="E142" s="230" t="s">
        <v>1082</v>
      </c>
      <c r="F142" s="231" t="s">
        <v>1083</v>
      </c>
      <c r="G142" s="232" t="s">
        <v>165</v>
      </c>
      <c r="H142" s="233">
        <v>2.1600000000000001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45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166</v>
      </c>
      <c r="AT142" s="241" t="s">
        <v>162</v>
      </c>
      <c r="AU142" s="241" t="s">
        <v>87</v>
      </c>
      <c r="AY142" s="18" t="s">
        <v>160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87</v>
      </c>
      <c r="BK142" s="242">
        <f>ROUND(I142*H142,2)</f>
        <v>0</v>
      </c>
      <c r="BL142" s="18" t="s">
        <v>166</v>
      </c>
      <c r="BM142" s="241" t="s">
        <v>247</v>
      </c>
    </row>
    <row r="143" s="2" customFormat="1" ht="16.5" customHeight="1">
      <c r="A143" s="39"/>
      <c r="B143" s="40"/>
      <c r="C143" s="229" t="s">
        <v>206</v>
      </c>
      <c r="D143" s="229" t="s">
        <v>162</v>
      </c>
      <c r="E143" s="230" t="s">
        <v>1084</v>
      </c>
      <c r="F143" s="231" t="s">
        <v>1085</v>
      </c>
      <c r="G143" s="232" t="s">
        <v>165</v>
      </c>
      <c r="H143" s="233">
        <v>1.2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45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166</v>
      </c>
      <c r="AT143" s="241" t="s">
        <v>162</v>
      </c>
      <c r="AU143" s="241" t="s">
        <v>87</v>
      </c>
      <c r="AY143" s="18" t="s">
        <v>160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87</v>
      </c>
      <c r="BK143" s="242">
        <f>ROUND(I143*H143,2)</f>
        <v>0</v>
      </c>
      <c r="BL143" s="18" t="s">
        <v>166</v>
      </c>
      <c r="BM143" s="241" t="s">
        <v>265</v>
      </c>
    </row>
    <row r="144" s="14" customFormat="1">
      <c r="A144" s="14"/>
      <c r="B144" s="254"/>
      <c r="C144" s="255"/>
      <c r="D144" s="245" t="s">
        <v>168</v>
      </c>
      <c r="E144" s="256" t="s">
        <v>1</v>
      </c>
      <c r="F144" s="257" t="s">
        <v>1086</v>
      </c>
      <c r="G144" s="255"/>
      <c r="H144" s="258">
        <v>1.2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4" t="s">
        <v>168</v>
      </c>
      <c r="AU144" s="264" t="s">
        <v>87</v>
      </c>
      <c r="AV144" s="14" t="s">
        <v>89</v>
      </c>
      <c r="AW144" s="14" t="s">
        <v>36</v>
      </c>
      <c r="AX144" s="14" t="s">
        <v>80</v>
      </c>
      <c r="AY144" s="264" t="s">
        <v>160</v>
      </c>
    </row>
    <row r="145" s="15" customFormat="1">
      <c r="A145" s="15"/>
      <c r="B145" s="265"/>
      <c r="C145" s="266"/>
      <c r="D145" s="245" t="s">
        <v>168</v>
      </c>
      <c r="E145" s="267" t="s">
        <v>1</v>
      </c>
      <c r="F145" s="268" t="s">
        <v>173</v>
      </c>
      <c r="G145" s="266"/>
      <c r="H145" s="269">
        <v>1.2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5" t="s">
        <v>168</v>
      </c>
      <c r="AU145" s="275" t="s">
        <v>87</v>
      </c>
      <c r="AV145" s="15" t="s">
        <v>166</v>
      </c>
      <c r="AW145" s="15" t="s">
        <v>36</v>
      </c>
      <c r="AX145" s="15" t="s">
        <v>87</v>
      </c>
      <c r="AY145" s="275" t="s">
        <v>160</v>
      </c>
    </row>
    <row r="146" s="2" customFormat="1" ht="21.75" customHeight="1">
      <c r="A146" s="39"/>
      <c r="B146" s="40"/>
      <c r="C146" s="229" t="s">
        <v>214</v>
      </c>
      <c r="D146" s="229" t="s">
        <v>162</v>
      </c>
      <c r="E146" s="230" t="s">
        <v>1087</v>
      </c>
      <c r="F146" s="231" t="s">
        <v>1088</v>
      </c>
      <c r="G146" s="232" t="s">
        <v>165</v>
      </c>
      <c r="H146" s="233">
        <v>0.95999999999999996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45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166</v>
      </c>
      <c r="AT146" s="241" t="s">
        <v>162</v>
      </c>
      <c r="AU146" s="241" t="s">
        <v>87</v>
      </c>
      <c r="AY146" s="18" t="s">
        <v>160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87</v>
      </c>
      <c r="BK146" s="242">
        <f>ROUND(I146*H146,2)</f>
        <v>0</v>
      </c>
      <c r="BL146" s="18" t="s">
        <v>166</v>
      </c>
      <c r="BM146" s="241" t="s">
        <v>289</v>
      </c>
    </row>
    <row r="147" s="14" customFormat="1">
      <c r="A147" s="14"/>
      <c r="B147" s="254"/>
      <c r="C147" s="255"/>
      <c r="D147" s="245" t="s">
        <v>168</v>
      </c>
      <c r="E147" s="256" t="s">
        <v>1</v>
      </c>
      <c r="F147" s="257" t="s">
        <v>1089</v>
      </c>
      <c r="G147" s="255"/>
      <c r="H147" s="258">
        <v>0.95999999999999996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168</v>
      </c>
      <c r="AU147" s="264" t="s">
        <v>87</v>
      </c>
      <c r="AV147" s="14" t="s">
        <v>89</v>
      </c>
      <c r="AW147" s="14" t="s">
        <v>36</v>
      </c>
      <c r="AX147" s="14" t="s">
        <v>80</v>
      </c>
      <c r="AY147" s="264" t="s">
        <v>160</v>
      </c>
    </row>
    <row r="148" s="15" customFormat="1">
      <c r="A148" s="15"/>
      <c r="B148" s="265"/>
      <c r="C148" s="266"/>
      <c r="D148" s="245" t="s">
        <v>168</v>
      </c>
      <c r="E148" s="267" t="s">
        <v>1</v>
      </c>
      <c r="F148" s="268" t="s">
        <v>173</v>
      </c>
      <c r="G148" s="266"/>
      <c r="H148" s="269">
        <v>0.95999999999999996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5" t="s">
        <v>168</v>
      </c>
      <c r="AU148" s="275" t="s">
        <v>87</v>
      </c>
      <c r="AV148" s="15" t="s">
        <v>166</v>
      </c>
      <c r="AW148" s="15" t="s">
        <v>36</v>
      </c>
      <c r="AX148" s="15" t="s">
        <v>87</v>
      </c>
      <c r="AY148" s="275" t="s">
        <v>160</v>
      </c>
    </row>
    <row r="149" s="2" customFormat="1" ht="21.75" customHeight="1">
      <c r="A149" s="39"/>
      <c r="B149" s="40"/>
      <c r="C149" s="229" t="s">
        <v>225</v>
      </c>
      <c r="D149" s="229" t="s">
        <v>162</v>
      </c>
      <c r="E149" s="230" t="s">
        <v>1090</v>
      </c>
      <c r="F149" s="231" t="s">
        <v>1091</v>
      </c>
      <c r="G149" s="232" t="s">
        <v>165</v>
      </c>
      <c r="H149" s="233">
        <v>0.95999999999999996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45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166</v>
      </c>
      <c r="AT149" s="241" t="s">
        <v>162</v>
      </c>
      <c r="AU149" s="241" t="s">
        <v>87</v>
      </c>
      <c r="AY149" s="18" t="s">
        <v>160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87</v>
      </c>
      <c r="BK149" s="242">
        <f>ROUND(I149*H149,2)</f>
        <v>0</v>
      </c>
      <c r="BL149" s="18" t="s">
        <v>166</v>
      </c>
      <c r="BM149" s="241" t="s">
        <v>296</v>
      </c>
    </row>
    <row r="150" s="2" customFormat="1" ht="21.75" customHeight="1">
      <c r="A150" s="39"/>
      <c r="B150" s="40"/>
      <c r="C150" s="229" t="s">
        <v>232</v>
      </c>
      <c r="D150" s="229" t="s">
        <v>162</v>
      </c>
      <c r="E150" s="230" t="s">
        <v>1092</v>
      </c>
      <c r="F150" s="231" t="s">
        <v>1093</v>
      </c>
      <c r="G150" s="232" t="s">
        <v>165</v>
      </c>
      <c r="H150" s="233">
        <v>9.5999999999999996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45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166</v>
      </c>
      <c r="AT150" s="241" t="s">
        <v>162</v>
      </c>
      <c r="AU150" s="241" t="s">
        <v>87</v>
      </c>
      <c r="AY150" s="18" t="s">
        <v>160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87</v>
      </c>
      <c r="BK150" s="242">
        <f>ROUND(I150*H150,2)</f>
        <v>0</v>
      </c>
      <c r="BL150" s="18" t="s">
        <v>166</v>
      </c>
      <c r="BM150" s="241" t="s">
        <v>312</v>
      </c>
    </row>
    <row r="151" s="14" customFormat="1">
      <c r="A151" s="14"/>
      <c r="B151" s="254"/>
      <c r="C151" s="255"/>
      <c r="D151" s="245" t="s">
        <v>168</v>
      </c>
      <c r="E151" s="256" t="s">
        <v>1</v>
      </c>
      <c r="F151" s="257" t="s">
        <v>1094</v>
      </c>
      <c r="G151" s="255"/>
      <c r="H151" s="258">
        <v>9.5999999999999996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168</v>
      </c>
      <c r="AU151" s="264" t="s">
        <v>87</v>
      </c>
      <c r="AV151" s="14" t="s">
        <v>89</v>
      </c>
      <c r="AW151" s="14" t="s">
        <v>36</v>
      </c>
      <c r="AX151" s="14" t="s">
        <v>80</v>
      </c>
      <c r="AY151" s="264" t="s">
        <v>160</v>
      </c>
    </row>
    <row r="152" s="15" customFormat="1">
      <c r="A152" s="15"/>
      <c r="B152" s="265"/>
      <c r="C152" s="266"/>
      <c r="D152" s="245" t="s">
        <v>168</v>
      </c>
      <c r="E152" s="267" t="s">
        <v>1</v>
      </c>
      <c r="F152" s="268" t="s">
        <v>173</v>
      </c>
      <c r="G152" s="266"/>
      <c r="H152" s="269">
        <v>9.5999999999999996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5" t="s">
        <v>168</v>
      </c>
      <c r="AU152" s="275" t="s">
        <v>87</v>
      </c>
      <c r="AV152" s="15" t="s">
        <v>166</v>
      </c>
      <c r="AW152" s="15" t="s">
        <v>36</v>
      </c>
      <c r="AX152" s="15" t="s">
        <v>87</v>
      </c>
      <c r="AY152" s="275" t="s">
        <v>160</v>
      </c>
    </row>
    <row r="153" s="2" customFormat="1" ht="16.5" customHeight="1">
      <c r="A153" s="39"/>
      <c r="B153" s="40"/>
      <c r="C153" s="229" t="s">
        <v>247</v>
      </c>
      <c r="D153" s="229" t="s">
        <v>162</v>
      </c>
      <c r="E153" s="230" t="s">
        <v>1095</v>
      </c>
      <c r="F153" s="231" t="s">
        <v>1096</v>
      </c>
      <c r="G153" s="232" t="s">
        <v>176</v>
      </c>
      <c r="H153" s="233">
        <v>1.488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45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166</v>
      </c>
      <c r="AT153" s="241" t="s">
        <v>162</v>
      </c>
      <c r="AU153" s="241" t="s">
        <v>87</v>
      </c>
      <c r="AY153" s="18" t="s">
        <v>160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87</v>
      </c>
      <c r="BK153" s="242">
        <f>ROUND(I153*H153,2)</f>
        <v>0</v>
      </c>
      <c r="BL153" s="18" t="s">
        <v>166</v>
      </c>
      <c r="BM153" s="241" t="s">
        <v>324</v>
      </c>
    </row>
    <row r="154" s="14" customFormat="1">
      <c r="A154" s="14"/>
      <c r="B154" s="254"/>
      <c r="C154" s="255"/>
      <c r="D154" s="245" t="s">
        <v>168</v>
      </c>
      <c r="E154" s="256" t="s">
        <v>1</v>
      </c>
      <c r="F154" s="257" t="s">
        <v>1097</v>
      </c>
      <c r="G154" s="255"/>
      <c r="H154" s="258">
        <v>1.488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4" t="s">
        <v>168</v>
      </c>
      <c r="AU154" s="264" t="s">
        <v>87</v>
      </c>
      <c r="AV154" s="14" t="s">
        <v>89</v>
      </c>
      <c r="AW154" s="14" t="s">
        <v>36</v>
      </c>
      <c r="AX154" s="14" t="s">
        <v>80</v>
      </c>
      <c r="AY154" s="264" t="s">
        <v>160</v>
      </c>
    </row>
    <row r="155" s="15" customFormat="1">
      <c r="A155" s="15"/>
      <c r="B155" s="265"/>
      <c r="C155" s="266"/>
      <c r="D155" s="245" t="s">
        <v>168</v>
      </c>
      <c r="E155" s="267" t="s">
        <v>1</v>
      </c>
      <c r="F155" s="268" t="s">
        <v>173</v>
      </c>
      <c r="G155" s="266"/>
      <c r="H155" s="269">
        <v>1.488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5" t="s">
        <v>168</v>
      </c>
      <c r="AU155" s="275" t="s">
        <v>87</v>
      </c>
      <c r="AV155" s="15" t="s">
        <v>166</v>
      </c>
      <c r="AW155" s="15" t="s">
        <v>36</v>
      </c>
      <c r="AX155" s="15" t="s">
        <v>87</v>
      </c>
      <c r="AY155" s="275" t="s">
        <v>160</v>
      </c>
    </row>
    <row r="156" s="2" customFormat="1" ht="16.5" customHeight="1">
      <c r="A156" s="39"/>
      <c r="B156" s="40"/>
      <c r="C156" s="229" t="s">
        <v>261</v>
      </c>
      <c r="D156" s="229" t="s">
        <v>162</v>
      </c>
      <c r="E156" s="230" t="s">
        <v>1098</v>
      </c>
      <c r="F156" s="231" t="s">
        <v>1099</v>
      </c>
      <c r="G156" s="232" t="s">
        <v>165</v>
      </c>
      <c r="H156" s="233">
        <v>1.6000000000000001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45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166</v>
      </c>
      <c r="AT156" s="241" t="s">
        <v>162</v>
      </c>
      <c r="AU156" s="241" t="s">
        <v>87</v>
      </c>
      <c r="AY156" s="18" t="s">
        <v>160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87</v>
      </c>
      <c r="BK156" s="242">
        <f>ROUND(I156*H156,2)</f>
        <v>0</v>
      </c>
      <c r="BL156" s="18" t="s">
        <v>166</v>
      </c>
      <c r="BM156" s="241" t="s">
        <v>332</v>
      </c>
    </row>
    <row r="157" s="14" customFormat="1">
      <c r="A157" s="14"/>
      <c r="B157" s="254"/>
      <c r="C157" s="255"/>
      <c r="D157" s="245" t="s">
        <v>168</v>
      </c>
      <c r="E157" s="256" t="s">
        <v>1</v>
      </c>
      <c r="F157" s="257" t="s">
        <v>1100</v>
      </c>
      <c r="G157" s="255"/>
      <c r="H157" s="258">
        <v>1.6000000000000001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168</v>
      </c>
      <c r="AU157" s="264" t="s">
        <v>87</v>
      </c>
      <c r="AV157" s="14" t="s">
        <v>89</v>
      </c>
      <c r="AW157" s="14" t="s">
        <v>36</v>
      </c>
      <c r="AX157" s="14" t="s">
        <v>80</v>
      </c>
      <c r="AY157" s="264" t="s">
        <v>160</v>
      </c>
    </row>
    <row r="158" s="15" customFormat="1">
      <c r="A158" s="15"/>
      <c r="B158" s="265"/>
      <c r="C158" s="266"/>
      <c r="D158" s="245" t="s">
        <v>168</v>
      </c>
      <c r="E158" s="267" t="s">
        <v>1</v>
      </c>
      <c r="F158" s="268" t="s">
        <v>173</v>
      </c>
      <c r="G158" s="266"/>
      <c r="H158" s="269">
        <v>1.6000000000000001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5" t="s">
        <v>168</v>
      </c>
      <c r="AU158" s="275" t="s">
        <v>87</v>
      </c>
      <c r="AV158" s="15" t="s">
        <v>166</v>
      </c>
      <c r="AW158" s="15" t="s">
        <v>36</v>
      </c>
      <c r="AX158" s="15" t="s">
        <v>87</v>
      </c>
      <c r="AY158" s="275" t="s">
        <v>160</v>
      </c>
    </row>
    <row r="159" s="2" customFormat="1" ht="21.75" customHeight="1">
      <c r="A159" s="39"/>
      <c r="B159" s="40"/>
      <c r="C159" s="229" t="s">
        <v>265</v>
      </c>
      <c r="D159" s="229" t="s">
        <v>162</v>
      </c>
      <c r="E159" s="230" t="s">
        <v>1101</v>
      </c>
      <c r="F159" s="231" t="s">
        <v>1102</v>
      </c>
      <c r="G159" s="232" t="s">
        <v>185</v>
      </c>
      <c r="H159" s="233">
        <v>8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45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166</v>
      </c>
      <c r="AT159" s="241" t="s">
        <v>162</v>
      </c>
      <c r="AU159" s="241" t="s">
        <v>87</v>
      </c>
      <c r="AY159" s="18" t="s">
        <v>160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87</v>
      </c>
      <c r="BK159" s="242">
        <f>ROUND(I159*H159,2)</f>
        <v>0</v>
      </c>
      <c r="BL159" s="18" t="s">
        <v>166</v>
      </c>
      <c r="BM159" s="241" t="s">
        <v>342</v>
      </c>
    </row>
    <row r="160" s="14" customFormat="1">
      <c r="A160" s="14"/>
      <c r="B160" s="254"/>
      <c r="C160" s="255"/>
      <c r="D160" s="245" t="s">
        <v>168</v>
      </c>
      <c r="E160" s="256" t="s">
        <v>1</v>
      </c>
      <c r="F160" s="257" t="s">
        <v>1103</v>
      </c>
      <c r="G160" s="255"/>
      <c r="H160" s="258">
        <v>8</v>
      </c>
      <c r="I160" s="259"/>
      <c r="J160" s="255"/>
      <c r="K160" s="255"/>
      <c r="L160" s="260"/>
      <c r="M160" s="261"/>
      <c r="N160" s="262"/>
      <c r="O160" s="262"/>
      <c r="P160" s="262"/>
      <c r="Q160" s="262"/>
      <c r="R160" s="262"/>
      <c r="S160" s="262"/>
      <c r="T160" s="263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4" t="s">
        <v>168</v>
      </c>
      <c r="AU160" s="264" t="s">
        <v>87</v>
      </c>
      <c r="AV160" s="14" t="s">
        <v>89</v>
      </c>
      <c r="AW160" s="14" t="s">
        <v>36</v>
      </c>
      <c r="AX160" s="14" t="s">
        <v>80</v>
      </c>
      <c r="AY160" s="264" t="s">
        <v>160</v>
      </c>
    </row>
    <row r="161" s="15" customFormat="1">
      <c r="A161" s="15"/>
      <c r="B161" s="265"/>
      <c r="C161" s="266"/>
      <c r="D161" s="245" t="s">
        <v>168</v>
      </c>
      <c r="E161" s="267" t="s">
        <v>1</v>
      </c>
      <c r="F161" s="268" t="s">
        <v>173</v>
      </c>
      <c r="G161" s="266"/>
      <c r="H161" s="269">
        <v>8</v>
      </c>
      <c r="I161" s="270"/>
      <c r="J161" s="266"/>
      <c r="K161" s="266"/>
      <c r="L161" s="271"/>
      <c r="M161" s="272"/>
      <c r="N161" s="273"/>
      <c r="O161" s="273"/>
      <c r="P161" s="273"/>
      <c r="Q161" s="273"/>
      <c r="R161" s="273"/>
      <c r="S161" s="273"/>
      <c r="T161" s="274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75" t="s">
        <v>168</v>
      </c>
      <c r="AU161" s="275" t="s">
        <v>87</v>
      </c>
      <c r="AV161" s="15" t="s">
        <v>166</v>
      </c>
      <c r="AW161" s="15" t="s">
        <v>36</v>
      </c>
      <c r="AX161" s="15" t="s">
        <v>87</v>
      </c>
      <c r="AY161" s="275" t="s">
        <v>160</v>
      </c>
    </row>
    <row r="162" s="2" customFormat="1" ht="16.5" customHeight="1">
      <c r="A162" s="39"/>
      <c r="B162" s="40"/>
      <c r="C162" s="229" t="s">
        <v>282</v>
      </c>
      <c r="D162" s="229" t="s">
        <v>162</v>
      </c>
      <c r="E162" s="230" t="s">
        <v>1104</v>
      </c>
      <c r="F162" s="231" t="s">
        <v>1105</v>
      </c>
      <c r="G162" s="232" t="s">
        <v>185</v>
      </c>
      <c r="H162" s="233">
        <v>8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45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166</v>
      </c>
      <c r="AT162" s="241" t="s">
        <v>162</v>
      </c>
      <c r="AU162" s="241" t="s">
        <v>87</v>
      </c>
      <c r="AY162" s="18" t="s">
        <v>160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87</v>
      </c>
      <c r="BK162" s="242">
        <f>ROUND(I162*H162,2)</f>
        <v>0</v>
      </c>
      <c r="BL162" s="18" t="s">
        <v>166</v>
      </c>
      <c r="BM162" s="241" t="s">
        <v>351</v>
      </c>
    </row>
    <row r="163" s="12" customFormat="1" ht="25.92" customHeight="1">
      <c r="A163" s="12"/>
      <c r="B163" s="213"/>
      <c r="C163" s="214"/>
      <c r="D163" s="215" t="s">
        <v>79</v>
      </c>
      <c r="E163" s="216" t="s">
        <v>824</v>
      </c>
      <c r="F163" s="216" t="s">
        <v>1106</v>
      </c>
      <c r="G163" s="214"/>
      <c r="H163" s="214"/>
      <c r="I163" s="217"/>
      <c r="J163" s="218">
        <f>BK163</f>
        <v>0</v>
      </c>
      <c r="K163" s="214"/>
      <c r="L163" s="219"/>
      <c r="M163" s="220"/>
      <c r="N163" s="221"/>
      <c r="O163" s="221"/>
      <c r="P163" s="222">
        <f>SUM(P164:P181)</f>
        <v>0</v>
      </c>
      <c r="Q163" s="221"/>
      <c r="R163" s="222">
        <f>SUM(R164:R181)</f>
        <v>0</v>
      </c>
      <c r="S163" s="221"/>
      <c r="T163" s="223">
        <f>SUM(T164:T181)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4" t="s">
        <v>87</v>
      </c>
      <c r="AT163" s="225" t="s">
        <v>79</v>
      </c>
      <c r="AU163" s="225" t="s">
        <v>80</v>
      </c>
      <c r="AY163" s="224" t="s">
        <v>160</v>
      </c>
      <c r="BK163" s="226">
        <f>SUM(BK164:BK181)</f>
        <v>0</v>
      </c>
    </row>
    <row r="164" s="2" customFormat="1" ht="16.5" customHeight="1">
      <c r="A164" s="39"/>
      <c r="B164" s="40"/>
      <c r="C164" s="229" t="s">
        <v>289</v>
      </c>
      <c r="D164" s="229" t="s">
        <v>162</v>
      </c>
      <c r="E164" s="230" t="s">
        <v>1107</v>
      </c>
      <c r="F164" s="231" t="s">
        <v>1108</v>
      </c>
      <c r="G164" s="232" t="s">
        <v>201</v>
      </c>
      <c r="H164" s="233">
        <v>1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45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166</v>
      </c>
      <c r="AT164" s="241" t="s">
        <v>162</v>
      </c>
      <c r="AU164" s="241" t="s">
        <v>87</v>
      </c>
      <c r="AY164" s="18" t="s">
        <v>160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87</v>
      </c>
      <c r="BK164" s="242">
        <f>ROUND(I164*H164,2)</f>
        <v>0</v>
      </c>
      <c r="BL164" s="18" t="s">
        <v>166</v>
      </c>
      <c r="BM164" s="241" t="s">
        <v>360</v>
      </c>
    </row>
    <row r="165" s="2" customFormat="1" ht="16.5" customHeight="1">
      <c r="A165" s="39"/>
      <c r="B165" s="40"/>
      <c r="C165" s="229" t="s">
        <v>8</v>
      </c>
      <c r="D165" s="229" t="s">
        <v>162</v>
      </c>
      <c r="E165" s="230" t="s">
        <v>1109</v>
      </c>
      <c r="F165" s="231" t="s">
        <v>1110</v>
      </c>
      <c r="G165" s="232" t="s">
        <v>201</v>
      </c>
      <c r="H165" s="233">
        <v>22.600000000000001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45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166</v>
      </c>
      <c r="AT165" s="241" t="s">
        <v>162</v>
      </c>
      <c r="AU165" s="241" t="s">
        <v>87</v>
      </c>
      <c r="AY165" s="18" t="s">
        <v>160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87</v>
      </c>
      <c r="BK165" s="242">
        <f>ROUND(I165*H165,2)</f>
        <v>0</v>
      </c>
      <c r="BL165" s="18" t="s">
        <v>166</v>
      </c>
      <c r="BM165" s="241" t="s">
        <v>372</v>
      </c>
    </row>
    <row r="166" s="2" customFormat="1" ht="16.5" customHeight="1">
      <c r="A166" s="39"/>
      <c r="B166" s="40"/>
      <c r="C166" s="229" t="s">
        <v>296</v>
      </c>
      <c r="D166" s="229" t="s">
        <v>162</v>
      </c>
      <c r="E166" s="230" t="s">
        <v>1111</v>
      </c>
      <c r="F166" s="231" t="s">
        <v>1112</v>
      </c>
      <c r="G166" s="232" t="s">
        <v>192</v>
      </c>
      <c r="H166" s="233">
        <v>8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45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166</v>
      </c>
      <c r="AT166" s="241" t="s">
        <v>162</v>
      </c>
      <c r="AU166" s="241" t="s">
        <v>87</v>
      </c>
      <c r="AY166" s="18" t="s">
        <v>160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87</v>
      </c>
      <c r="BK166" s="242">
        <f>ROUND(I166*H166,2)</f>
        <v>0</v>
      </c>
      <c r="BL166" s="18" t="s">
        <v>166</v>
      </c>
      <c r="BM166" s="241" t="s">
        <v>402</v>
      </c>
    </row>
    <row r="167" s="2" customFormat="1" ht="16.5" customHeight="1">
      <c r="A167" s="39"/>
      <c r="B167" s="40"/>
      <c r="C167" s="229" t="s">
        <v>303</v>
      </c>
      <c r="D167" s="229" t="s">
        <v>162</v>
      </c>
      <c r="E167" s="230" t="s">
        <v>1113</v>
      </c>
      <c r="F167" s="231" t="s">
        <v>1114</v>
      </c>
      <c r="G167" s="232" t="s">
        <v>201</v>
      </c>
      <c r="H167" s="233">
        <v>32.399999999999999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45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166</v>
      </c>
      <c r="AT167" s="241" t="s">
        <v>162</v>
      </c>
      <c r="AU167" s="241" t="s">
        <v>87</v>
      </c>
      <c r="AY167" s="18" t="s">
        <v>160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87</v>
      </c>
      <c r="BK167" s="242">
        <f>ROUND(I167*H167,2)</f>
        <v>0</v>
      </c>
      <c r="BL167" s="18" t="s">
        <v>166</v>
      </c>
      <c r="BM167" s="241" t="s">
        <v>419</v>
      </c>
    </row>
    <row r="168" s="2" customFormat="1" ht="16.5" customHeight="1">
      <c r="A168" s="39"/>
      <c r="B168" s="40"/>
      <c r="C168" s="229" t="s">
        <v>312</v>
      </c>
      <c r="D168" s="229" t="s">
        <v>162</v>
      </c>
      <c r="E168" s="230" t="s">
        <v>1115</v>
      </c>
      <c r="F168" s="231" t="s">
        <v>1116</v>
      </c>
      <c r="G168" s="232" t="s">
        <v>201</v>
      </c>
      <c r="H168" s="233">
        <v>64.799999999999997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45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166</v>
      </c>
      <c r="AT168" s="241" t="s">
        <v>162</v>
      </c>
      <c r="AU168" s="241" t="s">
        <v>87</v>
      </c>
      <c r="AY168" s="18" t="s">
        <v>160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87</v>
      </c>
      <c r="BK168" s="242">
        <f>ROUND(I168*H168,2)</f>
        <v>0</v>
      </c>
      <c r="BL168" s="18" t="s">
        <v>166</v>
      </c>
      <c r="BM168" s="241" t="s">
        <v>431</v>
      </c>
    </row>
    <row r="169" s="14" customFormat="1">
      <c r="A169" s="14"/>
      <c r="B169" s="254"/>
      <c r="C169" s="255"/>
      <c r="D169" s="245" t="s">
        <v>168</v>
      </c>
      <c r="E169" s="256" t="s">
        <v>1</v>
      </c>
      <c r="F169" s="257" t="s">
        <v>1117</v>
      </c>
      <c r="G169" s="255"/>
      <c r="H169" s="258">
        <v>64.799999999999997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4" t="s">
        <v>168</v>
      </c>
      <c r="AU169" s="264" t="s">
        <v>87</v>
      </c>
      <c r="AV169" s="14" t="s">
        <v>89</v>
      </c>
      <c r="AW169" s="14" t="s">
        <v>36</v>
      </c>
      <c r="AX169" s="14" t="s">
        <v>80</v>
      </c>
      <c r="AY169" s="264" t="s">
        <v>160</v>
      </c>
    </row>
    <row r="170" s="15" customFormat="1">
      <c r="A170" s="15"/>
      <c r="B170" s="265"/>
      <c r="C170" s="266"/>
      <c r="D170" s="245" t="s">
        <v>168</v>
      </c>
      <c r="E170" s="267" t="s">
        <v>1</v>
      </c>
      <c r="F170" s="268" t="s">
        <v>173</v>
      </c>
      <c r="G170" s="266"/>
      <c r="H170" s="269">
        <v>64.799999999999997</v>
      </c>
      <c r="I170" s="270"/>
      <c r="J170" s="266"/>
      <c r="K170" s="266"/>
      <c r="L170" s="271"/>
      <c r="M170" s="272"/>
      <c r="N170" s="273"/>
      <c r="O170" s="273"/>
      <c r="P170" s="273"/>
      <c r="Q170" s="273"/>
      <c r="R170" s="273"/>
      <c r="S170" s="273"/>
      <c r="T170" s="27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5" t="s">
        <v>168</v>
      </c>
      <c r="AU170" s="275" t="s">
        <v>87</v>
      </c>
      <c r="AV170" s="15" t="s">
        <v>166</v>
      </c>
      <c r="AW170" s="15" t="s">
        <v>36</v>
      </c>
      <c r="AX170" s="15" t="s">
        <v>87</v>
      </c>
      <c r="AY170" s="275" t="s">
        <v>160</v>
      </c>
    </row>
    <row r="171" s="2" customFormat="1" ht="16.5" customHeight="1">
      <c r="A171" s="39"/>
      <c r="B171" s="40"/>
      <c r="C171" s="229" t="s">
        <v>319</v>
      </c>
      <c r="D171" s="229" t="s">
        <v>162</v>
      </c>
      <c r="E171" s="230" t="s">
        <v>1118</v>
      </c>
      <c r="F171" s="231" t="s">
        <v>1119</v>
      </c>
      <c r="G171" s="232" t="s">
        <v>176</v>
      </c>
      <c r="H171" s="233">
        <v>12.398999999999999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45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166</v>
      </c>
      <c r="AT171" s="241" t="s">
        <v>162</v>
      </c>
      <c r="AU171" s="241" t="s">
        <v>87</v>
      </c>
      <c r="AY171" s="18" t="s">
        <v>160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87</v>
      </c>
      <c r="BK171" s="242">
        <f>ROUND(I171*H171,2)</f>
        <v>0</v>
      </c>
      <c r="BL171" s="18" t="s">
        <v>166</v>
      </c>
      <c r="BM171" s="241" t="s">
        <v>442</v>
      </c>
    </row>
    <row r="172" s="2" customFormat="1" ht="16.5" customHeight="1">
      <c r="A172" s="39"/>
      <c r="B172" s="40"/>
      <c r="C172" s="229" t="s">
        <v>324</v>
      </c>
      <c r="D172" s="229" t="s">
        <v>162</v>
      </c>
      <c r="E172" s="230" t="s">
        <v>1120</v>
      </c>
      <c r="F172" s="231" t="s">
        <v>1121</v>
      </c>
      <c r="G172" s="232" t="s">
        <v>176</v>
      </c>
      <c r="H172" s="233">
        <v>61.994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45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166</v>
      </c>
      <c r="AT172" s="241" t="s">
        <v>162</v>
      </c>
      <c r="AU172" s="241" t="s">
        <v>87</v>
      </c>
      <c r="AY172" s="18" t="s">
        <v>160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87</v>
      </c>
      <c r="BK172" s="242">
        <f>ROUND(I172*H172,2)</f>
        <v>0</v>
      </c>
      <c r="BL172" s="18" t="s">
        <v>166</v>
      </c>
      <c r="BM172" s="241" t="s">
        <v>458</v>
      </c>
    </row>
    <row r="173" s="14" customFormat="1">
      <c r="A173" s="14"/>
      <c r="B173" s="254"/>
      <c r="C173" s="255"/>
      <c r="D173" s="245" t="s">
        <v>168</v>
      </c>
      <c r="E173" s="256" t="s">
        <v>1</v>
      </c>
      <c r="F173" s="257" t="s">
        <v>1122</v>
      </c>
      <c r="G173" s="255"/>
      <c r="H173" s="258">
        <v>61.994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4" t="s">
        <v>168</v>
      </c>
      <c r="AU173" s="264" t="s">
        <v>87</v>
      </c>
      <c r="AV173" s="14" t="s">
        <v>89</v>
      </c>
      <c r="AW173" s="14" t="s">
        <v>36</v>
      </c>
      <c r="AX173" s="14" t="s">
        <v>80</v>
      </c>
      <c r="AY173" s="264" t="s">
        <v>160</v>
      </c>
    </row>
    <row r="174" s="15" customFormat="1">
      <c r="A174" s="15"/>
      <c r="B174" s="265"/>
      <c r="C174" s="266"/>
      <c r="D174" s="245" t="s">
        <v>168</v>
      </c>
      <c r="E174" s="267" t="s">
        <v>1</v>
      </c>
      <c r="F174" s="268" t="s">
        <v>173</v>
      </c>
      <c r="G174" s="266"/>
      <c r="H174" s="269">
        <v>61.994</v>
      </c>
      <c r="I174" s="270"/>
      <c r="J174" s="266"/>
      <c r="K174" s="266"/>
      <c r="L174" s="271"/>
      <c r="M174" s="272"/>
      <c r="N174" s="273"/>
      <c r="O174" s="273"/>
      <c r="P174" s="273"/>
      <c r="Q174" s="273"/>
      <c r="R174" s="273"/>
      <c r="S174" s="273"/>
      <c r="T174" s="274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5" t="s">
        <v>168</v>
      </c>
      <c r="AU174" s="275" t="s">
        <v>87</v>
      </c>
      <c r="AV174" s="15" t="s">
        <v>166</v>
      </c>
      <c r="AW174" s="15" t="s">
        <v>36</v>
      </c>
      <c r="AX174" s="15" t="s">
        <v>87</v>
      </c>
      <c r="AY174" s="275" t="s">
        <v>160</v>
      </c>
    </row>
    <row r="175" s="2" customFormat="1" ht="16.5" customHeight="1">
      <c r="A175" s="39"/>
      <c r="B175" s="40"/>
      <c r="C175" s="229" t="s">
        <v>7</v>
      </c>
      <c r="D175" s="229" t="s">
        <v>162</v>
      </c>
      <c r="E175" s="230" t="s">
        <v>1123</v>
      </c>
      <c r="F175" s="231" t="s">
        <v>1124</v>
      </c>
      <c r="G175" s="232" t="s">
        <v>176</v>
      </c>
      <c r="H175" s="233">
        <v>12.398999999999999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45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166</v>
      </c>
      <c r="AT175" s="241" t="s">
        <v>162</v>
      </c>
      <c r="AU175" s="241" t="s">
        <v>87</v>
      </c>
      <c r="AY175" s="18" t="s">
        <v>160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87</v>
      </c>
      <c r="BK175" s="242">
        <f>ROUND(I175*H175,2)</f>
        <v>0</v>
      </c>
      <c r="BL175" s="18" t="s">
        <v>166</v>
      </c>
      <c r="BM175" s="241" t="s">
        <v>468</v>
      </c>
    </row>
    <row r="176" s="2" customFormat="1" ht="21.75" customHeight="1">
      <c r="A176" s="39"/>
      <c r="B176" s="40"/>
      <c r="C176" s="229" t="s">
        <v>332</v>
      </c>
      <c r="D176" s="229" t="s">
        <v>162</v>
      </c>
      <c r="E176" s="230" t="s">
        <v>1125</v>
      </c>
      <c r="F176" s="231" t="s">
        <v>1126</v>
      </c>
      <c r="G176" s="232" t="s">
        <v>176</v>
      </c>
      <c r="H176" s="233">
        <v>28.100999999999999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45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166</v>
      </c>
      <c r="AT176" s="241" t="s">
        <v>162</v>
      </c>
      <c r="AU176" s="241" t="s">
        <v>87</v>
      </c>
      <c r="AY176" s="18" t="s">
        <v>160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87</v>
      </c>
      <c r="BK176" s="242">
        <f>ROUND(I176*H176,2)</f>
        <v>0</v>
      </c>
      <c r="BL176" s="18" t="s">
        <v>166</v>
      </c>
      <c r="BM176" s="241" t="s">
        <v>477</v>
      </c>
    </row>
    <row r="177" s="2" customFormat="1" ht="16.5" customHeight="1">
      <c r="A177" s="39"/>
      <c r="B177" s="40"/>
      <c r="C177" s="229" t="s">
        <v>337</v>
      </c>
      <c r="D177" s="229" t="s">
        <v>162</v>
      </c>
      <c r="E177" s="230" t="s">
        <v>1127</v>
      </c>
      <c r="F177" s="231" t="s">
        <v>1128</v>
      </c>
      <c r="G177" s="232" t="s">
        <v>176</v>
      </c>
      <c r="H177" s="233">
        <v>533.928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45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166</v>
      </c>
      <c r="AT177" s="241" t="s">
        <v>162</v>
      </c>
      <c r="AU177" s="241" t="s">
        <v>87</v>
      </c>
      <c r="AY177" s="18" t="s">
        <v>160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87</v>
      </c>
      <c r="BK177" s="242">
        <f>ROUND(I177*H177,2)</f>
        <v>0</v>
      </c>
      <c r="BL177" s="18" t="s">
        <v>166</v>
      </c>
      <c r="BM177" s="241" t="s">
        <v>486</v>
      </c>
    </row>
    <row r="178" s="14" customFormat="1">
      <c r="A178" s="14"/>
      <c r="B178" s="254"/>
      <c r="C178" s="255"/>
      <c r="D178" s="245" t="s">
        <v>168</v>
      </c>
      <c r="E178" s="256" t="s">
        <v>1</v>
      </c>
      <c r="F178" s="257" t="s">
        <v>1129</v>
      </c>
      <c r="G178" s="255"/>
      <c r="H178" s="258">
        <v>533.928</v>
      </c>
      <c r="I178" s="259"/>
      <c r="J178" s="255"/>
      <c r="K178" s="255"/>
      <c r="L178" s="260"/>
      <c r="M178" s="261"/>
      <c r="N178" s="262"/>
      <c r="O178" s="262"/>
      <c r="P178" s="262"/>
      <c r="Q178" s="262"/>
      <c r="R178" s="262"/>
      <c r="S178" s="262"/>
      <c r="T178" s="263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4" t="s">
        <v>168</v>
      </c>
      <c r="AU178" s="264" t="s">
        <v>87</v>
      </c>
      <c r="AV178" s="14" t="s">
        <v>89</v>
      </c>
      <c r="AW178" s="14" t="s">
        <v>36</v>
      </c>
      <c r="AX178" s="14" t="s">
        <v>80</v>
      </c>
      <c r="AY178" s="264" t="s">
        <v>160</v>
      </c>
    </row>
    <row r="179" s="15" customFormat="1">
      <c r="A179" s="15"/>
      <c r="B179" s="265"/>
      <c r="C179" s="266"/>
      <c r="D179" s="245" t="s">
        <v>168</v>
      </c>
      <c r="E179" s="267" t="s">
        <v>1</v>
      </c>
      <c r="F179" s="268" t="s">
        <v>173</v>
      </c>
      <c r="G179" s="266"/>
      <c r="H179" s="269">
        <v>533.928</v>
      </c>
      <c r="I179" s="270"/>
      <c r="J179" s="266"/>
      <c r="K179" s="266"/>
      <c r="L179" s="271"/>
      <c r="M179" s="272"/>
      <c r="N179" s="273"/>
      <c r="O179" s="273"/>
      <c r="P179" s="273"/>
      <c r="Q179" s="273"/>
      <c r="R179" s="273"/>
      <c r="S179" s="273"/>
      <c r="T179" s="274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5" t="s">
        <v>168</v>
      </c>
      <c r="AU179" s="275" t="s">
        <v>87</v>
      </c>
      <c r="AV179" s="15" t="s">
        <v>166</v>
      </c>
      <c r="AW179" s="15" t="s">
        <v>36</v>
      </c>
      <c r="AX179" s="15" t="s">
        <v>87</v>
      </c>
      <c r="AY179" s="275" t="s">
        <v>160</v>
      </c>
    </row>
    <row r="180" s="2" customFormat="1" ht="16.5" customHeight="1">
      <c r="A180" s="39"/>
      <c r="B180" s="40"/>
      <c r="C180" s="229" t="s">
        <v>342</v>
      </c>
      <c r="D180" s="229" t="s">
        <v>162</v>
      </c>
      <c r="E180" s="230" t="s">
        <v>1130</v>
      </c>
      <c r="F180" s="231" t="s">
        <v>1131</v>
      </c>
      <c r="G180" s="232" t="s">
        <v>176</v>
      </c>
      <c r="H180" s="233">
        <v>28.100999999999999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45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166</v>
      </c>
      <c r="AT180" s="241" t="s">
        <v>162</v>
      </c>
      <c r="AU180" s="241" t="s">
        <v>87</v>
      </c>
      <c r="AY180" s="18" t="s">
        <v>160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87</v>
      </c>
      <c r="BK180" s="242">
        <f>ROUND(I180*H180,2)</f>
        <v>0</v>
      </c>
      <c r="BL180" s="18" t="s">
        <v>166</v>
      </c>
      <c r="BM180" s="241" t="s">
        <v>502</v>
      </c>
    </row>
    <row r="181" s="2" customFormat="1" ht="21.75" customHeight="1">
      <c r="A181" s="39"/>
      <c r="B181" s="40"/>
      <c r="C181" s="229" t="s">
        <v>346</v>
      </c>
      <c r="D181" s="229" t="s">
        <v>162</v>
      </c>
      <c r="E181" s="230" t="s">
        <v>1132</v>
      </c>
      <c r="F181" s="231" t="s">
        <v>1133</v>
      </c>
      <c r="G181" s="232" t="s">
        <v>176</v>
      </c>
      <c r="H181" s="233">
        <v>28.100999999999999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45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166</v>
      </c>
      <c r="AT181" s="241" t="s">
        <v>162</v>
      </c>
      <c r="AU181" s="241" t="s">
        <v>87</v>
      </c>
      <c r="AY181" s="18" t="s">
        <v>160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87</v>
      </c>
      <c r="BK181" s="242">
        <f>ROUND(I181*H181,2)</f>
        <v>0</v>
      </c>
      <c r="BL181" s="18" t="s">
        <v>166</v>
      </c>
      <c r="BM181" s="241" t="s">
        <v>514</v>
      </c>
    </row>
    <row r="182" s="12" customFormat="1" ht="25.92" customHeight="1">
      <c r="A182" s="12"/>
      <c r="B182" s="213"/>
      <c r="C182" s="214"/>
      <c r="D182" s="215" t="s">
        <v>79</v>
      </c>
      <c r="E182" s="216" t="s">
        <v>1134</v>
      </c>
      <c r="F182" s="216" t="s">
        <v>1135</v>
      </c>
      <c r="G182" s="214"/>
      <c r="H182" s="214"/>
      <c r="I182" s="217"/>
      <c r="J182" s="218">
        <f>BK182</f>
        <v>0</v>
      </c>
      <c r="K182" s="214"/>
      <c r="L182" s="219"/>
      <c r="M182" s="220"/>
      <c r="N182" s="221"/>
      <c r="O182" s="221"/>
      <c r="P182" s="222">
        <f>SUM(P183:P234)</f>
        <v>0</v>
      </c>
      <c r="Q182" s="221"/>
      <c r="R182" s="222">
        <f>SUM(R183:R234)</f>
        <v>0</v>
      </c>
      <c r="S182" s="221"/>
      <c r="T182" s="223">
        <f>SUM(T183:T234)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24" t="s">
        <v>89</v>
      </c>
      <c r="AT182" s="225" t="s">
        <v>79</v>
      </c>
      <c r="AU182" s="225" t="s">
        <v>80</v>
      </c>
      <c r="AY182" s="224" t="s">
        <v>160</v>
      </c>
      <c r="BK182" s="226">
        <f>SUM(BK183:BK234)</f>
        <v>0</v>
      </c>
    </row>
    <row r="183" s="2" customFormat="1" ht="21.75" customHeight="1">
      <c r="A183" s="39"/>
      <c r="B183" s="40"/>
      <c r="C183" s="229" t="s">
        <v>351</v>
      </c>
      <c r="D183" s="229" t="s">
        <v>162</v>
      </c>
      <c r="E183" s="230" t="s">
        <v>1136</v>
      </c>
      <c r="F183" s="231" t="s">
        <v>1137</v>
      </c>
      <c r="G183" s="232" t="s">
        <v>201</v>
      </c>
      <c r="H183" s="233">
        <v>0.51500000000000001</v>
      </c>
      <c r="I183" s="234"/>
      <c r="J183" s="235">
        <f>ROUND(I183*H183,2)</f>
        <v>0</v>
      </c>
      <c r="K183" s="236"/>
      <c r="L183" s="45"/>
      <c r="M183" s="237" t="s">
        <v>1</v>
      </c>
      <c r="N183" s="238" t="s">
        <v>45</v>
      </c>
      <c r="O183" s="92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1" t="s">
        <v>296</v>
      </c>
      <c r="AT183" s="241" t="s">
        <v>162</v>
      </c>
      <c r="AU183" s="241" t="s">
        <v>87</v>
      </c>
      <c r="AY183" s="18" t="s">
        <v>160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8" t="s">
        <v>87</v>
      </c>
      <c r="BK183" s="242">
        <f>ROUND(I183*H183,2)</f>
        <v>0</v>
      </c>
      <c r="BL183" s="18" t="s">
        <v>296</v>
      </c>
      <c r="BM183" s="241" t="s">
        <v>525</v>
      </c>
    </row>
    <row r="184" s="14" customFormat="1">
      <c r="A184" s="14"/>
      <c r="B184" s="254"/>
      <c r="C184" s="255"/>
      <c r="D184" s="245" t="s">
        <v>168</v>
      </c>
      <c r="E184" s="256" t="s">
        <v>1</v>
      </c>
      <c r="F184" s="257" t="s">
        <v>1138</v>
      </c>
      <c r="G184" s="255"/>
      <c r="H184" s="258">
        <v>0.51500000000000001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4" t="s">
        <v>168</v>
      </c>
      <c r="AU184" s="264" t="s">
        <v>87</v>
      </c>
      <c r="AV184" s="14" t="s">
        <v>89</v>
      </c>
      <c r="AW184" s="14" t="s">
        <v>36</v>
      </c>
      <c r="AX184" s="14" t="s">
        <v>80</v>
      </c>
      <c r="AY184" s="264" t="s">
        <v>160</v>
      </c>
    </row>
    <row r="185" s="15" customFormat="1">
      <c r="A185" s="15"/>
      <c r="B185" s="265"/>
      <c r="C185" s="266"/>
      <c r="D185" s="245" t="s">
        <v>168</v>
      </c>
      <c r="E185" s="267" t="s">
        <v>1</v>
      </c>
      <c r="F185" s="268" t="s">
        <v>173</v>
      </c>
      <c r="G185" s="266"/>
      <c r="H185" s="269">
        <v>0.51500000000000001</v>
      </c>
      <c r="I185" s="270"/>
      <c r="J185" s="266"/>
      <c r="K185" s="266"/>
      <c r="L185" s="271"/>
      <c r="M185" s="272"/>
      <c r="N185" s="273"/>
      <c r="O185" s="273"/>
      <c r="P185" s="273"/>
      <c r="Q185" s="273"/>
      <c r="R185" s="273"/>
      <c r="S185" s="273"/>
      <c r="T185" s="274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75" t="s">
        <v>168</v>
      </c>
      <c r="AU185" s="275" t="s">
        <v>87</v>
      </c>
      <c r="AV185" s="15" t="s">
        <v>166</v>
      </c>
      <c r="AW185" s="15" t="s">
        <v>36</v>
      </c>
      <c r="AX185" s="15" t="s">
        <v>87</v>
      </c>
      <c r="AY185" s="275" t="s">
        <v>160</v>
      </c>
    </row>
    <row r="186" s="2" customFormat="1" ht="21.75" customHeight="1">
      <c r="A186" s="39"/>
      <c r="B186" s="40"/>
      <c r="C186" s="229" t="s">
        <v>356</v>
      </c>
      <c r="D186" s="229" t="s">
        <v>162</v>
      </c>
      <c r="E186" s="230" t="s">
        <v>1139</v>
      </c>
      <c r="F186" s="231" t="s">
        <v>1140</v>
      </c>
      <c r="G186" s="232" t="s">
        <v>201</v>
      </c>
      <c r="H186" s="233">
        <v>6.798</v>
      </c>
      <c r="I186" s="234"/>
      <c r="J186" s="235">
        <f>ROUND(I186*H186,2)</f>
        <v>0</v>
      </c>
      <c r="K186" s="236"/>
      <c r="L186" s="45"/>
      <c r="M186" s="237" t="s">
        <v>1</v>
      </c>
      <c r="N186" s="238" t="s">
        <v>45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296</v>
      </c>
      <c r="AT186" s="241" t="s">
        <v>162</v>
      </c>
      <c r="AU186" s="241" t="s">
        <v>87</v>
      </c>
      <c r="AY186" s="18" t="s">
        <v>160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87</v>
      </c>
      <c r="BK186" s="242">
        <f>ROUND(I186*H186,2)</f>
        <v>0</v>
      </c>
      <c r="BL186" s="18" t="s">
        <v>296</v>
      </c>
      <c r="BM186" s="241" t="s">
        <v>537</v>
      </c>
    </row>
    <row r="187" s="14" customFormat="1">
      <c r="A187" s="14"/>
      <c r="B187" s="254"/>
      <c r="C187" s="255"/>
      <c r="D187" s="245" t="s">
        <v>168</v>
      </c>
      <c r="E187" s="256" t="s">
        <v>1</v>
      </c>
      <c r="F187" s="257" t="s">
        <v>1141</v>
      </c>
      <c r="G187" s="255"/>
      <c r="H187" s="258">
        <v>6.798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168</v>
      </c>
      <c r="AU187" s="264" t="s">
        <v>87</v>
      </c>
      <c r="AV187" s="14" t="s">
        <v>89</v>
      </c>
      <c r="AW187" s="14" t="s">
        <v>36</v>
      </c>
      <c r="AX187" s="14" t="s">
        <v>80</v>
      </c>
      <c r="AY187" s="264" t="s">
        <v>160</v>
      </c>
    </row>
    <row r="188" s="15" customFormat="1">
      <c r="A188" s="15"/>
      <c r="B188" s="265"/>
      <c r="C188" s="266"/>
      <c r="D188" s="245" t="s">
        <v>168</v>
      </c>
      <c r="E188" s="267" t="s">
        <v>1</v>
      </c>
      <c r="F188" s="268" t="s">
        <v>173</v>
      </c>
      <c r="G188" s="266"/>
      <c r="H188" s="269">
        <v>6.798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5" t="s">
        <v>168</v>
      </c>
      <c r="AU188" s="275" t="s">
        <v>87</v>
      </c>
      <c r="AV188" s="15" t="s">
        <v>166</v>
      </c>
      <c r="AW188" s="15" t="s">
        <v>36</v>
      </c>
      <c r="AX188" s="15" t="s">
        <v>87</v>
      </c>
      <c r="AY188" s="275" t="s">
        <v>160</v>
      </c>
    </row>
    <row r="189" s="2" customFormat="1" ht="21.75" customHeight="1">
      <c r="A189" s="39"/>
      <c r="B189" s="40"/>
      <c r="C189" s="229" t="s">
        <v>360</v>
      </c>
      <c r="D189" s="229" t="s">
        <v>162</v>
      </c>
      <c r="E189" s="230" t="s">
        <v>1142</v>
      </c>
      <c r="F189" s="231" t="s">
        <v>1143</v>
      </c>
      <c r="G189" s="232" t="s">
        <v>201</v>
      </c>
      <c r="H189" s="233">
        <v>4.2229999999999999</v>
      </c>
      <c r="I189" s="234"/>
      <c r="J189" s="235">
        <f>ROUND(I189*H189,2)</f>
        <v>0</v>
      </c>
      <c r="K189" s="236"/>
      <c r="L189" s="45"/>
      <c r="M189" s="237" t="s">
        <v>1</v>
      </c>
      <c r="N189" s="238" t="s">
        <v>45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296</v>
      </c>
      <c r="AT189" s="241" t="s">
        <v>162</v>
      </c>
      <c r="AU189" s="241" t="s">
        <v>87</v>
      </c>
      <c r="AY189" s="18" t="s">
        <v>160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87</v>
      </c>
      <c r="BK189" s="242">
        <f>ROUND(I189*H189,2)</f>
        <v>0</v>
      </c>
      <c r="BL189" s="18" t="s">
        <v>296</v>
      </c>
      <c r="BM189" s="241" t="s">
        <v>550</v>
      </c>
    </row>
    <row r="190" s="14" customFormat="1">
      <c r="A190" s="14"/>
      <c r="B190" s="254"/>
      <c r="C190" s="255"/>
      <c r="D190" s="245" t="s">
        <v>168</v>
      </c>
      <c r="E190" s="256" t="s">
        <v>1</v>
      </c>
      <c r="F190" s="257" t="s">
        <v>1144</v>
      </c>
      <c r="G190" s="255"/>
      <c r="H190" s="258">
        <v>4.2229999999999999</v>
      </c>
      <c r="I190" s="259"/>
      <c r="J190" s="255"/>
      <c r="K190" s="255"/>
      <c r="L190" s="260"/>
      <c r="M190" s="261"/>
      <c r="N190" s="262"/>
      <c r="O190" s="262"/>
      <c r="P190" s="262"/>
      <c r="Q190" s="262"/>
      <c r="R190" s="262"/>
      <c r="S190" s="262"/>
      <c r="T190" s="263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4" t="s">
        <v>168</v>
      </c>
      <c r="AU190" s="264" t="s">
        <v>87</v>
      </c>
      <c r="AV190" s="14" t="s">
        <v>89</v>
      </c>
      <c r="AW190" s="14" t="s">
        <v>36</v>
      </c>
      <c r="AX190" s="14" t="s">
        <v>80</v>
      </c>
      <c r="AY190" s="264" t="s">
        <v>160</v>
      </c>
    </row>
    <row r="191" s="15" customFormat="1">
      <c r="A191" s="15"/>
      <c r="B191" s="265"/>
      <c r="C191" s="266"/>
      <c r="D191" s="245" t="s">
        <v>168</v>
      </c>
      <c r="E191" s="267" t="s">
        <v>1</v>
      </c>
      <c r="F191" s="268" t="s">
        <v>173</v>
      </c>
      <c r="G191" s="266"/>
      <c r="H191" s="269">
        <v>4.2229999999999999</v>
      </c>
      <c r="I191" s="270"/>
      <c r="J191" s="266"/>
      <c r="K191" s="266"/>
      <c r="L191" s="271"/>
      <c r="M191" s="272"/>
      <c r="N191" s="273"/>
      <c r="O191" s="273"/>
      <c r="P191" s="273"/>
      <c r="Q191" s="273"/>
      <c r="R191" s="273"/>
      <c r="S191" s="273"/>
      <c r="T191" s="274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5" t="s">
        <v>168</v>
      </c>
      <c r="AU191" s="275" t="s">
        <v>87</v>
      </c>
      <c r="AV191" s="15" t="s">
        <v>166</v>
      </c>
      <c r="AW191" s="15" t="s">
        <v>36</v>
      </c>
      <c r="AX191" s="15" t="s">
        <v>87</v>
      </c>
      <c r="AY191" s="275" t="s">
        <v>160</v>
      </c>
    </row>
    <row r="192" s="2" customFormat="1" ht="24.15" customHeight="1">
      <c r="A192" s="39"/>
      <c r="B192" s="40"/>
      <c r="C192" s="229" t="s">
        <v>366</v>
      </c>
      <c r="D192" s="229" t="s">
        <v>162</v>
      </c>
      <c r="E192" s="230" t="s">
        <v>1145</v>
      </c>
      <c r="F192" s="231" t="s">
        <v>1146</v>
      </c>
      <c r="G192" s="232" t="s">
        <v>201</v>
      </c>
      <c r="H192" s="233">
        <v>8.0340000000000007</v>
      </c>
      <c r="I192" s="234"/>
      <c r="J192" s="235">
        <f>ROUND(I192*H192,2)</f>
        <v>0</v>
      </c>
      <c r="K192" s="236"/>
      <c r="L192" s="45"/>
      <c r="M192" s="237" t="s">
        <v>1</v>
      </c>
      <c r="N192" s="238" t="s">
        <v>45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296</v>
      </c>
      <c r="AT192" s="241" t="s">
        <v>162</v>
      </c>
      <c r="AU192" s="241" t="s">
        <v>87</v>
      </c>
      <c r="AY192" s="18" t="s">
        <v>160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87</v>
      </c>
      <c r="BK192" s="242">
        <f>ROUND(I192*H192,2)</f>
        <v>0</v>
      </c>
      <c r="BL192" s="18" t="s">
        <v>296</v>
      </c>
      <c r="BM192" s="241" t="s">
        <v>560</v>
      </c>
    </row>
    <row r="193" s="14" customFormat="1">
      <c r="A193" s="14"/>
      <c r="B193" s="254"/>
      <c r="C193" s="255"/>
      <c r="D193" s="245" t="s">
        <v>168</v>
      </c>
      <c r="E193" s="256" t="s">
        <v>1</v>
      </c>
      <c r="F193" s="257" t="s">
        <v>1147</v>
      </c>
      <c r="G193" s="255"/>
      <c r="H193" s="258">
        <v>8.0340000000000007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4" t="s">
        <v>168</v>
      </c>
      <c r="AU193" s="264" t="s">
        <v>87</v>
      </c>
      <c r="AV193" s="14" t="s">
        <v>89</v>
      </c>
      <c r="AW193" s="14" t="s">
        <v>36</v>
      </c>
      <c r="AX193" s="14" t="s">
        <v>80</v>
      </c>
      <c r="AY193" s="264" t="s">
        <v>160</v>
      </c>
    </row>
    <row r="194" s="15" customFormat="1">
      <c r="A194" s="15"/>
      <c r="B194" s="265"/>
      <c r="C194" s="266"/>
      <c r="D194" s="245" t="s">
        <v>168</v>
      </c>
      <c r="E194" s="267" t="s">
        <v>1</v>
      </c>
      <c r="F194" s="268" t="s">
        <v>173</v>
      </c>
      <c r="G194" s="266"/>
      <c r="H194" s="269">
        <v>8.0340000000000007</v>
      </c>
      <c r="I194" s="270"/>
      <c r="J194" s="266"/>
      <c r="K194" s="266"/>
      <c r="L194" s="271"/>
      <c r="M194" s="272"/>
      <c r="N194" s="273"/>
      <c r="O194" s="273"/>
      <c r="P194" s="273"/>
      <c r="Q194" s="273"/>
      <c r="R194" s="273"/>
      <c r="S194" s="273"/>
      <c r="T194" s="274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5" t="s">
        <v>168</v>
      </c>
      <c r="AU194" s="275" t="s">
        <v>87</v>
      </c>
      <c r="AV194" s="15" t="s">
        <v>166</v>
      </c>
      <c r="AW194" s="15" t="s">
        <v>36</v>
      </c>
      <c r="AX194" s="15" t="s">
        <v>87</v>
      </c>
      <c r="AY194" s="275" t="s">
        <v>160</v>
      </c>
    </row>
    <row r="195" s="2" customFormat="1" ht="24.15" customHeight="1">
      <c r="A195" s="39"/>
      <c r="B195" s="40"/>
      <c r="C195" s="229" t="s">
        <v>372</v>
      </c>
      <c r="D195" s="229" t="s">
        <v>162</v>
      </c>
      <c r="E195" s="230" t="s">
        <v>1148</v>
      </c>
      <c r="F195" s="231" t="s">
        <v>1149</v>
      </c>
      <c r="G195" s="232" t="s">
        <v>201</v>
      </c>
      <c r="H195" s="233">
        <v>10.506</v>
      </c>
      <c r="I195" s="234"/>
      <c r="J195" s="235">
        <f>ROUND(I195*H195,2)</f>
        <v>0</v>
      </c>
      <c r="K195" s="236"/>
      <c r="L195" s="45"/>
      <c r="M195" s="237" t="s">
        <v>1</v>
      </c>
      <c r="N195" s="238" t="s">
        <v>45</v>
      </c>
      <c r="O195" s="92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296</v>
      </c>
      <c r="AT195" s="241" t="s">
        <v>162</v>
      </c>
      <c r="AU195" s="241" t="s">
        <v>87</v>
      </c>
      <c r="AY195" s="18" t="s">
        <v>160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87</v>
      </c>
      <c r="BK195" s="242">
        <f>ROUND(I195*H195,2)</f>
        <v>0</v>
      </c>
      <c r="BL195" s="18" t="s">
        <v>296</v>
      </c>
      <c r="BM195" s="241" t="s">
        <v>572</v>
      </c>
    </row>
    <row r="196" s="14" customFormat="1">
      <c r="A196" s="14"/>
      <c r="B196" s="254"/>
      <c r="C196" s="255"/>
      <c r="D196" s="245" t="s">
        <v>168</v>
      </c>
      <c r="E196" s="256" t="s">
        <v>1</v>
      </c>
      <c r="F196" s="257" t="s">
        <v>1150</v>
      </c>
      <c r="G196" s="255"/>
      <c r="H196" s="258">
        <v>10.506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4" t="s">
        <v>168</v>
      </c>
      <c r="AU196" s="264" t="s">
        <v>87</v>
      </c>
      <c r="AV196" s="14" t="s">
        <v>89</v>
      </c>
      <c r="AW196" s="14" t="s">
        <v>36</v>
      </c>
      <c r="AX196" s="14" t="s">
        <v>80</v>
      </c>
      <c r="AY196" s="264" t="s">
        <v>160</v>
      </c>
    </row>
    <row r="197" s="15" customFormat="1">
      <c r="A197" s="15"/>
      <c r="B197" s="265"/>
      <c r="C197" s="266"/>
      <c r="D197" s="245" t="s">
        <v>168</v>
      </c>
      <c r="E197" s="267" t="s">
        <v>1</v>
      </c>
      <c r="F197" s="268" t="s">
        <v>173</v>
      </c>
      <c r="G197" s="266"/>
      <c r="H197" s="269">
        <v>10.506</v>
      </c>
      <c r="I197" s="270"/>
      <c r="J197" s="266"/>
      <c r="K197" s="266"/>
      <c r="L197" s="271"/>
      <c r="M197" s="272"/>
      <c r="N197" s="273"/>
      <c r="O197" s="273"/>
      <c r="P197" s="273"/>
      <c r="Q197" s="273"/>
      <c r="R197" s="273"/>
      <c r="S197" s="273"/>
      <c r="T197" s="274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75" t="s">
        <v>168</v>
      </c>
      <c r="AU197" s="275" t="s">
        <v>87</v>
      </c>
      <c r="AV197" s="15" t="s">
        <v>166</v>
      </c>
      <c r="AW197" s="15" t="s">
        <v>36</v>
      </c>
      <c r="AX197" s="15" t="s">
        <v>87</v>
      </c>
      <c r="AY197" s="275" t="s">
        <v>160</v>
      </c>
    </row>
    <row r="198" s="2" customFormat="1" ht="24.15" customHeight="1">
      <c r="A198" s="39"/>
      <c r="B198" s="40"/>
      <c r="C198" s="229" t="s">
        <v>389</v>
      </c>
      <c r="D198" s="229" t="s">
        <v>162</v>
      </c>
      <c r="E198" s="230" t="s">
        <v>1151</v>
      </c>
      <c r="F198" s="231" t="s">
        <v>1152</v>
      </c>
      <c r="G198" s="232" t="s">
        <v>201</v>
      </c>
      <c r="H198" s="233">
        <v>16.789000000000001</v>
      </c>
      <c r="I198" s="234"/>
      <c r="J198" s="235">
        <f>ROUND(I198*H198,2)</f>
        <v>0</v>
      </c>
      <c r="K198" s="236"/>
      <c r="L198" s="45"/>
      <c r="M198" s="237" t="s">
        <v>1</v>
      </c>
      <c r="N198" s="238" t="s">
        <v>45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296</v>
      </c>
      <c r="AT198" s="241" t="s">
        <v>162</v>
      </c>
      <c r="AU198" s="241" t="s">
        <v>87</v>
      </c>
      <c r="AY198" s="18" t="s">
        <v>160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87</v>
      </c>
      <c r="BK198" s="242">
        <f>ROUND(I198*H198,2)</f>
        <v>0</v>
      </c>
      <c r="BL198" s="18" t="s">
        <v>296</v>
      </c>
      <c r="BM198" s="241" t="s">
        <v>582</v>
      </c>
    </row>
    <row r="199" s="14" customFormat="1">
      <c r="A199" s="14"/>
      <c r="B199" s="254"/>
      <c r="C199" s="255"/>
      <c r="D199" s="245" t="s">
        <v>168</v>
      </c>
      <c r="E199" s="256" t="s">
        <v>1</v>
      </c>
      <c r="F199" s="257" t="s">
        <v>1153</v>
      </c>
      <c r="G199" s="255"/>
      <c r="H199" s="258">
        <v>16.789000000000001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4" t="s">
        <v>168</v>
      </c>
      <c r="AU199" s="264" t="s">
        <v>87</v>
      </c>
      <c r="AV199" s="14" t="s">
        <v>89</v>
      </c>
      <c r="AW199" s="14" t="s">
        <v>36</v>
      </c>
      <c r="AX199" s="14" t="s">
        <v>80</v>
      </c>
      <c r="AY199" s="264" t="s">
        <v>160</v>
      </c>
    </row>
    <row r="200" s="15" customFormat="1">
      <c r="A200" s="15"/>
      <c r="B200" s="265"/>
      <c r="C200" s="266"/>
      <c r="D200" s="245" t="s">
        <v>168</v>
      </c>
      <c r="E200" s="267" t="s">
        <v>1</v>
      </c>
      <c r="F200" s="268" t="s">
        <v>173</v>
      </c>
      <c r="G200" s="266"/>
      <c r="H200" s="269">
        <v>16.789000000000001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5" t="s">
        <v>168</v>
      </c>
      <c r="AU200" s="275" t="s">
        <v>87</v>
      </c>
      <c r="AV200" s="15" t="s">
        <v>166</v>
      </c>
      <c r="AW200" s="15" t="s">
        <v>36</v>
      </c>
      <c r="AX200" s="15" t="s">
        <v>87</v>
      </c>
      <c r="AY200" s="275" t="s">
        <v>160</v>
      </c>
    </row>
    <row r="201" s="2" customFormat="1" ht="24.15" customHeight="1">
      <c r="A201" s="39"/>
      <c r="B201" s="40"/>
      <c r="C201" s="229" t="s">
        <v>402</v>
      </c>
      <c r="D201" s="229" t="s">
        <v>162</v>
      </c>
      <c r="E201" s="230" t="s">
        <v>1154</v>
      </c>
      <c r="F201" s="231" t="s">
        <v>1155</v>
      </c>
      <c r="G201" s="232" t="s">
        <v>201</v>
      </c>
      <c r="H201" s="233">
        <v>7.8280000000000003</v>
      </c>
      <c r="I201" s="234"/>
      <c r="J201" s="235">
        <f>ROUND(I201*H201,2)</f>
        <v>0</v>
      </c>
      <c r="K201" s="236"/>
      <c r="L201" s="45"/>
      <c r="M201" s="237" t="s">
        <v>1</v>
      </c>
      <c r="N201" s="238" t="s">
        <v>45</v>
      </c>
      <c r="O201" s="92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296</v>
      </c>
      <c r="AT201" s="241" t="s">
        <v>162</v>
      </c>
      <c r="AU201" s="241" t="s">
        <v>87</v>
      </c>
      <c r="AY201" s="18" t="s">
        <v>160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87</v>
      </c>
      <c r="BK201" s="242">
        <f>ROUND(I201*H201,2)</f>
        <v>0</v>
      </c>
      <c r="BL201" s="18" t="s">
        <v>296</v>
      </c>
      <c r="BM201" s="241" t="s">
        <v>592</v>
      </c>
    </row>
    <row r="202" s="14" customFormat="1">
      <c r="A202" s="14"/>
      <c r="B202" s="254"/>
      <c r="C202" s="255"/>
      <c r="D202" s="245" t="s">
        <v>168</v>
      </c>
      <c r="E202" s="256" t="s">
        <v>1</v>
      </c>
      <c r="F202" s="257" t="s">
        <v>1156</v>
      </c>
      <c r="G202" s="255"/>
      <c r="H202" s="258">
        <v>7.8280000000000003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4" t="s">
        <v>168</v>
      </c>
      <c r="AU202" s="264" t="s">
        <v>87</v>
      </c>
      <c r="AV202" s="14" t="s">
        <v>89</v>
      </c>
      <c r="AW202" s="14" t="s">
        <v>36</v>
      </c>
      <c r="AX202" s="14" t="s">
        <v>80</v>
      </c>
      <c r="AY202" s="264" t="s">
        <v>160</v>
      </c>
    </row>
    <row r="203" s="15" customFormat="1">
      <c r="A203" s="15"/>
      <c r="B203" s="265"/>
      <c r="C203" s="266"/>
      <c r="D203" s="245" t="s">
        <v>168</v>
      </c>
      <c r="E203" s="267" t="s">
        <v>1</v>
      </c>
      <c r="F203" s="268" t="s">
        <v>173</v>
      </c>
      <c r="G203" s="266"/>
      <c r="H203" s="269">
        <v>7.8280000000000003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5" t="s">
        <v>168</v>
      </c>
      <c r="AU203" s="275" t="s">
        <v>87</v>
      </c>
      <c r="AV203" s="15" t="s">
        <v>166</v>
      </c>
      <c r="AW203" s="15" t="s">
        <v>36</v>
      </c>
      <c r="AX203" s="15" t="s">
        <v>87</v>
      </c>
      <c r="AY203" s="275" t="s">
        <v>160</v>
      </c>
    </row>
    <row r="204" s="2" customFormat="1" ht="24.15" customHeight="1">
      <c r="A204" s="39"/>
      <c r="B204" s="40"/>
      <c r="C204" s="229" t="s">
        <v>408</v>
      </c>
      <c r="D204" s="229" t="s">
        <v>162</v>
      </c>
      <c r="E204" s="230" t="s">
        <v>1157</v>
      </c>
      <c r="F204" s="231" t="s">
        <v>1158</v>
      </c>
      <c r="G204" s="232" t="s">
        <v>201</v>
      </c>
      <c r="H204" s="233">
        <v>0.82399999999999995</v>
      </c>
      <c r="I204" s="234"/>
      <c r="J204" s="235">
        <f>ROUND(I204*H204,2)</f>
        <v>0</v>
      </c>
      <c r="K204" s="236"/>
      <c r="L204" s="45"/>
      <c r="M204" s="237" t="s">
        <v>1</v>
      </c>
      <c r="N204" s="238" t="s">
        <v>45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296</v>
      </c>
      <c r="AT204" s="241" t="s">
        <v>162</v>
      </c>
      <c r="AU204" s="241" t="s">
        <v>87</v>
      </c>
      <c r="AY204" s="18" t="s">
        <v>160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87</v>
      </c>
      <c r="BK204" s="242">
        <f>ROUND(I204*H204,2)</f>
        <v>0</v>
      </c>
      <c r="BL204" s="18" t="s">
        <v>296</v>
      </c>
      <c r="BM204" s="241" t="s">
        <v>602</v>
      </c>
    </row>
    <row r="205" s="14" customFormat="1">
      <c r="A205" s="14"/>
      <c r="B205" s="254"/>
      <c r="C205" s="255"/>
      <c r="D205" s="245" t="s">
        <v>168</v>
      </c>
      <c r="E205" s="256" t="s">
        <v>1</v>
      </c>
      <c r="F205" s="257" t="s">
        <v>1159</v>
      </c>
      <c r="G205" s="255"/>
      <c r="H205" s="258">
        <v>0.82399999999999995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168</v>
      </c>
      <c r="AU205" s="264" t="s">
        <v>87</v>
      </c>
      <c r="AV205" s="14" t="s">
        <v>89</v>
      </c>
      <c r="AW205" s="14" t="s">
        <v>36</v>
      </c>
      <c r="AX205" s="14" t="s">
        <v>80</v>
      </c>
      <c r="AY205" s="264" t="s">
        <v>160</v>
      </c>
    </row>
    <row r="206" s="15" customFormat="1">
      <c r="A206" s="15"/>
      <c r="B206" s="265"/>
      <c r="C206" s="266"/>
      <c r="D206" s="245" t="s">
        <v>168</v>
      </c>
      <c r="E206" s="267" t="s">
        <v>1</v>
      </c>
      <c r="F206" s="268" t="s">
        <v>173</v>
      </c>
      <c r="G206" s="266"/>
      <c r="H206" s="269">
        <v>0.82399999999999995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5" t="s">
        <v>168</v>
      </c>
      <c r="AU206" s="275" t="s">
        <v>87</v>
      </c>
      <c r="AV206" s="15" t="s">
        <v>166</v>
      </c>
      <c r="AW206" s="15" t="s">
        <v>36</v>
      </c>
      <c r="AX206" s="15" t="s">
        <v>87</v>
      </c>
      <c r="AY206" s="275" t="s">
        <v>160</v>
      </c>
    </row>
    <row r="207" s="2" customFormat="1" ht="24.15" customHeight="1">
      <c r="A207" s="39"/>
      <c r="B207" s="40"/>
      <c r="C207" s="229" t="s">
        <v>419</v>
      </c>
      <c r="D207" s="229" t="s">
        <v>162</v>
      </c>
      <c r="E207" s="230" t="s">
        <v>1160</v>
      </c>
      <c r="F207" s="231" t="s">
        <v>1161</v>
      </c>
      <c r="G207" s="232" t="s">
        <v>201</v>
      </c>
      <c r="H207" s="233">
        <v>3.5019999999999998</v>
      </c>
      <c r="I207" s="234"/>
      <c r="J207" s="235">
        <f>ROUND(I207*H207,2)</f>
        <v>0</v>
      </c>
      <c r="K207" s="236"/>
      <c r="L207" s="45"/>
      <c r="M207" s="237" t="s">
        <v>1</v>
      </c>
      <c r="N207" s="238" t="s">
        <v>45</v>
      </c>
      <c r="O207" s="92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1" t="s">
        <v>296</v>
      </c>
      <c r="AT207" s="241" t="s">
        <v>162</v>
      </c>
      <c r="AU207" s="241" t="s">
        <v>87</v>
      </c>
      <c r="AY207" s="18" t="s">
        <v>160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8" t="s">
        <v>87</v>
      </c>
      <c r="BK207" s="242">
        <f>ROUND(I207*H207,2)</f>
        <v>0</v>
      </c>
      <c r="BL207" s="18" t="s">
        <v>296</v>
      </c>
      <c r="BM207" s="241" t="s">
        <v>611</v>
      </c>
    </row>
    <row r="208" s="14" customFormat="1">
      <c r="A208" s="14"/>
      <c r="B208" s="254"/>
      <c r="C208" s="255"/>
      <c r="D208" s="245" t="s">
        <v>168</v>
      </c>
      <c r="E208" s="256" t="s">
        <v>1</v>
      </c>
      <c r="F208" s="257" t="s">
        <v>1162</v>
      </c>
      <c r="G208" s="255"/>
      <c r="H208" s="258">
        <v>3.5019999999999998</v>
      </c>
      <c r="I208" s="259"/>
      <c r="J208" s="255"/>
      <c r="K208" s="255"/>
      <c r="L208" s="260"/>
      <c r="M208" s="261"/>
      <c r="N208" s="262"/>
      <c r="O208" s="262"/>
      <c r="P208" s="262"/>
      <c r="Q208" s="262"/>
      <c r="R208" s="262"/>
      <c r="S208" s="262"/>
      <c r="T208" s="263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4" t="s">
        <v>168</v>
      </c>
      <c r="AU208" s="264" t="s">
        <v>87</v>
      </c>
      <c r="AV208" s="14" t="s">
        <v>89</v>
      </c>
      <c r="AW208" s="14" t="s">
        <v>36</v>
      </c>
      <c r="AX208" s="14" t="s">
        <v>80</v>
      </c>
      <c r="AY208" s="264" t="s">
        <v>160</v>
      </c>
    </row>
    <row r="209" s="15" customFormat="1">
      <c r="A209" s="15"/>
      <c r="B209" s="265"/>
      <c r="C209" s="266"/>
      <c r="D209" s="245" t="s">
        <v>168</v>
      </c>
      <c r="E209" s="267" t="s">
        <v>1</v>
      </c>
      <c r="F209" s="268" t="s">
        <v>173</v>
      </c>
      <c r="G209" s="266"/>
      <c r="H209" s="269">
        <v>3.5019999999999998</v>
      </c>
      <c r="I209" s="270"/>
      <c r="J209" s="266"/>
      <c r="K209" s="266"/>
      <c r="L209" s="271"/>
      <c r="M209" s="272"/>
      <c r="N209" s="273"/>
      <c r="O209" s="273"/>
      <c r="P209" s="273"/>
      <c r="Q209" s="273"/>
      <c r="R209" s="273"/>
      <c r="S209" s="273"/>
      <c r="T209" s="274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5" t="s">
        <v>168</v>
      </c>
      <c r="AU209" s="275" t="s">
        <v>87</v>
      </c>
      <c r="AV209" s="15" t="s">
        <v>166</v>
      </c>
      <c r="AW209" s="15" t="s">
        <v>36</v>
      </c>
      <c r="AX209" s="15" t="s">
        <v>87</v>
      </c>
      <c r="AY209" s="275" t="s">
        <v>160</v>
      </c>
    </row>
    <row r="210" s="2" customFormat="1" ht="21.75" customHeight="1">
      <c r="A210" s="39"/>
      <c r="B210" s="40"/>
      <c r="C210" s="229" t="s">
        <v>424</v>
      </c>
      <c r="D210" s="229" t="s">
        <v>162</v>
      </c>
      <c r="E210" s="230" t="s">
        <v>1163</v>
      </c>
      <c r="F210" s="231" t="s">
        <v>1164</v>
      </c>
      <c r="G210" s="232" t="s">
        <v>201</v>
      </c>
      <c r="H210" s="233">
        <v>5.0469999999999997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45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296</v>
      </c>
      <c r="AT210" s="241" t="s">
        <v>162</v>
      </c>
      <c r="AU210" s="241" t="s">
        <v>87</v>
      </c>
      <c r="AY210" s="18" t="s">
        <v>160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87</v>
      </c>
      <c r="BK210" s="242">
        <f>ROUND(I210*H210,2)</f>
        <v>0</v>
      </c>
      <c r="BL210" s="18" t="s">
        <v>296</v>
      </c>
      <c r="BM210" s="241" t="s">
        <v>624</v>
      </c>
    </row>
    <row r="211" s="14" customFormat="1">
      <c r="A211" s="14"/>
      <c r="B211" s="254"/>
      <c r="C211" s="255"/>
      <c r="D211" s="245" t="s">
        <v>168</v>
      </c>
      <c r="E211" s="256" t="s">
        <v>1</v>
      </c>
      <c r="F211" s="257" t="s">
        <v>1165</v>
      </c>
      <c r="G211" s="255"/>
      <c r="H211" s="258">
        <v>5.0469999999999997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4" t="s">
        <v>168</v>
      </c>
      <c r="AU211" s="264" t="s">
        <v>87</v>
      </c>
      <c r="AV211" s="14" t="s">
        <v>89</v>
      </c>
      <c r="AW211" s="14" t="s">
        <v>36</v>
      </c>
      <c r="AX211" s="14" t="s">
        <v>80</v>
      </c>
      <c r="AY211" s="264" t="s">
        <v>160</v>
      </c>
    </row>
    <row r="212" s="15" customFormat="1">
      <c r="A212" s="15"/>
      <c r="B212" s="265"/>
      <c r="C212" s="266"/>
      <c r="D212" s="245" t="s">
        <v>168</v>
      </c>
      <c r="E212" s="267" t="s">
        <v>1</v>
      </c>
      <c r="F212" s="268" t="s">
        <v>173</v>
      </c>
      <c r="G212" s="266"/>
      <c r="H212" s="269">
        <v>5.0469999999999997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5" t="s">
        <v>168</v>
      </c>
      <c r="AU212" s="275" t="s">
        <v>87</v>
      </c>
      <c r="AV212" s="15" t="s">
        <v>166</v>
      </c>
      <c r="AW212" s="15" t="s">
        <v>36</v>
      </c>
      <c r="AX212" s="15" t="s">
        <v>87</v>
      </c>
      <c r="AY212" s="275" t="s">
        <v>160</v>
      </c>
    </row>
    <row r="213" s="2" customFormat="1" ht="21.75" customHeight="1">
      <c r="A213" s="39"/>
      <c r="B213" s="40"/>
      <c r="C213" s="229" t="s">
        <v>431</v>
      </c>
      <c r="D213" s="229" t="s">
        <v>162</v>
      </c>
      <c r="E213" s="230" t="s">
        <v>1166</v>
      </c>
      <c r="F213" s="231" t="s">
        <v>1167</v>
      </c>
      <c r="G213" s="232" t="s">
        <v>201</v>
      </c>
      <c r="H213" s="233">
        <v>1.5449999999999999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45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296</v>
      </c>
      <c r="AT213" s="241" t="s">
        <v>162</v>
      </c>
      <c r="AU213" s="241" t="s">
        <v>87</v>
      </c>
      <c r="AY213" s="18" t="s">
        <v>160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87</v>
      </c>
      <c r="BK213" s="242">
        <f>ROUND(I213*H213,2)</f>
        <v>0</v>
      </c>
      <c r="BL213" s="18" t="s">
        <v>296</v>
      </c>
      <c r="BM213" s="241" t="s">
        <v>641</v>
      </c>
    </row>
    <row r="214" s="14" customFormat="1">
      <c r="A214" s="14"/>
      <c r="B214" s="254"/>
      <c r="C214" s="255"/>
      <c r="D214" s="245" t="s">
        <v>168</v>
      </c>
      <c r="E214" s="256" t="s">
        <v>1</v>
      </c>
      <c r="F214" s="257" t="s">
        <v>1168</v>
      </c>
      <c r="G214" s="255"/>
      <c r="H214" s="258">
        <v>1.5449999999999999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4" t="s">
        <v>168</v>
      </c>
      <c r="AU214" s="264" t="s">
        <v>87</v>
      </c>
      <c r="AV214" s="14" t="s">
        <v>89</v>
      </c>
      <c r="AW214" s="14" t="s">
        <v>36</v>
      </c>
      <c r="AX214" s="14" t="s">
        <v>80</v>
      </c>
      <c r="AY214" s="264" t="s">
        <v>160</v>
      </c>
    </row>
    <row r="215" s="15" customFormat="1">
      <c r="A215" s="15"/>
      <c r="B215" s="265"/>
      <c r="C215" s="266"/>
      <c r="D215" s="245" t="s">
        <v>168</v>
      </c>
      <c r="E215" s="267" t="s">
        <v>1</v>
      </c>
      <c r="F215" s="268" t="s">
        <v>173</v>
      </c>
      <c r="G215" s="266"/>
      <c r="H215" s="269">
        <v>1.5449999999999999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5" t="s">
        <v>168</v>
      </c>
      <c r="AU215" s="275" t="s">
        <v>87</v>
      </c>
      <c r="AV215" s="15" t="s">
        <v>166</v>
      </c>
      <c r="AW215" s="15" t="s">
        <v>36</v>
      </c>
      <c r="AX215" s="15" t="s">
        <v>87</v>
      </c>
      <c r="AY215" s="275" t="s">
        <v>160</v>
      </c>
    </row>
    <row r="216" s="2" customFormat="1" ht="21.75" customHeight="1">
      <c r="A216" s="39"/>
      <c r="B216" s="40"/>
      <c r="C216" s="229" t="s">
        <v>436</v>
      </c>
      <c r="D216" s="229" t="s">
        <v>162</v>
      </c>
      <c r="E216" s="230" t="s">
        <v>1169</v>
      </c>
      <c r="F216" s="231" t="s">
        <v>1170</v>
      </c>
      <c r="G216" s="232" t="s">
        <v>201</v>
      </c>
      <c r="H216" s="233">
        <v>10.300000000000001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45</v>
      </c>
      <c r="O216" s="92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296</v>
      </c>
      <c r="AT216" s="241" t="s">
        <v>162</v>
      </c>
      <c r="AU216" s="241" t="s">
        <v>87</v>
      </c>
      <c r="AY216" s="18" t="s">
        <v>160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87</v>
      </c>
      <c r="BK216" s="242">
        <f>ROUND(I216*H216,2)</f>
        <v>0</v>
      </c>
      <c r="BL216" s="18" t="s">
        <v>296</v>
      </c>
      <c r="BM216" s="241" t="s">
        <v>653</v>
      </c>
    </row>
    <row r="217" s="14" customFormat="1">
      <c r="A217" s="14"/>
      <c r="B217" s="254"/>
      <c r="C217" s="255"/>
      <c r="D217" s="245" t="s">
        <v>168</v>
      </c>
      <c r="E217" s="256" t="s">
        <v>1</v>
      </c>
      <c r="F217" s="257" t="s">
        <v>1171</v>
      </c>
      <c r="G217" s="255"/>
      <c r="H217" s="258">
        <v>10.300000000000001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4" t="s">
        <v>168</v>
      </c>
      <c r="AU217" s="264" t="s">
        <v>87</v>
      </c>
      <c r="AV217" s="14" t="s">
        <v>89</v>
      </c>
      <c r="AW217" s="14" t="s">
        <v>36</v>
      </c>
      <c r="AX217" s="14" t="s">
        <v>80</v>
      </c>
      <c r="AY217" s="264" t="s">
        <v>160</v>
      </c>
    </row>
    <row r="218" s="15" customFormat="1">
      <c r="A218" s="15"/>
      <c r="B218" s="265"/>
      <c r="C218" s="266"/>
      <c r="D218" s="245" t="s">
        <v>168</v>
      </c>
      <c r="E218" s="267" t="s">
        <v>1</v>
      </c>
      <c r="F218" s="268" t="s">
        <v>173</v>
      </c>
      <c r="G218" s="266"/>
      <c r="H218" s="269">
        <v>10.300000000000001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5" t="s">
        <v>168</v>
      </c>
      <c r="AU218" s="275" t="s">
        <v>87</v>
      </c>
      <c r="AV218" s="15" t="s">
        <v>166</v>
      </c>
      <c r="AW218" s="15" t="s">
        <v>36</v>
      </c>
      <c r="AX218" s="15" t="s">
        <v>87</v>
      </c>
      <c r="AY218" s="275" t="s">
        <v>160</v>
      </c>
    </row>
    <row r="219" s="2" customFormat="1" ht="21.75" customHeight="1">
      <c r="A219" s="39"/>
      <c r="B219" s="40"/>
      <c r="C219" s="229" t="s">
        <v>442</v>
      </c>
      <c r="D219" s="229" t="s">
        <v>162</v>
      </c>
      <c r="E219" s="230" t="s">
        <v>1172</v>
      </c>
      <c r="F219" s="231" t="s">
        <v>1173</v>
      </c>
      <c r="G219" s="232" t="s">
        <v>201</v>
      </c>
      <c r="H219" s="233">
        <v>20.600000000000001</v>
      </c>
      <c r="I219" s="234"/>
      <c r="J219" s="235">
        <f>ROUND(I219*H219,2)</f>
        <v>0</v>
      </c>
      <c r="K219" s="236"/>
      <c r="L219" s="45"/>
      <c r="M219" s="237" t="s">
        <v>1</v>
      </c>
      <c r="N219" s="238" t="s">
        <v>45</v>
      </c>
      <c r="O219" s="92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41" t="s">
        <v>296</v>
      </c>
      <c r="AT219" s="241" t="s">
        <v>162</v>
      </c>
      <c r="AU219" s="241" t="s">
        <v>87</v>
      </c>
      <c r="AY219" s="18" t="s">
        <v>160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8" t="s">
        <v>87</v>
      </c>
      <c r="BK219" s="242">
        <f>ROUND(I219*H219,2)</f>
        <v>0</v>
      </c>
      <c r="BL219" s="18" t="s">
        <v>296</v>
      </c>
      <c r="BM219" s="241" t="s">
        <v>670</v>
      </c>
    </row>
    <row r="220" s="14" customFormat="1">
      <c r="A220" s="14"/>
      <c r="B220" s="254"/>
      <c r="C220" s="255"/>
      <c r="D220" s="245" t="s">
        <v>168</v>
      </c>
      <c r="E220" s="256" t="s">
        <v>1</v>
      </c>
      <c r="F220" s="257" t="s">
        <v>1174</v>
      </c>
      <c r="G220" s="255"/>
      <c r="H220" s="258">
        <v>20.600000000000001</v>
      </c>
      <c r="I220" s="259"/>
      <c r="J220" s="255"/>
      <c r="K220" s="255"/>
      <c r="L220" s="260"/>
      <c r="M220" s="261"/>
      <c r="N220" s="262"/>
      <c r="O220" s="262"/>
      <c r="P220" s="262"/>
      <c r="Q220" s="262"/>
      <c r="R220" s="262"/>
      <c r="S220" s="262"/>
      <c r="T220" s="26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4" t="s">
        <v>168</v>
      </c>
      <c r="AU220" s="264" t="s">
        <v>87</v>
      </c>
      <c r="AV220" s="14" t="s">
        <v>89</v>
      </c>
      <c r="AW220" s="14" t="s">
        <v>36</v>
      </c>
      <c r="AX220" s="14" t="s">
        <v>80</v>
      </c>
      <c r="AY220" s="264" t="s">
        <v>160</v>
      </c>
    </row>
    <row r="221" s="15" customFormat="1">
      <c r="A221" s="15"/>
      <c r="B221" s="265"/>
      <c r="C221" s="266"/>
      <c r="D221" s="245" t="s">
        <v>168</v>
      </c>
      <c r="E221" s="267" t="s">
        <v>1</v>
      </c>
      <c r="F221" s="268" t="s">
        <v>173</v>
      </c>
      <c r="G221" s="266"/>
      <c r="H221" s="269">
        <v>20.600000000000001</v>
      </c>
      <c r="I221" s="270"/>
      <c r="J221" s="266"/>
      <c r="K221" s="266"/>
      <c r="L221" s="271"/>
      <c r="M221" s="272"/>
      <c r="N221" s="273"/>
      <c r="O221" s="273"/>
      <c r="P221" s="273"/>
      <c r="Q221" s="273"/>
      <c r="R221" s="273"/>
      <c r="S221" s="273"/>
      <c r="T221" s="274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75" t="s">
        <v>168</v>
      </c>
      <c r="AU221" s="275" t="s">
        <v>87</v>
      </c>
      <c r="AV221" s="15" t="s">
        <v>166</v>
      </c>
      <c r="AW221" s="15" t="s">
        <v>36</v>
      </c>
      <c r="AX221" s="15" t="s">
        <v>87</v>
      </c>
      <c r="AY221" s="275" t="s">
        <v>160</v>
      </c>
    </row>
    <row r="222" s="2" customFormat="1" ht="16.5" customHeight="1">
      <c r="A222" s="39"/>
      <c r="B222" s="40"/>
      <c r="C222" s="229" t="s">
        <v>448</v>
      </c>
      <c r="D222" s="229" t="s">
        <v>162</v>
      </c>
      <c r="E222" s="230" t="s">
        <v>1175</v>
      </c>
      <c r="F222" s="231" t="s">
        <v>1176</v>
      </c>
      <c r="G222" s="232" t="s">
        <v>192</v>
      </c>
      <c r="H222" s="233">
        <v>1</v>
      </c>
      <c r="I222" s="234"/>
      <c r="J222" s="235">
        <f>ROUND(I222*H222,2)</f>
        <v>0</v>
      </c>
      <c r="K222" s="236"/>
      <c r="L222" s="45"/>
      <c r="M222" s="237" t="s">
        <v>1</v>
      </c>
      <c r="N222" s="238" t="s">
        <v>45</v>
      </c>
      <c r="O222" s="92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296</v>
      </c>
      <c r="AT222" s="241" t="s">
        <v>162</v>
      </c>
      <c r="AU222" s="241" t="s">
        <v>87</v>
      </c>
      <c r="AY222" s="18" t="s">
        <v>160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87</v>
      </c>
      <c r="BK222" s="242">
        <f>ROUND(I222*H222,2)</f>
        <v>0</v>
      </c>
      <c r="BL222" s="18" t="s">
        <v>296</v>
      </c>
      <c r="BM222" s="241" t="s">
        <v>686</v>
      </c>
    </row>
    <row r="223" s="2" customFormat="1" ht="16.5" customHeight="1">
      <c r="A223" s="39"/>
      <c r="B223" s="40"/>
      <c r="C223" s="229" t="s">
        <v>458</v>
      </c>
      <c r="D223" s="229" t="s">
        <v>162</v>
      </c>
      <c r="E223" s="230" t="s">
        <v>1177</v>
      </c>
      <c r="F223" s="231" t="s">
        <v>1178</v>
      </c>
      <c r="G223" s="232" t="s">
        <v>192</v>
      </c>
      <c r="H223" s="233">
        <v>10</v>
      </c>
      <c r="I223" s="234"/>
      <c r="J223" s="235">
        <f>ROUND(I223*H223,2)</f>
        <v>0</v>
      </c>
      <c r="K223" s="236"/>
      <c r="L223" s="45"/>
      <c r="M223" s="237" t="s">
        <v>1</v>
      </c>
      <c r="N223" s="238" t="s">
        <v>45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296</v>
      </c>
      <c r="AT223" s="241" t="s">
        <v>162</v>
      </c>
      <c r="AU223" s="241" t="s">
        <v>87</v>
      </c>
      <c r="AY223" s="18" t="s">
        <v>160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8" t="s">
        <v>87</v>
      </c>
      <c r="BK223" s="242">
        <f>ROUND(I223*H223,2)</f>
        <v>0</v>
      </c>
      <c r="BL223" s="18" t="s">
        <v>296</v>
      </c>
      <c r="BM223" s="241" t="s">
        <v>697</v>
      </c>
    </row>
    <row r="224" s="2" customFormat="1" ht="16.5" customHeight="1">
      <c r="A224" s="39"/>
      <c r="B224" s="40"/>
      <c r="C224" s="229" t="s">
        <v>464</v>
      </c>
      <c r="D224" s="229" t="s">
        <v>162</v>
      </c>
      <c r="E224" s="230" t="s">
        <v>1179</v>
      </c>
      <c r="F224" s="231" t="s">
        <v>1180</v>
      </c>
      <c r="G224" s="232" t="s">
        <v>192</v>
      </c>
      <c r="H224" s="233">
        <v>1</v>
      </c>
      <c r="I224" s="234"/>
      <c r="J224" s="235">
        <f>ROUND(I224*H224,2)</f>
        <v>0</v>
      </c>
      <c r="K224" s="236"/>
      <c r="L224" s="45"/>
      <c r="M224" s="237" t="s">
        <v>1</v>
      </c>
      <c r="N224" s="238" t="s">
        <v>45</v>
      </c>
      <c r="O224" s="92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296</v>
      </c>
      <c r="AT224" s="241" t="s">
        <v>162</v>
      </c>
      <c r="AU224" s="241" t="s">
        <v>87</v>
      </c>
      <c r="AY224" s="18" t="s">
        <v>160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87</v>
      </c>
      <c r="BK224" s="242">
        <f>ROUND(I224*H224,2)</f>
        <v>0</v>
      </c>
      <c r="BL224" s="18" t="s">
        <v>296</v>
      </c>
      <c r="BM224" s="241" t="s">
        <v>707</v>
      </c>
    </row>
    <row r="225" s="2" customFormat="1" ht="16.5" customHeight="1">
      <c r="A225" s="39"/>
      <c r="B225" s="40"/>
      <c r="C225" s="229" t="s">
        <v>468</v>
      </c>
      <c r="D225" s="229" t="s">
        <v>162</v>
      </c>
      <c r="E225" s="230" t="s">
        <v>1181</v>
      </c>
      <c r="F225" s="231" t="s">
        <v>1182</v>
      </c>
      <c r="G225" s="232" t="s">
        <v>192</v>
      </c>
      <c r="H225" s="233">
        <v>12</v>
      </c>
      <c r="I225" s="234"/>
      <c r="J225" s="235">
        <f>ROUND(I225*H225,2)</f>
        <v>0</v>
      </c>
      <c r="K225" s="236"/>
      <c r="L225" s="45"/>
      <c r="M225" s="237" t="s">
        <v>1</v>
      </c>
      <c r="N225" s="238" t="s">
        <v>45</v>
      </c>
      <c r="O225" s="92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296</v>
      </c>
      <c r="AT225" s="241" t="s">
        <v>162</v>
      </c>
      <c r="AU225" s="241" t="s">
        <v>87</v>
      </c>
      <c r="AY225" s="18" t="s">
        <v>160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8" t="s">
        <v>87</v>
      </c>
      <c r="BK225" s="242">
        <f>ROUND(I225*H225,2)</f>
        <v>0</v>
      </c>
      <c r="BL225" s="18" t="s">
        <v>296</v>
      </c>
      <c r="BM225" s="241" t="s">
        <v>733</v>
      </c>
    </row>
    <row r="226" s="2" customFormat="1" ht="16.5" customHeight="1">
      <c r="A226" s="39"/>
      <c r="B226" s="40"/>
      <c r="C226" s="229" t="s">
        <v>472</v>
      </c>
      <c r="D226" s="229" t="s">
        <v>162</v>
      </c>
      <c r="E226" s="230" t="s">
        <v>1183</v>
      </c>
      <c r="F226" s="231" t="s">
        <v>1184</v>
      </c>
      <c r="G226" s="232" t="s">
        <v>201</v>
      </c>
      <c r="H226" s="233">
        <v>73.700000000000003</v>
      </c>
      <c r="I226" s="234"/>
      <c r="J226" s="235">
        <f>ROUND(I226*H226,2)</f>
        <v>0</v>
      </c>
      <c r="K226" s="236"/>
      <c r="L226" s="45"/>
      <c r="M226" s="237" t="s">
        <v>1</v>
      </c>
      <c r="N226" s="238" t="s">
        <v>45</v>
      </c>
      <c r="O226" s="92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296</v>
      </c>
      <c r="AT226" s="241" t="s">
        <v>162</v>
      </c>
      <c r="AU226" s="241" t="s">
        <v>87</v>
      </c>
      <c r="AY226" s="18" t="s">
        <v>160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87</v>
      </c>
      <c r="BK226" s="242">
        <f>ROUND(I226*H226,2)</f>
        <v>0</v>
      </c>
      <c r="BL226" s="18" t="s">
        <v>296</v>
      </c>
      <c r="BM226" s="241" t="s">
        <v>747</v>
      </c>
    </row>
    <row r="227" s="14" customFormat="1">
      <c r="A227" s="14"/>
      <c r="B227" s="254"/>
      <c r="C227" s="255"/>
      <c r="D227" s="245" t="s">
        <v>168</v>
      </c>
      <c r="E227" s="256" t="s">
        <v>1</v>
      </c>
      <c r="F227" s="257" t="s">
        <v>1185</v>
      </c>
      <c r="G227" s="255"/>
      <c r="H227" s="258">
        <v>73.700000000000003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4" t="s">
        <v>168</v>
      </c>
      <c r="AU227" s="264" t="s">
        <v>87</v>
      </c>
      <c r="AV227" s="14" t="s">
        <v>89</v>
      </c>
      <c r="AW227" s="14" t="s">
        <v>36</v>
      </c>
      <c r="AX227" s="14" t="s">
        <v>80</v>
      </c>
      <c r="AY227" s="264" t="s">
        <v>160</v>
      </c>
    </row>
    <row r="228" s="15" customFormat="1">
      <c r="A228" s="15"/>
      <c r="B228" s="265"/>
      <c r="C228" s="266"/>
      <c r="D228" s="245" t="s">
        <v>168</v>
      </c>
      <c r="E228" s="267" t="s">
        <v>1</v>
      </c>
      <c r="F228" s="268" t="s">
        <v>173</v>
      </c>
      <c r="G228" s="266"/>
      <c r="H228" s="269">
        <v>73.700000000000003</v>
      </c>
      <c r="I228" s="270"/>
      <c r="J228" s="266"/>
      <c r="K228" s="266"/>
      <c r="L228" s="271"/>
      <c r="M228" s="272"/>
      <c r="N228" s="273"/>
      <c r="O228" s="273"/>
      <c r="P228" s="273"/>
      <c r="Q228" s="273"/>
      <c r="R228" s="273"/>
      <c r="S228" s="273"/>
      <c r="T228" s="274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5" t="s">
        <v>168</v>
      </c>
      <c r="AU228" s="275" t="s">
        <v>87</v>
      </c>
      <c r="AV228" s="15" t="s">
        <v>166</v>
      </c>
      <c r="AW228" s="15" t="s">
        <v>36</v>
      </c>
      <c r="AX228" s="15" t="s">
        <v>87</v>
      </c>
      <c r="AY228" s="275" t="s">
        <v>160</v>
      </c>
    </row>
    <row r="229" s="2" customFormat="1" ht="16.5" customHeight="1">
      <c r="A229" s="39"/>
      <c r="B229" s="40"/>
      <c r="C229" s="229" t="s">
        <v>477</v>
      </c>
      <c r="D229" s="229" t="s">
        <v>162</v>
      </c>
      <c r="E229" s="230" t="s">
        <v>1186</v>
      </c>
      <c r="F229" s="231" t="s">
        <v>1187</v>
      </c>
      <c r="G229" s="232" t="s">
        <v>201</v>
      </c>
      <c r="H229" s="233">
        <v>20</v>
      </c>
      <c r="I229" s="234"/>
      <c r="J229" s="235">
        <f>ROUND(I229*H229,2)</f>
        <v>0</v>
      </c>
      <c r="K229" s="236"/>
      <c r="L229" s="45"/>
      <c r="M229" s="237" t="s">
        <v>1</v>
      </c>
      <c r="N229" s="238" t="s">
        <v>45</v>
      </c>
      <c r="O229" s="92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1" t="s">
        <v>296</v>
      </c>
      <c r="AT229" s="241" t="s">
        <v>162</v>
      </c>
      <c r="AU229" s="241" t="s">
        <v>87</v>
      </c>
      <c r="AY229" s="18" t="s">
        <v>160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8" t="s">
        <v>87</v>
      </c>
      <c r="BK229" s="242">
        <f>ROUND(I229*H229,2)</f>
        <v>0</v>
      </c>
      <c r="BL229" s="18" t="s">
        <v>296</v>
      </c>
      <c r="BM229" s="241" t="s">
        <v>759</v>
      </c>
    </row>
    <row r="230" s="2" customFormat="1" ht="24.15" customHeight="1">
      <c r="A230" s="39"/>
      <c r="B230" s="40"/>
      <c r="C230" s="229" t="s">
        <v>481</v>
      </c>
      <c r="D230" s="229" t="s">
        <v>162</v>
      </c>
      <c r="E230" s="230" t="s">
        <v>1188</v>
      </c>
      <c r="F230" s="231" t="s">
        <v>1189</v>
      </c>
      <c r="G230" s="232" t="s">
        <v>192</v>
      </c>
      <c r="H230" s="233">
        <v>3</v>
      </c>
      <c r="I230" s="234"/>
      <c r="J230" s="235">
        <f>ROUND(I230*H230,2)</f>
        <v>0</v>
      </c>
      <c r="K230" s="236"/>
      <c r="L230" s="45"/>
      <c r="M230" s="237" t="s">
        <v>1</v>
      </c>
      <c r="N230" s="238" t="s">
        <v>45</v>
      </c>
      <c r="O230" s="92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1" t="s">
        <v>296</v>
      </c>
      <c r="AT230" s="241" t="s">
        <v>162</v>
      </c>
      <c r="AU230" s="241" t="s">
        <v>87</v>
      </c>
      <c r="AY230" s="18" t="s">
        <v>160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8" t="s">
        <v>87</v>
      </c>
      <c r="BK230" s="242">
        <f>ROUND(I230*H230,2)</f>
        <v>0</v>
      </c>
      <c r="BL230" s="18" t="s">
        <v>296</v>
      </c>
      <c r="BM230" s="241" t="s">
        <v>785</v>
      </c>
    </row>
    <row r="231" s="2" customFormat="1" ht="16.5" customHeight="1">
      <c r="A231" s="39"/>
      <c r="B231" s="40"/>
      <c r="C231" s="229" t="s">
        <v>486</v>
      </c>
      <c r="D231" s="229" t="s">
        <v>162</v>
      </c>
      <c r="E231" s="230" t="s">
        <v>1190</v>
      </c>
      <c r="F231" s="231" t="s">
        <v>1191</v>
      </c>
      <c r="G231" s="232" t="s">
        <v>192</v>
      </c>
      <c r="H231" s="233">
        <v>2</v>
      </c>
      <c r="I231" s="234"/>
      <c r="J231" s="235">
        <f>ROUND(I231*H231,2)</f>
        <v>0</v>
      </c>
      <c r="K231" s="236"/>
      <c r="L231" s="45"/>
      <c r="M231" s="237" t="s">
        <v>1</v>
      </c>
      <c r="N231" s="238" t="s">
        <v>45</v>
      </c>
      <c r="O231" s="92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41" t="s">
        <v>296</v>
      </c>
      <c r="AT231" s="241" t="s">
        <v>162</v>
      </c>
      <c r="AU231" s="241" t="s">
        <v>87</v>
      </c>
      <c r="AY231" s="18" t="s">
        <v>160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8" t="s">
        <v>87</v>
      </c>
      <c r="BK231" s="242">
        <f>ROUND(I231*H231,2)</f>
        <v>0</v>
      </c>
      <c r="BL231" s="18" t="s">
        <v>296</v>
      </c>
      <c r="BM231" s="241" t="s">
        <v>802</v>
      </c>
    </row>
    <row r="232" s="2" customFormat="1" ht="16.5" customHeight="1">
      <c r="A232" s="39"/>
      <c r="B232" s="40"/>
      <c r="C232" s="229" t="s">
        <v>493</v>
      </c>
      <c r="D232" s="229" t="s">
        <v>162</v>
      </c>
      <c r="E232" s="230" t="s">
        <v>1192</v>
      </c>
      <c r="F232" s="231" t="s">
        <v>1193</v>
      </c>
      <c r="G232" s="232" t="s">
        <v>192</v>
      </c>
      <c r="H232" s="233">
        <v>1</v>
      </c>
      <c r="I232" s="234"/>
      <c r="J232" s="235">
        <f>ROUND(I232*H232,2)</f>
        <v>0</v>
      </c>
      <c r="K232" s="236"/>
      <c r="L232" s="45"/>
      <c r="M232" s="237" t="s">
        <v>1</v>
      </c>
      <c r="N232" s="238" t="s">
        <v>45</v>
      </c>
      <c r="O232" s="92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41" t="s">
        <v>296</v>
      </c>
      <c r="AT232" s="241" t="s">
        <v>162</v>
      </c>
      <c r="AU232" s="241" t="s">
        <v>87</v>
      </c>
      <c r="AY232" s="18" t="s">
        <v>160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8" t="s">
        <v>87</v>
      </c>
      <c r="BK232" s="242">
        <f>ROUND(I232*H232,2)</f>
        <v>0</v>
      </c>
      <c r="BL232" s="18" t="s">
        <v>296</v>
      </c>
      <c r="BM232" s="241" t="s">
        <v>811</v>
      </c>
    </row>
    <row r="233" s="2" customFormat="1" ht="16.5" customHeight="1">
      <c r="A233" s="39"/>
      <c r="B233" s="40"/>
      <c r="C233" s="229" t="s">
        <v>502</v>
      </c>
      <c r="D233" s="229" t="s">
        <v>162</v>
      </c>
      <c r="E233" s="230" t="s">
        <v>1194</v>
      </c>
      <c r="F233" s="231" t="s">
        <v>1195</v>
      </c>
      <c r="G233" s="232" t="s">
        <v>192</v>
      </c>
      <c r="H233" s="233">
        <v>1</v>
      </c>
      <c r="I233" s="234"/>
      <c r="J233" s="235">
        <f>ROUND(I233*H233,2)</f>
        <v>0</v>
      </c>
      <c r="K233" s="236"/>
      <c r="L233" s="45"/>
      <c r="M233" s="237" t="s">
        <v>1</v>
      </c>
      <c r="N233" s="238" t="s">
        <v>45</v>
      </c>
      <c r="O233" s="92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1" t="s">
        <v>296</v>
      </c>
      <c r="AT233" s="241" t="s">
        <v>162</v>
      </c>
      <c r="AU233" s="241" t="s">
        <v>87</v>
      </c>
      <c r="AY233" s="18" t="s">
        <v>160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8" t="s">
        <v>87</v>
      </c>
      <c r="BK233" s="242">
        <f>ROUND(I233*H233,2)</f>
        <v>0</v>
      </c>
      <c r="BL233" s="18" t="s">
        <v>296</v>
      </c>
      <c r="BM233" s="241" t="s">
        <v>819</v>
      </c>
    </row>
    <row r="234" s="2" customFormat="1" ht="21.75" customHeight="1">
      <c r="A234" s="39"/>
      <c r="B234" s="40"/>
      <c r="C234" s="229" t="s">
        <v>510</v>
      </c>
      <c r="D234" s="229" t="s">
        <v>162</v>
      </c>
      <c r="E234" s="230" t="s">
        <v>1196</v>
      </c>
      <c r="F234" s="231" t="s">
        <v>1197</v>
      </c>
      <c r="G234" s="232" t="s">
        <v>176</v>
      </c>
      <c r="H234" s="233">
        <v>0.248</v>
      </c>
      <c r="I234" s="234"/>
      <c r="J234" s="235">
        <f>ROUND(I234*H234,2)</f>
        <v>0</v>
      </c>
      <c r="K234" s="236"/>
      <c r="L234" s="45"/>
      <c r="M234" s="237" t="s">
        <v>1</v>
      </c>
      <c r="N234" s="238" t="s">
        <v>45</v>
      </c>
      <c r="O234" s="92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1" t="s">
        <v>296</v>
      </c>
      <c r="AT234" s="241" t="s">
        <v>162</v>
      </c>
      <c r="AU234" s="241" t="s">
        <v>87</v>
      </c>
      <c r="AY234" s="18" t="s">
        <v>160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8" t="s">
        <v>87</v>
      </c>
      <c r="BK234" s="242">
        <f>ROUND(I234*H234,2)</f>
        <v>0</v>
      </c>
      <c r="BL234" s="18" t="s">
        <v>296</v>
      </c>
      <c r="BM234" s="241" t="s">
        <v>828</v>
      </c>
    </row>
    <row r="235" s="12" customFormat="1" ht="25.92" customHeight="1">
      <c r="A235" s="12"/>
      <c r="B235" s="213"/>
      <c r="C235" s="214"/>
      <c r="D235" s="215" t="s">
        <v>79</v>
      </c>
      <c r="E235" s="216" t="s">
        <v>1198</v>
      </c>
      <c r="F235" s="216" t="s">
        <v>1199</v>
      </c>
      <c r="G235" s="214"/>
      <c r="H235" s="214"/>
      <c r="I235" s="217"/>
      <c r="J235" s="218">
        <f>BK235</f>
        <v>0</v>
      </c>
      <c r="K235" s="214"/>
      <c r="L235" s="219"/>
      <c r="M235" s="220"/>
      <c r="N235" s="221"/>
      <c r="O235" s="221"/>
      <c r="P235" s="222">
        <f>SUM(P236:P275)</f>
        <v>0</v>
      </c>
      <c r="Q235" s="221"/>
      <c r="R235" s="222">
        <f>SUM(R236:R275)</f>
        <v>0</v>
      </c>
      <c r="S235" s="221"/>
      <c r="T235" s="223">
        <f>SUM(T236:T275)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24" t="s">
        <v>89</v>
      </c>
      <c r="AT235" s="225" t="s">
        <v>79</v>
      </c>
      <c r="AU235" s="225" t="s">
        <v>80</v>
      </c>
      <c r="AY235" s="224" t="s">
        <v>160</v>
      </c>
      <c r="BK235" s="226">
        <f>SUM(BK236:BK275)</f>
        <v>0</v>
      </c>
    </row>
    <row r="236" s="2" customFormat="1" ht="16.5" customHeight="1">
      <c r="A236" s="39"/>
      <c r="B236" s="40"/>
      <c r="C236" s="229" t="s">
        <v>514</v>
      </c>
      <c r="D236" s="229" t="s">
        <v>162</v>
      </c>
      <c r="E236" s="230" t="s">
        <v>1200</v>
      </c>
      <c r="F236" s="231" t="s">
        <v>1201</v>
      </c>
      <c r="G236" s="232" t="s">
        <v>201</v>
      </c>
      <c r="H236" s="233">
        <v>19.946999999999999</v>
      </c>
      <c r="I236" s="234"/>
      <c r="J236" s="235">
        <f>ROUND(I236*H236,2)</f>
        <v>0</v>
      </c>
      <c r="K236" s="236"/>
      <c r="L236" s="45"/>
      <c r="M236" s="237" t="s">
        <v>1</v>
      </c>
      <c r="N236" s="238" t="s">
        <v>45</v>
      </c>
      <c r="O236" s="92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1" t="s">
        <v>296</v>
      </c>
      <c r="AT236" s="241" t="s">
        <v>162</v>
      </c>
      <c r="AU236" s="241" t="s">
        <v>87</v>
      </c>
      <c r="AY236" s="18" t="s">
        <v>160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8" t="s">
        <v>87</v>
      </c>
      <c r="BK236" s="242">
        <f>ROUND(I236*H236,2)</f>
        <v>0</v>
      </c>
      <c r="BL236" s="18" t="s">
        <v>296</v>
      </c>
      <c r="BM236" s="241" t="s">
        <v>836</v>
      </c>
    </row>
    <row r="237" s="14" customFormat="1">
      <c r="A237" s="14"/>
      <c r="B237" s="254"/>
      <c r="C237" s="255"/>
      <c r="D237" s="245" t="s">
        <v>168</v>
      </c>
      <c r="E237" s="256" t="s">
        <v>1</v>
      </c>
      <c r="F237" s="257" t="s">
        <v>1202</v>
      </c>
      <c r="G237" s="255"/>
      <c r="H237" s="258">
        <v>19.946999999999999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4" t="s">
        <v>168</v>
      </c>
      <c r="AU237" s="264" t="s">
        <v>87</v>
      </c>
      <c r="AV237" s="14" t="s">
        <v>89</v>
      </c>
      <c r="AW237" s="14" t="s">
        <v>36</v>
      </c>
      <c r="AX237" s="14" t="s">
        <v>80</v>
      </c>
      <c r="AY237" s="264" t="s">
        <v>160</v>
      </c>
    </row>
    <row r="238" s="15" customFormat="1">
      <c r="A238" s="15"/>
      <c r="B238" s="265"/>
      <c r="C238" s="266"/>
      <c r="D238" s="245" t="s">
        <v>168</v>
      </c>
      <c r="E238" s="267" t="s">
        <v>1</v>
      </c>
      <c r="F238" s="268" t="s">
        <v>173</v>
      </c>
      <c r="G238" s="266"/>
      <c r="H238" s="269">
        <v>19.946999999999999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5" t="s">
        <v>168</v>
      </c>
      <c r="AU238" s="275" t="s">
        <v>87</v>
      </c>
      <c r="AV238" s="15" t="s">
        <v>166</v>
      </c>
      <c r="AW238" s="15" t="s">
        <v>36</v>
      </c>
      <c r="AX238" s="15" t="s">
        <v>87</v>
      </c>
      <c r="AY238" s="275" t="s">
        <v>160</v>
      </c>
    </row>
    <row r="239" s="2" customFormat="1" ht="16.5" customHeight="1">
      <c r="A239" s="39"/>
      <c r="B239" s="40"/>
      <c r="C239" s="229" t="s">
        <v>520</v>
      </c>
      <c r="D239" s="229" t="s">
        <v>162</v>
      </c>
      <c r="E239" s="230" t="s">
        <v>1203</v>
      </c>
      <c r="F239" s="231" t="s">
        <v>1204</v>
      </c>
      <c r="G239" s="232" t="s">
        <v>201</v>
      </c>
      <c r="H239" s="233">
        <v>26.596</v>
      </c>
      <c r="I239" s="234"/>
      <c r="J239" s="235">
        <f>ROUND(I239*H239,2)</f>
        <v>0</v>
      </c>
      <c r="K239" s="236"/>
      <c r="L239" s="45"/>
      <c r="M239" s="237" t="s">
        <v>1</v>
      </c>
      <c r="N239" s="238" t="s">
        <v>45</v>
      </c>
      <c r="O239" s="92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1" t="s">
        <v>296</v>
      </c>
      <c r="AT239" s="241" t="s">
        <v>162</v>
      </c>
      <c r="AU239" s="241" t="s">
        <v>87</v>
      </c>
      <c r="AY239" s="18" t="s">
        <v>160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8" t="s">
        <v>87</v>
      </c>
      <c r="BK239" s="242">
        <f>ROUND(I239*H239,2)</f>
        <v>0</v>
      </c>
      <c r="BL239" s="18" t="s">
        <v>296</v>
      </c>
      <c r="BM239" s="241" t="s">
        <v>844</v>
      </c>
    </row>
    <row r="240" s="14" customFormat="1">
      <c r="A240" s="14"/>
      <c r="B240" s="254"/>
      <c r="C240" s="255"/>
      <c r="D240" s="245" t="s">
        <v>168</v>
      </c>
      <c r="E240" s="256" t="s">
        <v>1</v>
      </c>
      <c r="F240" s="257" t="s">
        <v>1205</v>
      </c>
      <c r="G240" s="255"/>
      <c r="H240" s="258">
        <v>26.596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4" t="s">
        <v>168</v>
      </c>
      <c r="AU240" s="264" t="s">
        <v>87</v>
      </c>
      <c r="AV240" s="14" t="s">
        <v>89</v>
      </c>
      <c r="AW240" s="14" t="s">
        <v>36</v>
      </c>
      <c r="AX240" s="14" t="s">
        <v>80</v>
      </c>
      <c r="AY240" s="264" t="s">
        <v>160</v>
      </c>
    </row>
    <row r="241" s="15" customFormat="1">
      <c r="A241" s="15"/>
      <c r="B241" s="265"/>
      <c r="C241" s="266"/>
      <c r="D241" s="245" t="s">
        <v>168</v>
      </c>
      <c r="E241" s="267" t="s">
        <v>1</v>
      </c>
      <c r="F241" s="268" t="s">
        <v>173</v>
      </c>
      <c r="G241" s="266"/>
      <c r="H241" s="269">
        <v>26.596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5" t="s">
        <v>168</v>
      </c>
      <c r="AU241" s="275" t="s">
        <v>87</v>
      </c>
      <c r="AV241" s="15" t="s">
        <v>166</v>
      </c>
      <c r="AW241" s="15" t="s">
        <v>36</v>
      </c>
      <c r="AX241" s="15" t="s">
        <v>87</v>
      </c>
      <c r="AY241" s="275" t="s">
        <v>160</v>
      </c>
    </row>
    <row r="242" s="2" customFormat="1" ht="16.5" customHeight="1">
      <c r="A242" s="39"/>
      <c r="B242" s="40"/>
      <c r="C242" s="229" t="s">
        <v>525</v>
      </c>
      <c r="D242" s="229" t="s">
        <v>162</v>
      </c>
      <c r="E242" s="230" t="s">
        <v>1206</v>
      </c>
      <c r="F242" s="231" t="s">
        <v>1207</v>
      </c>
      <c r="G242" s="232" t="s">
        <v>201</v>
      </c>
      <c r="H242" s="233">
        <v>8.5020000000000007</v>
      </c>
      <c r="I242" s="234"/>
      <c r="J242" s="235">
        <f>ROUND(I242*H242,2)</f>
        <v>0</v>
      </c>
      <c r="K242" s="236"/>
      <c r="L242" s="45"/>
      <c r="M242" s="237" t="s">
        <v>1</v>
      </c>
      <c r="N242" s="238" t="s">
        <v>45</v>
      </c>
      <c r="O242" s="92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1" t="s">
        <v>296</v>
      </c>
      <c r="AT242" s="241" t="s">
        <v>162</v>
      </c>
      <c r="AU242" s="241" t="s">
        <v>87</v>
      </c>
      <c r="AY242" s="18" t="s">
        <v>160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8" t="s">
        <v>87</v>
      </c>
      <c r="BK242" s="242">
        <f>ROUND(I242*H242,2)</f>
        <v>0</v>
      </c>
      <c r="BL242" s="18" t="s">
        <v>296</v>
      </c>
      <c r="BM242" s="241" t="s">
        <v>855</v>
      </c>
    </row>
    <row r="243" s="14" customFormat="1">
      <c r="A243" s="14"/>
      <c r="B243" s="254"/>
      <c r="C243" s="255"/>
      <c r="D243" s="245" t="s">
        <v>168</v>
      </c>
      <c r="E243" s="256" t="s">
        <v>1</v>
      </c>
      <c r="F243" s="257" t="s">
        <v>1208</v>
      </c>
      <c r="G243" s="255"/>
      <c r="H243" s="258">
        <v>8.5020000000000007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4" t="s">
        <v>168</v>
      </c>
      <c r="AU243" s="264" t="s">
        <v>87</v>
      </c>
      <c r="AV243" s="14" t="s">
        <v>89</v>
      </c>
      <c r="AW243" s="14" t="s">
        <v>36</v>
      </c>
      <c r="AX243" s="14" t="s">
        <v>80</v>
      </c>
      <c r="AY243" s="264" t="s">
        <v>160</v>
      </c>
    </row>
    <row r="244" s="15" customFormat="1">
      <c r="A244" s="15"/>
      <c r="B244" s="265"/>
      <c r="C244" s="266"/>
      <c r="D244" s="245" t="s">
        <v>168</v>
      </c>
      <c r="E244" s="267" t="s">
        <v>1</v>
      </c>
      <c r="F244" s="268" t="s">
        <v>173</v>
      </c>
      <c r="G244" s="266"/>
      <c r="H244" s="269">
        <v>8.5020000000000007</v>
      </c>
      <c r="I244" s="270"/>
      <c r="J244" s="266"/>
      <c r="K244" s="266"/>
      <c r="L244" s="271"/>
      <c r="M244" s="272"/>
      <c r="N244" s="273"/>
      <c r="O244" s="273"/>
      <c r="P244" s="273"/>
      <c r="Q244" s="273"/>
      <c r="R244" s="273"/>
      <c r="S244" s="273"/>
      <c r="T244" s="274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75" t="s">
        <v>168</v>
      </c>
      <c r="AU244" s="275" t="s">
        <v>87</v>
      </c>
      <c r="AV244" s="15" t="s">
        <v>166</v>
      </c>
      <c r="AW244" s="15" t="s">
        <v>36</v>
      </c>
      <c r="AX244" s="15" t="s">
        <v>87</v>
      </c>
      <c r="AY244" s="275" t="s">
        <v>160</v>
      </c>
    </row>
    <row r="245" s="2" customFormat="1" ht="16.5" customHeight="1">
      <c r="A245" s="39"/>
      <c r="B245" s="40"/>
      <c r="C245" s="229" t="s">
        <v>530</v>
      </c>
      <c r="D245" s="229" t="s">
        <v>162</v>
      </c>
      <c r="E245" s="230" t="s">
        <v>1209</v>
      </c>
      <c r="F245" s="231" t="s">
        <v>1210</v>
      </c>
      <c r="G245" s="232" t="s">
        <v>201</v>
      </c>
      <c r="H245" s="233">
        <v>5.6680000000000001</v>
      </c>
      <c r="I245" s="234"/>
      <c r="J245" s="235">
        <f>ROUND(I245*H245,2)</f>
        <v>0</v>
      </c>
      <c r="K245" s="236"/>
      <c r="L245" s="45"/>
      <c r="M245" s="237" t="s">
        <v>1</v>
      </c>
      <c r="N245" s="238" t="s">
        <v>45</v>
      </c>
      <c r="O245" s="92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41" t="s">
        <v>296</v>
      </c>
      <c r="AT245" s="241" t="s">
        <v>162</v>
      </c>
      <c r="AU245" s="241" t="s">
        <v>87</v>
      </c>
      <c r="AY245" s="18" t="s">
        <v>160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8" t="s">
        <v>87</v>
      </c>
      <c r="BK245" s="242">
        <f>ROUND(I245*H245,2)</f>
        <v>0</v>
      </c>
      <c r="BL245" s="18" t="s">
        <v>296</v>
      </c>
      <c r="BM245" s="241" t="s">
        <v>863</v>
      </c>
    </row>
    <row r="246" s="14" customFormat="1">
      <c r="A246" s="14"/>
      <c r="B246" s="254"/>
      <c r="C246" s="255"/>
      <c r="D246" s="245" t="s">
        <v>168</v>
      </c>
      <c r="E246" s="256" t="s">
        <v>1</v>
      </c>
      <c r="F246" s="257" t="s">
        <v>1211</v>
      </c>
      <c r="G246" s="255"/>
      <c r="H246" s="258">
        <v>5.6680000000000001</v>
      </c>
      <c r="I246" s="259"/>
      <c r="J246" s="255"/>
      <c r="K246" s="255"/>
      <c r="L246" s="260"/>
      <c r="M246" s="261"/>
      <c r="N246" s="262"/>
      <c r="O246" s="262"/>
      <c r="P246" s="262"/>
      <c r="Q246" s="262"/>
      <c r="R246" s="262"/>
      <c r="S246" s="262"/>
      <c r="T246" s="263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4" t="s">
        <v>168</v>
      </c>
      <c r="AU246" s="264" t="s">
        <v>87</v>
      </c>
      <c r="AV246" s="14" t="s">
        <v>89</v>
      </c>
      <c r="AW246" s="14" t="s">
        <v>36</v>
      </c>
      <c r="AX246" s="14" t="s">
        <v>80</v>
      </c>
      <c r="AY246" s="264" t="s">
        <v>160</v>
      </c>
    </row>
    <row r="247" s="15" customFormat="1">
      <c r="A247" s="15"/>
      <c r="B247" s="265"/>
      <c r="C247" s="266"/>
      <c r="D247" s="245" t="s">
        <v>168</v>
      </c>
      <c r="E247" s="267" t="s">
        <v>1</v>
      </c>
      <c r="F247" s="268" t="s">
        <v>173</v>
      </c>
      <c r="G247" s="266"/>
      <c r="H247" s="269">
        <v>5.6680000000000001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75" t="s">
        <v>168</v>
      </c>
      <c r="AU247" s="275" t="s">
        <v>87</v>
      </c>
      <c r="AV247" s="15" t="s">
        <v>166</v>
      </c>
      <c r="AW247" s="15" t="s">
        <v>36</v>
      </c>
      <c r="AX247" s="15" t="s">
        <v>87</v>
      </c>
      <c r="AY247" s="275" t="s">
        <v>160</v>
      </c>
    </row>
    <row r="248" s="2" customFormat="1" ht="24.15" customHeight="1">
      <c r="A248" s="39"/>
      <c r="B248" s="40"/>
      <c r="C248" s="229" t="s">
        <v>537</v>
      </c>
      <c r="D248" s="229" t="s">
        <v>162</v>
      </c>
      <c r="E248" s="230" t="s">
        <v>1212</v>
      </c>
      <c r="F248" s="231" t="s">
        <v>1213</v>
      </c>
      <c r="G248" s="232" t="s">
        <v>201</v>
      </c>
      <c r="H248" s="233">
        <v>22.236000000000001</v>
      </c>
      <c r="I248" s="234"/>
      <c r="J248" s="235">
        <f>ROUND(I248*H248,2)</f>
        <v>0</v>
      </c>
      <c r="K248" s="236"/>
      <c r="L248" s="45"/>
      <c r="M248" s="237" t="s">
        <v>1</v>
      </c>
      <c r="N248" s="238" t="s">
        <v>45</v>
      </c>
      <c r="O248" s="92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296</v>
      </c>
      <c r="AT248" s="241" t="s">
        <v>162</v>
      </c>
      <c r="AU248" s="241" t="s">
        <v>87</v>
      </c>
      <c r="AY248" s="18" t="s">
        <v>160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8" t="s">
        <v>87</v>
      </c>
      <c r="BK248" s="242">
        <f>ROUND(I248*H248,2)</f>
        <v>0</v>
      </c>
      <c r="BL248" s="18" t="s">
        <v>296</v>
      </c>
      <c r="BM248" s="241" t="s">
        <v>873</v>
      </c>
    </row>
    <row r="249" s="14" customFormat="1">
      <c r="A249" s="14"/>
      <c r="B249" s="254"/>
      <c r="C249" s="255"/>
      <c r="D249" s="245" t="s">
        <v>168</v>
      </c>
      <c r="E249" s="256" t="s">
        <v>1</v>
      </c>
      <c r="F249" s="257" t="s">
        <v>1214</v>
      </c>
      <c r="G249" s="255"/>
      <c r="H249" s="258">
        <v>22.236000000000001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4" t="s">
        <v>168</v>
      </c>
      <c r="AU249" s="264" t="s">
        <v>87</v>
      </c>
      <c r="AV249" s="14" t="s">
        <v>89</v>
      </c>
      <c r="AW249" s="14" t="s">
        <v>36</v>
      </c>
      <c r="AX249" s="14" t="s">
        <v>80</v>
      </c>
      <c r="AY249" s="264" t="s">
        <v>160</v>
      </c>
    </row>
    <row r="250" s="15" customFormat="1">
      <c r="A250" s="15"/>
      <c r="B250" s="265"/>
      <c r="C250" s="266"/>
      <c r="D250" s="245" t="s">
        <v>168</v>
      </c>
      <c r="E250" s="267" t="s">
        <v>1</v>
      </c>
      <c r="F250" s="268" t="s">
        <v>173</v>
      </c>
      <c r="G250" s="266"/>
      <c r="H250" s="269">
        <v>22.236000000000001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5" t="s">
        <v>168</v>
      </c>
      <c r="AU250" s="275" t="s">
        <v>87</v>
      </c>
      <c r="AV250" s="15" t="s">
        <v>166</v>
      </c>
      <c r="AW250" s="15" t="s">
        <v>36</v>
      </c>
      <c r="AX250" s="15" t="s">
        <v>87</v>
      </c>
      <c r="AY250" s="275" t="s">
        <v>160</v>
      </c>
    </row>
    <row r="251" s="2" customFormat="1" ht="24.15" customHeight="1">
      <c r="A251" s="39"/>
      <c r="B251" s="40"/>
      <c r="C251" s="229" t="s">
        <v>544</v>
      </c>
      <c r="D251" s="229" t="s">
        <v>162</v>
      </c>
      <c r="E251" s="230" t="s">
        <v>1215</v>
      </c>
      <c r="F251" s="231" t="s">
        <v>1216</v>
      </c>
      <c r="G251" s="232" t="s">
        <v>201</v>
      </c>
      <c r="H251" s="233">
        <v>19.620000000000001</v>
      </c>
      <c r="I251" s="234"/>
      <c r="J251" s="235">
        <f>ROUND(I251*H251,2)</f>
        <v>0</v>
      </c>
      <c r="K251" s="236"/>
      <c r="L251" s="45"/>
      <c r="M251" s="237" t="s">
        <v>1</v>
      </c>
      <c r="N251" s="238" t="s">
        <v>45</v>
      </c>
      <c r="O251" s="92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296</v>
      </c>
      <c r="AT251" s="241" t="s">
        <v>162</v>
      </c>
      <c r="AU251" s="241" t="s">
        <v>87</v>
      </c>
      <c r="AY251" s="18" t="s">
        <v>160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87</v>
      </c>
      <c r="BK251" s="242">
        <f>ROUND(I251*H251,2)</f>
        <v>0</v>
      </c>
      <c r="BL251" s="18" t="s">
        <v>296</v>
      </c>
      <c r="BM251" s="241" t="s">
        <v>884</v>
      </c>
    </row>
    <row r="252" s="14" customFormat="1">
      <c r="A252" s="14"/>
      <c r="B252" s="254"/>
      <c r="C252" s="255"/>
      <c r="D252" s="245" t="s">
        <v>168</v>
      </c>
      <c r="E252" s="256" t="s">
        <v>1</v>
      </c>
      <c r="F252" s="257" t="s">
        <v>1217</v>
      </c>
      <c r="G252" s="255"/>
      <c r="H252" s="258">
        <v>19.620000000000001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4" t="s">
        <v>168</v>
      </c>
      <c r="AU252" s="264" t="s">
        <v>87</v>
      </c>
      <c r="AV252" s="14" t="s">
        <v>89</v>
      </c>
      <c r="AW252" s="14" t="s">
        <v>36</v>
      </c>
      <c r="AX252" s="14" t="s">
        <v>80</v>
      </c>
      <c r="AY252" s="264" t="s">
        <v>160</v>
      </c>
    </row>
    <row r="253" s="15" customFormat="1">
      <c r="A253" s="15"/>
      <c r="B253" s="265"/>
      <c r="C253" s="266"/>
      <c r="D253" s="245" t="s">
        <v>168</v>
      </c>
      <c r="E253" s="267" t="s">
        <v>1</v>
      </c>
      <c r="F253" s="268" t="s">
        <v>173</v>
      </c>
      <c r="G253" s="266"/>
      <c r="H253" s="269">
        <v>19.620000000000001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5" t="s">
        <v>168</v>
      </c>
      <c r="AU253" s="275" t="s">
        <v>87</v>
      </c>
      <c r="AV253" s="15" t="s">
        <v>166</v>
      </c>
      <c r="AW253" s="15" t="s">
        <v>36</v>
      </c>
      <c r="AX253" s="15" t="s">
        <v>87</v>
      </c>
      <c r="AY253" s="275" t="s">
        <v>160</v>
      </c>
    </row>
    <row r="254" s="2" customFormat="1" ht="16.5" customHeight="1">
      <c r="A254" s="39"/>
      <c r="B254" s="40"/>
      <c r="C254" s="229" t="s">
        <v>550</v>
      </c>
      <c r="D254" s="229" t="s">
        <v>162</v>
      </c>
      <c r="E254" s="230" t="s">
        <v>1218</v>
      </c>
      <c r="F254" s="231" t="s">
        <v>1219</v>
      </c>
      <c r="G254" s="232" t="s">
        <v>192</v>
      </c>
      <c r="H254" s="233">
        <v>33</v>
      </c>
      <c r="I254" s="234"/>
      <c r="J254" s="235">
        <f>ROUND(I254*H254,2)</f>
        <v>0</v>
      </c>
      <c r="K254" s="236"/>
      <c r="L254" s="45"/>
      <c r="M254" s="237" t="s">
        <v>1</v>
      </c>
      <c r="N254" s="238" t="s">
        <v>45</v>
      </c>
      <c r="O254" s="92"/>
      <c r="P254" s="239">
        <f>O254*H254</f>
        <v>0</v>
      </c>
      <c r="Q254" s="239">
        <v>0</v>
      </c>
      <c r="R254" s="239">
        <f>Q254*H254</f>
        <v>0</v>
      </c>
      <c r="S254" s="239">
        <v>0</v>
      </c>
      <c r="T254" s="24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1" t="s">
        <v>296</v>
      </c>
      <c r="AT254" s="241" t="s">
        <v>162</v>
      </c>
      <c r="AU254" s="241" t="s">
        <v>87</v>
      </c>
      <c r="AY254" s="18" t="s">
        <v>160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8" t="s">
        <v>87</v>
      </c>
      <c r="BK254" s="242">
        <f>ROUND(I254*H254,2)</f>
        <v>0</v>
      </c>
      <c r="BL254" s="18" t="s">
        <v>296</v>
      </c>
      <c r="BM254" s="241" t="s">
        <v>900</v>
      </c>
    </row>
    <row r="255" s="14" customFormat="1">
      <c r="A255" s="14"/>
      <c r="B255" s="254"/>
      <c r="C255" s="255"/>
      <c r="D255" s="245" t="s">
        <v>168</v>
      </c>
      <c r="E255" s="256" t="s">
        <v>1</v>
      </c>
      <c r="F255" s="257" t="s">
        <v>1220</v>
      </c>
      <c r="G255" s="255"/>
      <c r="H255" s="258">
        <v>33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4" t="s">
        <v>168</v>
      </c>
      <c r="AU255" s="264" t="s">
        <v>87</v>
      </c>
      <c r="AV255" s="14" t="s">
        <v>89</v>
      </c>
      <c r="AW255" s="14" t="s">
        <v>36</v>
      </c>
      <c r="AX255" s="14" t="s">
        <v>80</v>
      </c>
      <c r="AY255" s="264" t="s">
        <v>160</v>
      </c>
    </row>
    <row r="256" s="15" customFormat="1">
      <c r="A256" s="15"/>
      <c r="B256" s="265"/>
      <c r="C256" s="266"/>
      <c r="D256" s="245" t="s">
        <v>168</v>
      </c>
      <c r="E256" s="267" t="s">
        <v>1</v>
      </c>
      <c r="F256" s="268" t="s">
        <v>173</v>
      </c>
      <c r="G256" s="266"/>
      <c r="H256" s="269">
        <v>33</v>
      </c>
      <c r="I256" s="270"/>
      <c r="J256" s="266"/>
      <c r="K256" s="266"/>
      <c r="L256" s="271"/>
      <c r="M256" s="272"/>
      <c r="N256" s="273"/>
      <c r="O256" s="273"/>
      <c r="P256" s="273"/>
      <c r="Q256" s="273"/>
      <c r="R256" s="273"/>
      <c r="S256" s="273"/>
      <c r="T256" s="274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75" t="s">
        <v>168</v>
      </c>
      <c r="AU256" s="275" t="s">
        <v>87</v>
      </c>
      <c r="AV256" s="15" t="s">
        <v>166</v>
      </c>
      <c r="AW256" s="15" t="s">
        <v>36</v>
      </c>
      <c r="AX256" s="15" t="s">
        <v>87</v>
      </c>
      <c r="AY256" s="275" t="s">
        <v>160</v>
      </c>
    </row>
    <row r="257" s="2" customFormat="1" ht="16.5" customHeight="1">
      <c r="A257" s="39"/>
      <c r="B257" s="40"/>
      <c r="C257" s="229" t="s">
        <v>555</v>
      </c>
      <c r="D257" s="229" t="s">
        <v>162</v>
      </c>
      <c r="E257" s="230" t="s">
        <v>1221</v>
      </c>
      <c r="F257" s="231" t="s">
        <v>1222</v>
      </c>
      <c r="G257" s="232" t="s">
        <v>192</v>
      </c>
      <c r="H257" s="233">
        <v>2</v>
      </c>
      <c r="I257" s="234"/>
      <c r="J257" s="235">
        <f>ROUND(I257*H257,2)</f>
        <v>0</v>
      </c>
      <c r="K257" s="236"/>
      <c r="L257" s="45"/>
      <c r="M257" s="237" t="s">
        <v>1</v>
      </c>
      <c r="N257" s="238" t="s">
        <v>45</v>
      </c>
      <c r="O257" s="92"/>
      <c r="P257" s="239">
        <f>O257*H257</f>
        <v>0</v>
      </c>
      <c r="Q257" s="239">
        <v>0</v>
      </c>
      <c r="R257" s="239">
        <f>Q257*H257</f>
        <v>0</v>
      </c>
      <c r="S257" s="239">
        <v>0</v>
      </c>
      <c r="T257" s="24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41" t="s">
        <v>296</v>
      </c>
      <c r="AT257" s="241" t="s">
        <v>162</v>
      </c>
      <c r="AU257" s="241" t="s">
        <v>87</v>
      </c>
      <c r="AY257" s="18" t="s">
        <v>160</v>
      </c>
      <c r="BE257" s="242">
        <f>IF(N257="základní",J257,0)</f>
        <v>0</v>
      </c>
      <c r="BF257" s="242">
        <f>IF(N257="snížená",J257,0)</f>
        <v>0</v>
      </c>
      <c r="BG257" s="242">
        <f>IF(N257="zákl. přenesená",J257,0)</f>
        <v>0</v>
      </c>
      <c r="BH257" s="242">
        <f>IF(N257="sníž. přenesená",J257,0)</f>
        <v>0</v>
      </c>
      <c r="BI257" s="242">
        <f>IF(N257="nulová",J257,0)</f>
        <v>0</v>
      </c>
      <c r="BJ257" s="18" t="s">
        <v>87</v>
      </c>
      <c r="BK257" s="242">
        <f>ROUND(I257*H257,2)</f>
        <v>0</v>
      </c>
      <c r="BL257" s="18" t="s">
        <v>296</v>
      </c>
      <c r="BM257" s="241" t="s">
        <v>909</v>
      </c>
    </row>
    <row r="258" s="2" customFormat="1" ht="16.5" customHeight="1">
      <c r="A258" s="39"/>
      <c r="B258" s="40"/>
      <c r="C258" s="229" t="s">
        <v>560</v>
      </c>
      <c r="D258" s="229" t="s">
        <v>162</v>
      </c>
      <c r="E258" s="230" t="s">
        <v>1223</v>
      </c>
      <c r="F258" s="231" t="s">
        <v>1224</v>
      </c>
      <c r="G258" s="232" t="s">
        <v>192</v>
      </c>
      <c r="H258" s="233">
        <v>33</v>
      </c>
      <c r="I258" s="234"/>
      <c r="J258" s="235">
        <f>ROUND(I258*H258,2)</f>
        <v>0</v>
      </c>
      <c r="K258" s="236"/>
      <c r="L258" s="45"/>
      <c r="M258" s="237" t="s">
        <v>1</v>
      </c>
      <c r="N258" s="238" t="s">
        <v>45</v>
      </c>
      <c r="O258" s="92"/>
      <c r="P258" s="239">
        <f>O258*H258</f>
        <v>0</v>
      </c>
      <c r="Q258" s="239">
        <v>0</v>
      </c>
      <c r="R258" s="239">
        <f>Q258*H258</f>
        <v>0</v>
      </c>
      <c r="S258" s="239">
        <v>0</v>
      </c>
      <c r="T258" s="24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41" t="s">
        <v>296</v>
      </c>
      <c r="AT258" s="241" t="s">
        <v>162</v>
      </c>
      <c r="AU258" s="241" t="s">
        <v>87</v>
      </c>
      <c r="AY258" s="18" t="s">
        <v>160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8" t="s">
        <v>87</v>
      </c>
      <c r="BK258" s="242">
        <f>ROUND(I258*H258,2)</f>
        <v>0</v>
      </c>
      <c r="BL258" s="18" t="s">
        <v>296</v>
      </c>
      <c r="BM258" s="241" t="s">
        <v>919</v>
      </c>
    </row>
    <row r="259" s="14" customFormat="1">
      <c r="A259" s="14"/>
      <c r="B259" s="254"/>
      <c r="C259" s="255"/>
      <c r="D259" s="245" t="s">
        <v>168</v>
      </c>
      <c r="E259" s="256" t="s">
        <v>1</v>
      </c>
      <c r="F259" s="257" t="s">
        <v>1225</v>
      </c>
      <c r="G259" s="255"/>
      <c r="H259" s="258">
        <v>33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4" t="s">
        <v>168</v>
      </c>
      <c r="AU259" s="264" t="s">
        <v>87</v>
      </c>
      <c r="AV259" s="14" t="s">
        <v>89</v>
      </c>
      <c r="AW259" s="14" t="s">
        <v>36</v>
      </c>
      <c r="AX259" s="14" t="s">
        <v>80</v>
      </c>
      <c r="AY259" s="264" t="s">
        <v>160</v>
      </c>
    </row>
    <row r="260" s="15" customFormat="1">
      <c r="A260" s="15"/>
      <c r="B260" s="265"/>
      <c r="C260" s="266"/>
      <c r="D260" s="245" t="s">
        <v>168</v>
      </c>
      <c r="E260" s="267" t="s">
        <v>1</v>
      </c>
      <c r="F260" s="268" t="s">
        <v>173</v>
      </c>
      <c r="G260" s="266"/>
      <c r="H260" s="269">
        <v>33</v>
      </c>
      <c r="I260" s="270"/>
      <c r="J260" s="266"/>
      <c r="K260" s="266"/>
      <c r="L260" s="271"/>
      <c r="M260" s="272"/>
      <c r="N260" s="273"/>
      <c r="O260" s="273"/>
      <c r="P260" s="273"/>
      <c r="Q260" s="273"/>
      <c r="R260" s="273"/>
      <c r="S260" s="273"/>
      <c r="T260" s="27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5" t="s">
        <v>168</v>
      </c>
      <c r="AU260" s="275" t="s">
        <v>87</v>
      </c>
      <c r="AV260" s="15" t="s">
        <v>166</v>
      </c>
      <c r="AW260" s="15" t="s">
        <v>36</v>
      </c>
      <c r="AX260" s="15" t="s">
        <v>87</v>
      </c>
      <c r="AY260" s="275" t="s">
        <v>160</v>
      </c>
    </row>
    <row r="261" s="2" customFormat="1" ht="16.5" customHeight="1">
      <c r="A261" s="39"/>
      <c r="B261" s="40"/>
      <c r="C261" s="229" t="s">
        <v>566</v>
      </c>
      <c r="D261" s="229" t="s">
        <v>162</v>
      </c>
      <c r="E261" s="230" t="s">
        <v>1226</v>
      </c>
      <c r="F261" s="231" t="s">
        <v>1227</v>
      </c>
      <c r="G261" s="232" t="s">
        <v>1228</v>
      </c>
      <c r="H261" s="233">
        <v>2</v>
      </c>
      <c r="I261" s="234"/>
      <c r="J261" s="235">
        <f>ROUND(I261*H261,2)</f>
        <v>0</v>
      </c>
      <c r="K261" s="236"/>
      <c r="L261" s="45"/>
      <c r="M261" s="237" t="s">
        <v>1</v>
      </c>
      <c r="N261" s="238" t="s">
        <v>45</v>
      </c>
      <c r="O261" s="92"/>
      <c r="P261" s="239">
        <f>O261*H261</f>
        <v>0</v>
      </c>
      <c r="Q261" s="239">
        <v>0</v>
      </c>
      <c r="R261" s="239">
        <f>Q261*H261</f>
        <v>0</v>
      </c>
      <c r="S261" s="239">
        <v>0</v>
      </c>
      <c r="T261" s="24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1" t="s">
        <v>296</v>
      </c>
      <c r="AT261" s="241" t="s">
        <v>162</v>
      </c>
      <c r="AU261" s="241" t="s">
        <v>87</v>
      </c>
      <c r="AY261" s="18" t="s">
        <v>160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8" t="s">
        <v>87</v>
      </c>
      <c r="BK261" s="242">
        <f>ROUND(I261*H261,2)</f>
        <v>0</v>
      </c>
      <c r="BL261" s="18" t="s">
        <v>296</v>
      </c>
      <c r="BM261" s="241" t="s">
        <v>927</v>
      </c>
    </row>
    <row r="262" s="2" customFormat="1" ht="16.5" customHeight="1">
      <c r="A262" s="39"/>
      <c r="B262" s="40"/>
      <c r="C262" s="229" t="s">
        <v>572</v>
      </c>
      <c r="D262" s="229" t="s">
        <v>162</v>
      </c>
      <c r="E262" s="230" t="s">
        <v>1229</v>
      </c>
      <c r="F262" s="231" t="s">
        <v>1230</v>
      </c>
      <c r="G262" s="232" t="s">
        <v>192</v>
      </c>
      <c r="H262" s="233">
        <v>1</v>
      </c>
      <c r="I262" s="234"/>
      <c r="J262" s="235">
        <f>ROUND(I262*H262,2)</f>
        <v>0</v>
      </c>
      <c r="K262" s="236"/>
      <c r="L262" s="45"/>
      <c r="M262" s="237" t="s">
        <v>1</v>
      </c>
      <c r="N262" s="238" t="s">
        <v>45</v>
      </c>
      <c r="O262" s="92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1" t="s">
        <v>296</v>
      </c>
      <c r="AT262" s="241" t="s">
        <v>162</v>
      </c>
      <c r="AU262" s="241" t="s">
        <v>87</v>
      </c>
      <c r="AY262" s="18" t="s">
        <v>160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8" t="s">
        <v>87</v>
      </c>
      <c r="BK262" s="242">
        <f>ROUND(I262*H262,2)</f>
        <v>0</v>
      </c>
      <c r="BL262" s="18" t="s">
        <v>296</v>
      </c>
      <c r="BM262" s="241" t="s">
        <v>936</v>
      </c>
    </row>
    <row r="263" s="2" customFormat="1" ht="16.5" customHeight="1">
      <c r="A263" s="39"/>
      <c r="B263" s="40"/>
      <c r="C263" s="229" t="s">
        <v>577</v>
      </c>
      <c r="D263" s="229" t="s">
        <v>162</v>
      </c>
      <c r="E263" s="230" t="s">
        <v>1231</v>
      </c>
      <c r="F263" s="231" t="s">
        <v>1232</v>
      </c>
      <c r="G263" s="232" t="s">
        <v>192</v>
      </c>
      <c r="H263" s="233">
        <v>3</v>
      </c>
      <c r="I263" s="234"/>
      <c r="J263" s="235">
        <f>ROUND(I263*H263,2)</f>
        <v>0</v>
      </c>
      <c r="K263" s="236"/>
      <c r="L263" s="45"/>
      <c r="M263" s="237" t="s">
        <v>1</v>
      </c>
      <c r="N263" s="238" t="s">
        <v>45</v>
      </c>
      <c r="O263" s="92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1" t="s">
        <v>296</v>
      </c>
      <c r="AT263" s="241" t="s">
        <v>162</v>
      </c>
      <c r="AU263" s="241" t="s">
        <v>87</v>
      </c>
      <c r="AY263" s="18" t="s">
        <v>160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8" t="s">
        <v>87</v>
      </c>
      <c r="BK263" s="242">
        <f>ROUND(I263*H263,2)</f>
        <v>0</v>
      </c>
      <c r="BL263" s="18" t="s">
        <v>296</v>
      </c>
      <c r="BM263" s="241" t="s">
        <v>945</v>
      </c>
    </row>
    <row r="264" s="2" customFormat="1" ht="16.5" customHeight="1">
      <c r="A264" s="39"/>
      <c r="B264" s="40"/>
      <c r="C264" s="229" t="s">
        <v>582</v>
      </c>
      <c r="D264" s="229" t="s">
        <v>162</v>
      </c>
      <c r="E264" s="230" t="s">
        <v>1233</v>
      </c>
      <c r="F264" s="231" t="s">
        <v>1234</v>
      </c>
      <c r="G264" s="232" t="s">
        <v>192</v>
      </c>
      <c r="H264" s="233">
        <v>2</v>
      </c>
      <c r="I264" s="234"/>
      <c r="J264" s="235">
        <f>ROUND(I264*H264,2)</f>
        <v>0</v>
      </c>
      <c r="K264" s="236"/>
      <c r="L264" s="45"/>
      <c r="M264" s="237" t="s">
        <v>1</v>
      </c>
      <c r="N264" s="238" t="s">
        <v>45</v>
      </c>
      <c r="O264" s="92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1" t="s">
        <v>296</v>
      </c>
      <c r="AT264" s="241" t="s">
        <v>162</v>
      </c>
      <c r="AU264" s="241" t="s">
        <v>87</v>
      </c>
      <c r="AY264" s="18" t="s">
        <v>160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8" t="s">
        <v>87</v>
      </c>
      <c r="BK264" s="242">
        <f>ROUND(I264*H264,2)</f>
        <v>0</v>
      </c>
      <c r="BL264" s="18" t="s">
        <v>296</v>
      </c>
      <c r="BM264" s="241" t="s">
        <v>958</v>
      </c>
    </row>
    <row r="265" s="2" customFormat="1" ht="16.5" customHeight="1">
      <c r="A265" s="39"/>
      <c r="B265" s="40"/>
      <c r="C265" s="229" t="s">
        <v>587</v>
      </c>
      <c r="D265" s="229" t="s">
        <v>162</v>
      </c>
      <c r="E265" s="230" t="s">
        <v>1235</v>
      </c>
      <c r="F265" s="231" t="s">
        <v>1236</v>
      </c>
      <c r="G265" s="232" t="s">
        <v>192</v>
      </c>
      <c r="H265" s="233">
        <v>1</v>
      </c>
      <c r="I265" s="234"/>
      <c r="J265" s="235">
        <f>ROUND(I265*H265,2)</f>
        <v>0</v>
      </c>
      <c r="K265" s="236"/>
      <c r="L265" s="45"/>
      <c r="M265" s="237" t="s">
        <v>1</v>
      </c>
      <c r="N265" s="238" t="s">
        <v>45</v>
      </c>
      <c r="O265" s="92"/>
      <c r="P265" s="239">
        <f>O265*H265</f>
        <v>0</v>
      </c>
      <c r="Q265" s="239">
        <v>0</v>
      </c>
      <c r="R265" s="239">
        <f>Q265*H265</f>
        <v>0</v>
      </c>
      <c r="S265" s="239">
        <v>0</v>
      </c>
      <c r="T265" s="24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1" t="s">
        <v>296</v>
      </c>
      <c r="AT265" s="241" t="s">
        <v>162</v>
      </c>
      <c r="AU265" s="241" t="s">
        <v>87</v>
      </c>
      <c r="AY265" s="18" t="s">
        <v>160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8" t="s">
        <v>87</v>
      </c>
      <c r="BK265" s="242">
        <f>ROUND(I265*H265,2)</f>
        <v>0</v>
      </c>
      <c r="BL265" s="18" t="s">
        <v>296</v>
      </c>
      <c r="BM265" s="241" t="s">
        <v>968</v>
      </c>
    </row>
    <row r="266" s="2" customFormat="1" ht="16.5" customHeight="1">
      <c r="A266" s="39"/>
      <c r="B266" s="40"/>
      <c r="C266" s="229" t="s">
        <v>592</v>
      </c>
      <c r="D266" s="229" t="s">
        <v>162</v>
      </c>
      <c r="E266" s="230" t="s">
        <v>1237</v>
      </c>
      <c r="F266" s="231" t="s">
        <v>1238</v>
      </c>
      <c r="G266" s="232" t="s">
        <v>192</v>
      </c>
      <c r="H266" s="233">
        <v>1</v>
      </c>
      <c r="I266" s="234"/>
      <c r="J266" s="235">
        <f>ROUND(I266*H266,2)</f>
        <v>0</v>
      </c>
      <c r="K266" s="236"/>
      <c r="L266" s="45"/>
      <c r="M266" s="237" t="s">
        <v>1</v>
      </c>
      <c r="N266" s="238" t="s">
        <v>45</v>
      </c>
      <c r="O266" s="92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1" t="s">
        <v>296</v>
      </c>
      <c r="AT266" s="241" t="s">
        <v>162</v>
      </c>
      <c r="AU266" s="241" t="s">
        <v>87</v>
      </c>
      <c r="AY266" s="18" t="s">
        <v>160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8" t="s">
        <v>87</v>
      </c>
      <c r="BK266" s="242">
        <f>ROUND(I266*H266,2)</f>
        <v>0</v>
      </c>
      <c r="BL266" s="18" t="s">
        <v>296</v>
      </c>
      <c r="BM266" s="241" t="s">
        <v>984</v>
      </c>
    </row>
    <row r="267" s="2" customFormat="1" ht="16.5" customHeight="1">
      <c r="A267" s="39"/>
      <c r="B267" s="40"/>
      <c r="C267" s="229" t="s">
        <v>597</v>
      </c>
      <c r="D267" s="229" t="s">
        <v>162</v>
      </c>
      <c r="E267" s="230" t="s">
        <v>1239</v>
      </c>
      <c r="F267" s="231" t="s">
        <v>1240</v>
      </c>
      <c r="G267" s="232" t="s">
        <v>192</v>
      </c>
      <c r="H267" s="233">
        <v>1</v>
      </c>
      <c r="I267" s="234"/>
      <c r="J267" s="235">
        <f>ROUND(I267*H267,2)</f>
        <v>0</v>
      </c>
      <c r="K267" s="236"/>
      <c r="L267" s="45"/>
      <c r="M267" s="237" t="s">
        <v>1</v>
      </c>
      <c r="N267" s="238" t="s">
        <v>45</v>
      </c>
      <c r="O267" s="92"/>
      <c r="P267" s="239">
        <f>O267*H267</f>
        <v>0</v>
      </c>
      <c r="Q267" s="239">
        <v>0</v>
      </c>
      <c r="R267" s="239">
        <f>Q267*H267</f>
        <v>0</v>
      </c>
      <c r="S267" s="239">
        <v>0</v>
      </c>
      <c r="T267" s="24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1" t="s">
        <v>296</v>
      </c>
      <c r="AT267" s="241" t="s">
        <v>162</v>
      </c>
      <c r="AU267" s="241" t="s">
        <v>87</v>
      </c>
      <c r="AY267" s="18" t="s">
        <v>160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8" t="s">
        <v>87</v>
      </c>
      <c r="BK267" s="242">
        <f>ROUND(I267*H267,2)</f>
        <v>0</v>
      </c>
      <c r="BL267" s="18" t="s">
        <v>296</v>
      </c>
      <c r="BM267" s="241" t="s">
        <v>1000</v>
      </c>
    </row>
    <row r="268" s="2" customFormat="1" ht="16.5" customHeight="1">
      <c r="A268" s="39"/>
      <c r="B268" s="40"/>
      <c r="C268" s="229" t="s">
        <v>602</v>
      </c>
      <c r="D268" s="229" t="s">
        <v>162</v>
      </c>
      <c r="E268" s="230" t="s">
        <v>1241</v>
      </c>
      <c r="F268" s="231" t="s">
        <v>1242</v>
      </c>
      <c r="G268" s="232" t="s">
        <v>192</v>
      </c>
      <c r="H268" s="233">
        <v>1</v>
      </c>
      <c r="I268" s="234"/>
      <c r="J268" s="235">
        <f>ROUND(I268*H268,2)</f>
        <v>0</v>
      </c>
      <c r="K268" s="236"/>
      <c r="L268" s="45"/>
      <c r="M268" s="237" t="s">
        <v>1</v>
      </c>
      <c r="N268" s="238" t="s">
        <v>45</v>
      </c>
      <c r="O268" s="92"/>
      <c r="P268" s="239">
        <f>O268*H268</f>
        <v>0</v>
      </c>
      <c r="Q268" s="239">
        <v>0</v>
      </c>
      <c r="R268" s="239">
        <f>Q268*H268</f>
        <v>0</v>
      </c>
      <c r="S268" s="239">
        <v>0</v>
      </c>
      <c r="T268" s="24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1" t="s">
        <v>296</v>
      </c>
      <c r="AT268" s="241" t="s">
        <v>162</v>
      </c>
      <c r="AU268" s="241" t="s">
        <v>87</v>
      </c>
      <c r="AY268" s="18" t="s">
        <v>160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8" t="s">
        <v>87</v>
      </c>
      <c r="BK268" s="242">
        <f>ROUND(I268*H268,2)</f>
        <v>0</v>
      </c>
      <c r="BL268" s="18" t="s">
        <v>296</v>
      </c>
      <c r="BM268" s="241" t="s">
        <v>1009</v>
      </c>
    </row>
    <row r="269" s="2" customFormat="1" ht="16.5" customHeight="1">
      <c r="A269" s="39"/>
      <c r="B269" s="40"/>
      <c r="C269" s="229" t="s">
        <v>606</v>
      </c>
      <c r="D269" s="229" t="s">
        <v>162</v>
      </c>
      <c r="E269" s="230" t="s">
        <v>1243</v>
      </c>
      <c r="F269" s="231" t="s">
        <v>1244</v>
      </c>
      <c r="G269" s="232" t="s">
        <v>192</v>
      </c>
      <c r="H269" s="233">
        <v>1</v>
      </c>
      <c r="I269" s="234"/>
      <c r="J269" s="235">
        <f>ROUND(I269*H269,2)</f>
        <v>0</v>
      </c>
      <c r="K269" s="236"/>
      <c r="L269" s="45"/>
      <c r="M269" s="237" t="s">
        <v>1</v>
      </c>
      <c r="N269" s="238" t="s">
        <v>45</v>
      </c>
      <c r="O269" s="92"/>
      <c r="P269" s="239">
        <f>O269*H269</f>
        <v>0</v>
      </c>
      <c r="Q269" s="239">
        <v>0</v>
      </c>
      <c r="R269" s="239">
        <f>Q269*H269</f>
        <v>0</v>
      </c>
      <c r="S269" s="239">
        <v>0</v>
      </c>
      <c r="T269" s="24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1" t="s">
        <v>296</v>
      </c>
      <c r="AT269" s="241" t="s">
        <v>162</v>
      </c>
      <c r="AU269" s="241" t="s">
        <v>87</v>
      </c>
      <c r="AY269" s="18" t="s">
        <v>160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8" t="s">
        <v>87</v>
      </c>
      <c r="BK269" s="242">
        <f>ROUND(I269*H269,2)</f>
        <v>0</v>
      </c>
      <c r="BL269" s="18" t="s">
        <v>296</v>
      </c>
      <c r="BM269" s="241" t="s">
        <v>1022</v>
      </c>
    </row>
    <row r="270" s="2" customFormat="1" ht="16.5" customHeight="1">
      <c r="A270" s="39"/>
      <c r="B270" s="40"/>
      <c r="C270" s="229" t="s">
        <v>611</v>
      </c>
      <c r="D270" s="229" t="s">
        <v>162</v>
      </c>
      <c r="E270" s="230" t="s">
        <v>1245</v>
      </c>
      <c r="F270" s="231" t="s">
        <v>1246</v>
      </c>
      <c r="G270" s="232" t="s">
        <v>192</v>
      </c>
      <c r="H270" s="233">
        <v>1</v>
      </c>
      <c r="I270" s="234"/>
      <c r="J270" s="235">
        <f>ROUND(I270*H270,2)</f>
        <v>0</v>
      </c>
      <c r="K270" s="236"/>
      <c r="L270" s="45"/>
      <c r="M270" s="237" t="s">
        <v>1</v>
      </c>
      <c r="N270" s="238" t="s">
        <v>45</v>
      </c>
      <c r="O270" s="92"/>
      <c r="P270" s="239">
        <f>O270*H270</f>
        <v>0</v>
      </c>
      <c r="Q270" s="239">
        <v>0</v>
      </c>
      <c r="R270" s="239">
        <f>Q270*H270</f>
        <v>0</v>
      </c>
      <c r="S270" s="239">
        <v>0</v>
      </c>
      <c r="T270" s="24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41" t="s">
        <v>296</v>
      </c>
      <c r="AT270" s="241" t="s">
        <v>162</v>
      </c>
      <c r="AU270" s="241" t="s">
        <v>87</v>
      </c>
      <c r="AY270" s="18" t="s">
        <v>160</v>
      </c>
      <c r="BE270" s="242">
        <f>IF(N270="základní",J270,0)</f>
        <v>0</v>
      </c>
      <c r="BF270" s="242">
        <f>IF(N270="snížená",J270,0)</f>
        <v>0</v>
      </c>
      <c r="BG270" s="242">
        <f>IF(N270="zákl. přenesená",J270,0)</f>
        <v>0</v>
      </c>
      <c r="BH270" s="242">
        <f>IF(N270="sníž. přenesená",J270,0)</f>
        <v>0</v>
      </c>
      <c r="BI270" s="242">
        <f>IF(N270="nulová",J270,0)</f>
        <v>0</v>
      </c>
      <c r="BJ270" s="18" t="s">
        <v>87</v>
      </c>
      <c r="BK270" s="242">
        <f>ROUND(I270*H270,2)</f>
        <v>0</v>
      </c>
      <c r="BL270" s="18" t="s">
        <v>296</v>
      </c>
      <c r="BM270" s="241" t="s">
        <v>1030</v>
      </c>
    </row>
    <row r="271" s="2" customFormat="1" ht="16.5" customHeight="1">
      <c r="A271" s="39"/>
      <c r="B271" s="40"/>
      <c r="C271" s="229" t="s">
        <v>617</v>
      </c>
      <c r="D271" s="229" t="s">
        <v>162</v>
      </c>
      <c r="E271" s="230" t="s">
        <v>1247</v>
      </c>
      <c r="F271" s="231" t="s">
        <v>1248</v>
      </c>
      <c r="G271" s="232" t="s">
        <v>201</v>
      </c>
      <c r="H271" s="233">
        <v>94.099999999999994</v>
      </c>
      <c r="I271" s="234"/>
      <c r="J271" s="235">
        <f>ROUND(I271*H271,2)</f>
        <v>0</v>
      </c>
      <c r="K271" s="236"/>
      <c r="L271" s="45"/>
      <c r="M271" s="237" t="s">
        <v>1</v>
      </c>
      <c r="N271" s="238" t="s">
        <v>45</v>
      </c>
      <c r="O271" s="92"/>
      <c r="P271" s="239">
        <f>O271*H271</f>
        <v>0</v>
      </c>
      <c r="Q271" s="239">
        <v>0</v>
      </c>
      <c r="R271" s="239">
        <f>Q271*H271</f>
        <v>0</v>
      </c>
      <c r="S271" s="239">
        <v>0</v>
      </c>
      <c r="T271" s="240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41" t="s">
        <v>296</v>
      </c>
      <c r="AT271" s="241" t="s">
        <v>162</v>
      </c>
      <c r="AU271" s="241" t="s">
        <v>87</v>
      </c>
      <c r="AY271" s="18" t="s">
        <v>160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8" t="s">
        <v>87</v>
      </c>
      <c r="BK271" s="242">
        <f>ROUND(I271*H271,2)</f>
        <v>0</v>
      </c>
      <c r="BL271" s="18" t="s">
        <v>296</v>
      </c>
      <c r="BM271" s="241" t="s">
        <v>1045</v>
      </c>
    </row>
    <row r="272" s="14" customFormat="1">
      <c r="A272" s="14"/>
      <c r="B272" s="254"/>
      <c r="C272" s="255"/>
      <c r="D272" s="245" t="s">
        <v>168</v>
      </c>
      <c r="E272" s="256" t="s">
        <v>1</v>
      </c>
      <c r="F272" s="257" t="s">
        <v>1249</v>
      </c>
      <c r="G272" s="255"/>
      <c r="H272" s="258">
        <v>94.099999999999994</v>
      </c>
      <c r="I272" s="259"/>
      <c r="J272" s="255"/>
      <c r="K272" s="255"/>
      <c r="L272" s="260"/>
      <c r="M272" s="261"/>
      <c r="N272" s="262"/>
      <c r="O272" s="262"/>
      <c r="P272" s="262"/>
      <c r="Q272" s="262"/>
      <c r="R272" s="262"/>
      <c r="S272" s="262"/>
      <c r="T272" s="263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4" t="s">
        <v>168</v>
      </c>
      <c r="AU272" s="264" t="s">
        <v>87</v>
      </c>
      <c r="AV272" s="14" t="s">
        <v>89</v>
      </c>
      <c r="AW272" s="14" t="s">
        <v>36</v>
      </c>
      <c r="AX272" s="14" t="s">
        <v>80</v>
      </c>
      <c r="AY272" s="264" t="s">
        <v>160</v>
      </c>
    </row>
    <row r="273" s="15" customFormat="1">
      <c r="A273" s="15"/>
      <c r="B273" s="265"/>
      <c r="C273" s="266"/>
      <c r="D273" s="245" t="s">
        <v>168</v>
      </c>
      <c r="E273" s="267" t="s">
        <v>1</v>
      </c>
      <c r="F273" s="268" t="s">
        <v>173</v>
      </c>
      <c r="G273" s="266"/>
      <c r="H273" s="269">
        <v>94.099999999999994</v>
      </c>
      <c r="I273" s="270"/>
      <c r="J273" s="266"/>
      <c r="K273" s="266"/>
      <c r="L273" s="271"/>
      <c r="M273" s="272"/>
      <c r="N273" s="273"/>
      <c r="O273" s="273"/>
      <c r="P273" s="273"/>
      <c r="Q273" s="273"/>
      <c r="R273" s="273"/>
      <c r="S273" s="273"/>
      <c r="T273" s="274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75" t="s">
        <v>168</v>
      </c>
      <c r="AU273" s="275" t="s">
        <v>87</v>
      </c>
      <c r="AV273" s="15" t="s">
        <v>166</v>
      </c>
      <c r="AW273" s="15" t="s">
        <v>36</v>
      </c>
      <c r="AX273" s="15" t="s">
        <v>87</v>
      </c>
      <c r="AY273" s="275" t="s">
        <v>160</v>
      </c>
    </row>
    <row r="274" s="2" customFormat="1" ht="16.5" customHeight="1">
      <c r="A274" s="39"/>
      <c r="B274" s="40"/>
      <c r="C274" s="229" t="s">
        <v>624</v>
      </c>
      <c r="D274" s="229" t="s">
        <v>162</v>
      </c>
      <c r="E274" s="230" t="s">
        <v>1250</v>
      </c>
      <c r="F274" s="231" t="s">
        <v>1251</v>
      </c>
      <c r="G274" s="232" t="s">
        <v>201</v>
      </c>
      <c r="H274" s="233">
        <v>94.099999999999994</v>
      </c>
      <c r="I274" s="234"/>
      <c r="J274" s="235">
        <f>ROUND(I274*H274,2)</f>
        <v>0</v>
      </c>
      <c r="K274" s="236"/>
      <c r="L274" s="45"/>
      <c r="M274" s="237" t="s">
        <v>1</v>
      </c>
      <c r="N274" s="238" t="s">
        <v>45</v>
      </c>
      <c r="O274" s="92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1" t="s">
        <v>296</v>
      </c>
      <c r="AT274" s="241" t="s">
        <v>162</v>
      </c>
      <c r="AU274" s="241" t="s">
        <v>87</v>
      </c>
      <c r="AY274" s="18" t="s">
        <v>160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8" t="s">
        <v>87</v>
      </c>
      <c r="BK274" s="242">
        <f>ROUND(I274*H274,2)</f>
        <v>0</v>
      </c>
      <c r="BL274" s="18" t="s">
        <v>296</v>
      </c>
      <c r="BM274" s="241" t="s">
        <v>1252</v>
      </c>
    </row>
    <row r="275" s="2" customFormat="1" ht="21.75" customHeight="1">
      <c r="A275" s="39"/>
      <c r="B275" s="40"/>
      <c r="C275" s="229" t="s">
        <v>632</v>
      </c>
      <c r="D275" s="229" t="s">
        <v>162</v>
      </c>
      <c r="E275" s="230" t="s">
        <v>1253</v>
      </c>
      <c r="F275" s="231" t="s">
        <v>1254</v>
      </c>
      <c r="G275" s="232" t="s">
        <v>176</v>
      </c>
      <c r="H275" s="233">
        <v>0.084000000000000005</v>
      </c>
      <c r="I275" s="234"/>
      <c r="J275" s="235">
        <f>ROUND(I275*H275,2)</f>
        <v>0</v>
      </c>
      <c r="K275" s="236"/>
      <c r="L275" s="45"/>
      <c r="M275" s="237" t="s">
        <v>1</v>
      </c>
      <c r="N275" s="238" t="s">
        <v>45</v>
      </c>
      <c r="O275" s="92"/>
      <c r="P275" s="239">
        <f>O275*H275</f>
        <v>0</v>
      </c>
      <c r="Q275" s="239">
        <v>0</v>
      </c>
      <c r="R275" s="239">
        <f>Q275*H275</f>
        <v>0</v>
      </c>
      <c r="S275" s="239">
        <v>0</v>
      </c>
      <c r="T275" s="24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1" t="s">
        <v>296</v>
      </c>
      <c r="AT275" s="241" t="s">
        <v>162</v>
      </c>
      <c r="AU275" s="241" t="s">
        <v>87</v>
      </c>
      <c r="AY275" s="18" t="s">
        <v>160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8" t="s">
        <v>87</v>
      </c>
      <c r="BK275" s="242">
        <f>ROUND(I275*H275,2)</f>
        <v>0</v>
      </c>
      <c r="BL275" s="18" t="s">
        <v>296</v>
      </c>
      <c r="BM275" s="241" t="s">
        <v>1255</v>
      </c>
    </row>
    <row r="276" s="12" customFormat="1" ht="25.92" customHeight="1">
      <c r="A276" s="12"/>
      <c r="B276" s="213"/>
      <c r="C276" s="214"/>
      <c r="D276" s="215" t="s">
        <v>79</v>
      </c>
      <c r="E276" s="216" t="s">
        <v>564</v>
      </c>
      <c r="F276" s="216" t="s">
        <v>1256</v>
      </c>
      <c r="G276" s="214"/>
      <c r="H276" s="214"/>
      <c r="I276" s="217"/>
      <c r="J276" s="218">
        <f>BK276</f>
        <v>0</v>
      </c>
      <c r="K276" s="214"/>
      <c r="L276" s="219"/>
      <c r="M276" s="220"/>
      <c r="N276" s="221"/>
      <c r="O276" s="221"/>
      <c r="P276" s="222">
        <f>SUM(P277:P291)</f>
        <v>0</v>
      </c>
      <c r="Q276" s="221"/>
      <c r="R276" s="222">
        <f>SUM(R277:R291)</f>
        <v>0</v>
      </c>
      <c r="S276" s="221"/>
      <c r="T276" s="223">
        <f>SUM(T277:T291)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24" t="s">
        <v>89</v>
      </c>
      <c r="AT276" s="225" t="s">
        <v>79</v>
      </c>
      <c r="AU276" s="225" t="s">
        <v>80</v>
      </c>
      <c r="AY276" s="224" t="s">
        <v>160</v>
      </c>
      <c r="BK276" s="226">
        <f>SUM(BK277:BK291)</f>
        <v>0</v>
      </c>
    </row>
    <row r="277" s="2" customFormat="1" ht="24.15" customHeight="1">
      <c r="A277" s="39"/>
      <c r="B277" s="40"/>
      <c r="C277" s="229" t="s">
        <v>641</v>
      </c>
      <c r="D277" s="229" t="s">
        <v>162</v>
      </c>
      <c r="E277" s="230" t="s">
        <v>1257</v>
      </c>
      <c r="F277" s="231" t="s">
        <v>1258</v>
      </c>
      <c r="G277" s="232" t="s">
        <v>1259</v>
      </c>
      <c r="H277" s="233">
        <v>12</v>
      </c>
      <c r="I277" s="234"/>
      <c r="J277" s="235">
        <f>ROUND(I277*H277,2)</f>
        <v>0</v>
      </c>
      <c r="K277" s="236"/>
      <c r="L277" s="45"/>
      <c r="M277" s="237" t="s">
        <v>1</v>
      </c>
      <c r="N277" s="238" t="s">
        <v>45</v>
      </c>
      <c r="O277" s="92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1" t="s">
        <v>296</v>
      </c>
      <c r="AT277" s="241" t="s">
        <v>162</v>
      </c>
      <c r="AU277" s="241" t="s">
        <v>87</v>
      </c>
      <c r="AY277" s="18" t="s">
        <v>160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8" t="s">
        <v>87</v>
      </c>
      <c r="BK277" s="242">
        <f>ROUND(I277*H277,2)</f>
        <v>0</v>
      </c>
      <c r="BL277" s="18" t="s">
        <v>296</v>
      </c>
      <c r="BM277" s="241" t="s">
        <v>1260</v>
      </c>
    </row>
    <row r="278" s="2" customFormat="1" ht="24.15" customHeight="1">
      <c r="A278" s="39"/>
      <c r="B278" s="40"/>
      <c r="C278" s="229" t="s">
        <v>647</v>
      </c>
      <c r="D278" s="229" t="s">
        <v>162</v>
      </c>
      <c r="E278" s="230" t="s">
        <v>1261</v>
      </c>
      <c r="F278" s="231" t="s">
        <v>1262</v>
      </c>
      <c r="G278" s="232" t="s">
        <v>1259</v>
      </c>
      <c r="H278" s="233">
        <v>12</v>
      </c>
      <c r="I278" s="234"/>
      <c r="J278" s="235">
        <f>ROUND(I278*H278,2)</f>
        <v>0</v>
      </c>
      <c r="K278" s="236"/>
      <c r="L278" s="45"/>
      <c r="M278" s="237" t="s">
        <v>1</v>
      </c>
      <c r="N278" s="238" t="s">
        <v>45</v>
      </c>
      <c r="O278" s="92"/>
      <c r="P278" s="239">
        <f>O278*H278</f>
        <v>0</v>
      </c>
      <c r="Q278" s="239">
        <v>0</v>
      </c>
      <c r="R278" s="239">
        <f>Q278*H278</f>
        <v>0</v>
      </c>
      <c r="S278" s="239">
        <v>0</v>
      </c>
      <c r="T278" s="24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1" t="s">
        <v>296</v>
      </c>
      <c r="AT278" s="241" t="s">
        <v>162</v>
      </c>
      <c r="AU278" s="241" t="s">
        <v>87</v>
      </c>
      <c r="AY278" s="18" t="s">
        <v>160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8" t="s">
        <v>87</v>
      </c>
      <c r="BK278" s="242">
        <f>ROUND(I278*H278,2)</f>
        <v>0</v>
      </c>
      <c r="BL278" s="18" t="s">
        <v>296</v>
      </c>
      <c r="BM278" s="241" t="s">
        <v>1263</v>
      </c>
    </row>
    <row r="279" s="2" customFormat="1" ht="16.5" customHeight="1">
      <c r="A279" s="39"/>
      <c r="B279" s="40"/>
      <c r="C279" s="229" t="s">
        <v>653</v>
      </c>
      <c r="D279" s="229" t="s">
        <v>162</v>
      </c>
      <c r="E279" s="230" t="s">
        <v>1264</v>
      </c>
      <c r="F279" s="231" t="s">
        <v>1265</v>
      </c>
      <c r="G279" s="232" t="s">
        <v>1259</v>
      </c>
      <c r="H279" s="233">
        <v>6</v>
      </c>
      <c r="I279" s="234"/>
      <c r="J279" s="235">
        <f>ROUND(I279*H279,2)</f>
        <v>0</v>
      </c>
      <c r="K279" s="236"/>
      <c r="L279" s="45"/>
      <c r="M279" s="237" t="s">
        <v>1</v>
      </c>
      <c r="N279" s="238" t="s">
        <v>45</v>
      </c>
      <c r="O279" s="92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296</v>
      </c>
      <c r="AT279" s="241" t="s">
        <v>162</v>
      </c>
      <c r="AU279" s="241" t="s">
        <v>87</v>
      </c>
      <c r="AY279" s="18" t="s">
        <v>160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8" t="s">
        <v>87</v>
      </c>
      <c r="BK279" s="242">
        <f>ROUND(I279*H279,2)</f>
        <v>0</v>
      </c>
      <c r="BL279" s="18" t="s">
        <v>296</v>
      </c>
      <c r="BM279" s="241" t="s">
        <v>1266</v>
      </c>
    </row>
    <row r="280" s="2" customFormat="1" ht="16.5" customHeight="1">
      <c r="A280" s="39"/>
      <c r="B280" s="40"/>
      <c r="C280" s="229" t="s">
        <v>658</v>
      </c>
      <c r="D280" s="229" t="s">
        <v>162</v>
      </c>
      <c r="E280" s="230" t="s">
        <v>1267</v>
      </c>
      <c r="F280" s="231" t="s">
        <v>1268</v>
      </c>
      <c r="G280" s="232" t="s">
        <v>1259</v>
      </c>
      <c r="H280" s="233">
        <v>4</v>
      </c>
      <c r="I280" s="234"/>
      <c r="J280" s="235">
        <f>ROUND(I280*H280,2)</f>
        <v>0</v>
      </c>
      <c r="K280" s="236"/>
      <c r="L280" s="45"/>
      <c r="M280" s="237" t="s">
        <v>1</v>
      </c>
      <c r="N280" s="238" t="s">
        <v>45</v>
      </c>
      <c r="O280" s="92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1" t="s">
        <v>296</v>
      </c>
      <c r="AT280" s="241" t="s">
        <v>162</v>
      </c>
      <c r="AU280" s="241" t="s">
        <v>87</v>
      </c>
      <c r="AY280" s="18" t="s">
        <v>160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8" t="s">
        <v>87</v>
      </c>
      <c r="BK280" s="242">
        <f>ROUND(I280*H280,2)</f>
        <v>0</v>
      </c>
      <c r="BL280" s="18" t="s">
        <v>296</v>
      </c>
      <c r="BM280" s="241" t="s">
        <v>1269</v>
      </c>
    </row>
    <row r="281" s="2" customFormat="1" ht="21.75" customHeight="1">
      <c r="A281" s="39"/>
      <c r="B281" s="40"/>
      <c r="C281" s="229" t="s">
        <v>670</v>
      </c>
      <c r="D281" s="229" t="s">
        <v>162</v>
      </c>
      <c r="E281" s="230" t="s">
        <v>1270</v>
      </c>
      <c r="F281" s="231" t="s">
        <v>1271</v>
      </c>
      <c r="G281" s="232" t="s">
        <v>192</v>
      </c>
      <c r="H281" s="233">
        <v>17</v>
      </c>
      <c r="I281" s="234"/>
      <c r="J281" s="235">
        <f>ROUND(I281*H281,2)</f>
        <v>0</v>
      </c>
      <c r="K281" s="236"/>
      <c r="L281" s="45"/>
      <c r="M281" s="237" t="s">
        <v>1</v>
      </c>
      <c r="N281" s="238" t="s">
        <v>45</v>
      </c>
      <c r="O281" s="92"/>
      <c r="P281" s="239">
        <f>O281*H281</f>
        <v>0</v>
      </c>
      <c r="Q281" s="239">
        <v>0</v>
      </c>
      <c r="R281" s="239">
        <f>Q281*H281</f>
        <v>0</v>
      </c>
      <c r="S281" s="239">
        <v>0</v>
      </c>
      <c r="T281" s="24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1" t="s">
        <v>296</v>
      </c>
      <c r="AT281" s="241" t="s">
        <v>162</v>
      </c>
      <c r="AU281" s="241" t="s">
        <v>87</v>
      </c>
      <c r="AY281" s="18" t="s">
        <v>160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8" t="s">
        <v>87</v>
      </c>
      <c r="BK281" s="242">
        <f>ROUND(I281*H281,2)</f>
        <v>0</v>
      </c>
      <c r="BL281" s="18" t="s">
        <v>296</v>
      </c>
      <c r="BM281" s="241" t="s">
        <v>1272</v>
      </c>
    </row>
    <row r="282" s="2" customFormat="1" ht="24.15" customHeight="1">
      <c r="A282" s="39"/>
      <c r="B282" s="40"/>
      <c r="C282" s="229" t="s">
        <v>680</v>
      </c>
      <c r="D282" s="229" t="s">
        <v>162</v>
      </c>
      <c r="E282" s="230" t="s">
        <v>1273</v>
      </c>
      <c r="F282" s="231" t="s">
        <v>1274</v>
      </c>
      <c r="G282" s="232" t="s">
        <v>192</v>
      </c>
      <c r="H282" s="233">
        <v>10</v>
      </c>
      <c r="I282" s="234"/>
      <c r="J282" s="235">
        <f>ROUND(I282*H282,2)</f>
        <v>0</v>
      </c>
      <c r="K282" s="236"/>
      <c r="L282" s="45"/>
      <c r="M282" s="237" t="s">
        <v>1</v>
      </c>
      <c r="N282" s="238" t="s">
        <v>45</v>
      </c>
      <c r="O282" s="92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1" t="s">
        <v>296</v>
      </c>
      <c r="AT282" s="241" t="s">
        <v>162</v>
      </c>
      <c r="AU282" s="241" t="s">
        <v>87</v>
      </c>
      <c r="AY282" s="18" t="s">
        <v>160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8" t="s">
        <v>87</v>
      </c>
      <c r="BK282" s="242">
        <f>ROUND(I282*H282,2)</f>
        <v>0</v>
      </c>
      <c r="BL282" s="18" t="s">
        <v>296</v>
      </c>
      <c r="BM282" s="241" t="s">
        <v>1275</v>
      </c>
    </row>
    <row r="283" s="2" customFormat="1" ht="24.15" customHeight="1">
      <c r="A283" s="39"/>
      <c r="B283" s="40"/>
      <c r="C283" s="229" t="s">
        <v>686</v>
      </c>
      <c r="D283" s="229" t="s">
        <v>162</v>
      </c>
      <c r="E283" s="230" t="s">
        <v>1276</v>
      </c>
      <c r="F283" s="231" t="s">
        <v>1277</v>
      </c>
      <c r="G283" s="232" t="s">
        <v>1278</v>
      </c>
      <c r="H283" s="233">
        <v>23</v>
      </c>
      <c r="I283" s="234"/>
      <c r="J283" s="235">
        <f>ROUND(I283*H283,2)</f>
        <v>0</v>
      </c>
      <c r="K283" s="236"/>
      <c r="L283" s="45"/>
      <c r="M283" s="237" t="s">
        <v>1</v>
      </c>
      <c r="N283" s="238" t="s">
        <v>45</v>
      </c>
      <c r="O283" s="92"/>
      <c r="P283" s="239">
        <f>O283*H283</f>
        <v>0</v>
      </c>
      <c r="Q283" s="239">
        <v>0</v>
      </c>
      <c r="R283" s="239">
        <f>Q283*H283</f>
        <v>0</v>
      </c>
      <c r="S283" s="239">
        <v>0</v>
      </c>
      <c r="T283" s="24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41" t="s">
        <v>296</v>
      </c>
      <c r="AT283" s="241" t="s">
        <v>162</v>
      </c>
      <c r="AU283" s="241" t="s">
        <v>87</v>
      </c>
      <c r="AY283" s="18" t="s">
        <v>160</v>
      </c>
      <c r="BE283" s="242">
        <f>IF(N283="základní",J283,0)</f>
        <v>0</v>
      </c>
      <c r="BF283" s="242">
        <f>IF(N283="snížená",J283,0)</f>
        <v>0</v>
      </c>
      <c r="BG283" s="242">
        <f>IF(N283="zákl. přenesená",J283,0)</f>
        <v>0</v>
      </c>
      <c r="BH283" s="242">
        <f>IF(N283="sníž. přenesená",J283,0)</f>
        <v>0</v>
      </c>
      <c r="BI283" s="242">
        <f>IF(N283="nulová",J283,0)</f>
        <v>0</v>
      </c>
      <c r="BJ283" s="18" t="s">
        <v>87</v>
      </c>
      <c r="BK283" s="242">
        <f>ROUND(I283*H283,2)</f>
        <v>0</v>
      </c>
      <c r="BL283" s="18" t="s">
        <v>296</v>
      </c>
      <c r="BM283" s="241" t="s">
        <v>1279</v>
      </c>
    </row>
    <row r="284" s="2" customFormat="1" ht="33" customHeight="1">
      <c r="A284" s="39"/>
      <c r="B284" s="40"/>
      <c r="C284" s="229" t="s">
        <v>690</v>
      </c>
      <c r="D284" s="229" t="s">
        <v>162</v>
      </c>
      <c r="E284" s="230" t="s">
        <v>1280</v>
      </c>
      <c r="F284" s="231" t="s">
        <v>1281</v>
      </c>
      <c r="G284" s="232" t="s">
        <v>192</v>
      </c>
      <c r="H284" s="233">
        <v>1</v>
      </c>
      <c r="I284" s="234"/>
      <c r="J284" s="235">
        <f>ROUND(I284*H284,2)</f>
        <v>0</v>
      </c>
      <c r="K284" s="236"/>
      <c r="L284" s="45"/>
      <c r="M284" s="237" t="s">
        <v>1</v>
      </c>
      <c r="N284" s="238" t="s">
        <v>45</v>
      </c>
      <c r="O284" s="92"/>
      <c r="P284" s="239">
        <f>O284*H284</f>
        <v>0</v>
      </c>
      <c r="Q284" s="239">
        <v>0</v>
      </c>
      <c r="R284" s="239">
        <f>Q284*H284</f>
        <v>0</v>
      </c>
      <c r="S284" s="239">
        <v>0</v>
      </c>
      <c r="T284" s="24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41" t="s">
        <v>296</v>
      </c>
      <c r="AT284" s="241" t="s">
        <v>162</v>
      </c>
      <c r="AU284" s="241" t="s">
        <v>87</v>
      </c>
      <c r="AY284" s="18" t="s">
        <v>160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8" t="s">
        <v>87</v>
      </c>
      <c r="BK284" s="242">
        <f>ROUND(I284*H284,2)</f>
        <v>0</v>
      </c>
      <c r="BL284" s="18" t="s">
        <v>296</v>
      </c>
      <c r="BM284" s="241" t="s">
        <v>1282</v>
      </c>
    </row>
    <row r="285" s="2" customFormat="1" ht="16.5" customHeight="1">
      <c r="A285" s="39"/>
      <c r="B285" s="40"/>
      <c r="C285" s="229" t="s">
        <v>697</v>
      </c>
      <c r="D285" s="229" t="s">
        <v>162</v>
      </c>
      <c r="E285" s="230" t="s">
        <v>1283</v>
      </c>
      <c r="F285" s="231" t="s">
        <v>1284</v>
      </c>
      <c r="G285" s="232" t="s">
        <v>192</v>
      </c>
      <c r="H285" s="233">
        <v>1</v>
      </c>
      <c r="I285" s="234"/>
      <c r="J285" s="235">
        <f>ROUND(I285*H285,2)</f>
        <v>0</v>
      </c>
      <c r="K285" s="236"/>
      <c r="L285" s="45"/>
      <c r="M285" s="237" t="s">
        <v>1</v>
      </c>
      <c r="N285" s="238" t="s">
        <v>45</v>
      </c>
      <c r="O285" s="92"/>
      <c r="P285" s="239">
        <f>O285*H285</f>
        <v>0</v>
      </c>
      <c r="Q285" s="239">
        <v>0</v>
      </c>
      <c r="R285" s="239">
        <f>Q285*H285</f>
        <v>0</v>
      </c>
      <c r="S285" s="239">
        <v>0</v>
      </c>
      <c r="T285" s="24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1" t="s">
        <v>296</v>
      </c>
      <c r="AT285" s="241" t="s">
        <v>162</v>
      </c>
      <c r="AU285" s="241" t="s">
        <v>87</v>
      </c>
      <c r="AY285" s="18" t="s">
        <v>160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8" t="s">
        <v>87</v>
      </c>
      <c r="BK285" s="242">
        <f>ROUND(I285*H285,2)</f>
        <v>0</v>
      </c>
      <c r="BL285" s="18" t="s">
        <v>296</v>
      </c>
      <c r="BM285" s="241" t="s">
        <v>1285</v>
      </c>
    </row>
    <row r="286" s="2" customFormat="1" ht="21.75" customHeight="1">
      <c r="A286" s="39"/>
      <c r="B286" s="40"/>
      <c r="C286" s="229" t="s">
        <v>702</v>
      </c>
      <c r="D286" s="229" t="s">
        <v>162</v>
      </c>
      <c r="E286" s="230" t="s">
        <v>1286</v>
      </c>
      <c r="F286" s="231" t="s">
        <v>1287</v>
      </c>
      <c r="G286" s="232" t="s">
        <v>192</v>
      </c>
      <c r="H286" s="233">
        <v>1</v>
      </c>
      <c r="I286" s="234"/>
      <c r="J286" s="235">
        <f>ROUND(I286*H286,2)</f>
        <v>0</v>
      </c>
      <c r="K286" s="236"/>
      <c r="L286" s="45"/>
      <c r="M286" s="237" t="s">
        <v>1</v>
      </c>
      <c r="N286" s="238" t="s">
        <v>45</v>
      </c>
      <c r="O286" s="92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296</v>
      </c>
      <c r="AT286" s="241" t="s">
        <v>162</v>
      </c>
      <c r="AU286" s="241" t="s">
        <v>87</v>
      </c>
      <c r="AY286" s="18" t="s">
        <v>160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87</v>
      </c>
      <c r="BK286" s="242">
        <f>ROUND(I286*H286,2)</f>
        <v>0</v>
      </c>
      <c r="BL286" s="18" t="s">
        <v>296</v>
      </c>
      <c r="BM286" s="241" t="s">
        <v>1288</v>
      </c>
    </row>
    <row r="287" s="2" customFormat="1" ht="24.15" customHeight="1">
      <c r="A287" s="39"/>
      <c r="B287" s="40"/>
      <c r="C287" s="229" t="s">
        <v>707</v>
      </c>
      <c r="D287" s="229" t="s">
        <v>162</v>
      </c>
      <c r="E287" s="230" t="s">
        <v>1289</v>
      </c>
      <c r="F287" s="231" t="s">
        <v>1290</v>
      </c>
      <c r="G287" s="232" t="s">
        <v>192</v>
      </c>
      <c r="H287" s="233">
        <v>1</v>
      </c>
      <c r="I287" s="234"/>
      <c r="J287" s="235">
        <f>ROUND(I287*H287,2)</f>
        <v>0</v>
      </c>
      <c r="K287" s="236"/>
      <c r="L287" s="45"/>
      <c r="M287" s="237" t="s">
        <v>1</v>
      </c>
      <c r="N287" s="238" t="s">
        <v>45</v>
      </c>
      <c r="O287" s="92"/>
      <c r="P287" s="239">
        <f>O287*H287</f>
        <v>0</v>
      </c>
      <c r="Q287" s="239">
        <v>0</v>
      </c>
      <c r="R287" s="239">
        <f>Q287*H287</f>
        <v>0</v>
      </c>
      <c r="S287" s="239">
        <v>0</v>
      </c>
      <c r="T287" s="240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41" t="s">
        <v>296</v>
      </c>
      <c r="AT287" s="241" t="s">
        <v>162</v>
      </c>
      <c r="AU287" s="241" t="s">
        <v>87</v>
      </c>
      <c r="AY287" s="18" t="s">
        <v>160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8" t="s">
        <v>87</v>
      </c>
      <c r="BK287" s="242">
        <f>ROUND(I287*H287,2)</f>
        <v>0</v>
      </c>
      <c r="BL287" s="18" t="s">
        <v>296</v>
      </c>
      <c r="BM287" s="241" t="s">
        <v>1291</v>
      </c>
    </row>
    <row r="288" s="2" customFormat="1" ht="16.5" customHeight="1">
      <c r="A288" s="39"/>
      <c r="B288" s="40"/>
      <c r="C288" s="229" t="s">
        <v>724</v>
      </c>
      <c r="D288" s="229" t="s">
        <v>162</v>
      </c>
      <c r="E288" s="230" t="s">
        <v>1292</v>
      </c>
      <c r="F288" s="231" t="s">
        <v>1293</v>
      </c>
      <c r="G288" s="232" t="s">
        <v>1259</v>
      </c>
      <c r="H288" s="233">
        <v>1</v>
      </c>
      <c r="I288" s="234"/>
      <c r="J288" s="235">
        <f>ROUND(I288*H288,2)</f>
        <v>0</v>
      </c>
      <c r="K288" s="236"/>
      <c r="L288" s="45"/>
      <c r="M288" s="237" t="s">
        <v>1</v>
      </c>
      <c r="N288" s="238" t="s">
        <v>45</v>
      </c>
      <c r="O288" s="92"/>
      <c r="P288" s="239">
        <f>O288*H288</f>
        <v>0</v>
      </c>
      <c r="Q288" s="239">
        <v>0</v>
      </c>
      <c r="R288" s="239">
        <f>Q288*H288</f>
        <v>0</v>
      </c>
      <c r="S288" s="239">
        <v>0</v>
      </c>
      <c r="T288" s="24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41" t="s">
        <v>296</v>
      </c>
      <c r="AT288" s="241" t="s">
        <v>162</v>
      </c>
      <c r="AU288" s="241" t="s">
        <v>87</v>
      </c>
      <c r="AY288" s="18" t="s">
        <v>160</v>
      </c>
      <c r="BE288" s="242">
        <f>IF(N288="základní",J288,0)</f>
        <v>0</v>
      </c>
      <c r="BF288" s="242">
        <f>IF(N288="snížená",J288,0)</f>
        <v>0</v>
      </c>
      <c r="BG288" s="242">
        <f>IF(N288="zákl. přenesená",J288,0)</f>
        <v>0</v>
      </c>
      <c r="BH288" s="242">
        <f>IF(N288="sníž. přenesená",J288,0)</f>
        <v>0</v>
      </c>
      <c r="BI288" s="242">
        <f>IF(N288="nulová",J288,0)</f>
        <v>0</v>
      </c>
      <c r="BJ288" s="18" t="s">
        <v>87</v>
      </c>
      <c r="BK288" s="242">
        <f>ROUND(I288*H288,2)</f>
        <v>0</v>
      </c>
      <c r="BL288" s="18" t="s">
        <v>296</v>
      </c>
      <c r="BM288" s="241" t="s">
        <v>1294</v>
      </c>
    </row>
    <row r="289" s="2" customFormat="1" ht="21.75" customHeight="1">
      <c r="A289" s="39"/>
      <c r="B289" s="40"/>
      <c r="C289" s="229" t="s">
        <v>733</v>
      </c>
      <c r="D289" s="229" t="s">
        <v>162</v>
      </c>
      <c r="E289" s="230" t="s">
        <v>1295</v>
      </c>
      <c r="F289" s="231" t="s">
        <v>1296</v>
      </c>
      <c r="G289" s="232" t="s">
        <v>192</v>
      </c>
      <c r="H289" s="233">
        <v>1</v>
      </c>
      <c r="I289" s="234"/>
      <c r="J289" s="235">
        <f>ROUND(I289*H289,2)</f>
        <v>0</v>
      </c>
      <c r="K289" s="236"/>
      <c r="L289" s="45"/>
      <c r="M289" s="237" t="s">
        <v>1</v>
      </c>
      <c r="N289" s="238" t="s">
        <v>45</v>
      </c>
      <c r="O289" s="92"/>
      <c r="P289" s="239">
        <f>O289*H289</f>
        <v>0</v>
      </c>
      <c r="Q289" s="239">
        <v>0</v>
      </c>
      <c r="R289" s="239">
        <f>Q289*H289</f>
        <v>0</v>
      </c>
      <c r="S289" s="239">
        <v>0</v>
      </c>
      <c r="T289" s="240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41" t="s">
        <v>296</v>
      </c>
      <c r="AT289" s="241" t="s">
        <v>162</v>
      </c>
      <c r="AU289" s="241" t="s">
        <v>87</v>
      </c>
      <c r="AY289" s="18" t="s">
        <v>160</v>
      </c>
      <c r="BE289" s="242">
        <f>IF(N289="základní",J289,0)</f>
        <v>0</v>
      </c>
      <c r="BF289" s="242">
        <f>IF(N289="snížená",J289,0)</f>
        <v>0</v>
      </c>
      <c r="BG289" s="242">
        <f>IF(N289="zákl. přenesená",J289,0)</f>
        <v>0</v>
      </c>
      <c r="BH289" s="242">
        <f>IF(N289="sníž. přenesená",J289,0)</f>
        <v>0</v>
      </c>
      <c r="BI289" s="242">
        <f>IF(N289="nulová",J289,0)</f>
        <v>0</v>
      </c>
      <c r="BJ289" s="18" t="s">
        <v>87</v>
      </c>
      <c r="BK289" s="242">
        <f>ROUND(I289*H289,2)</f>
        <v>0</v>
      </c>
      <c r="BL289" s="18" t="s">
        <v>296</v>
      </c>
      <c r="BM289" s="241" t="s">
        <v>1297</v>
      </c>
    </row>
    <row r="290" s="2" customFormat="1" ht="16.5" customHeight="1">
      <c r="A290" s="39"/>
      <c r="B290" s="40"/>
      <c r="C290" s="229" t="s">
        <v>740</v>
      </c>
      <c r="D290" s="229" t="s">
        <v>162</v>
      </c>
      <c r="E290" s="230" t="s">
        <v>1298</v>
      </c>
      <c r="F290" s="231" t="s">
        <v>1299</v>
      </c>
      <c r="G290" s="232" t="s">
        <v>1259</v>
      </c>
      <c r="H290" s="233">
        <v>1</v>
      </c>
      <c r="I290" s="234"/>
      <c r="J290" s="235">
        <f>ROUND(I290*H290,2)</f>
        <v>0</v>
      </c>
      <c r="K290" s="236"/>
      <c r="L290" s="45"/>
      <c r="M290" s="237" t="s">
        <v>1</v>
      </c>
      <c r="N290" s="238" t="s">
        <v>45</v>
      </c>
      <c r="O290" s="92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41" t="s">
        <v>296</v>
      </c>
      <c r="AT290" s="241" t="s">
        <v>162</v>
      </c>
      <c r="AU290" s="241" t="s">
        <v>87</v>
      </c>
      <c r="AY290" s="18" t="s">
        <v>160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8" t="s">
        <v>87</v>
      </c>
      <c r="BK290" s="242">
        <f>ROUND(I290*H290,2)</f>
        <v>0</v>
      </c>
      <c r="BL290" s="18" t="s">
        <v>296</v>
      </c>
      <c r="BM290" s="241" t="s">
        <v>1300</v>
      </c>
    </row>
    <row r="291" s="2" customFormat="1" ht="21.75" customHeight="1">
      <c r="A291" s="39"/>
      <c r="B291" s="40"/>
      <c r="C291" s="229" t="s">
        <v>747</v>
      </c>
      <c r="D291" s="229" t="s">
        <v>162</v>
      </c>
      <c r="E291" s="230" t="s">
        <v>1301</v>
      </c>
      <c r="F291" s="231" t="s">
        <v>1302</v>
      </c>
      <c r="G291" s="232" t="s">
        <v>176</v>
      </c>
      <c r="H291" s="233">
        <v>0.63500000000000001</v>
      </c>
      <c r="I291" s="234"/>
      <c r="J291" s="235">
        <f>ROUND(I291*H291,2)</f>
        <v>0</v>
      </c>
      <c r="K291" s="236"/>
      <c r="L291" s="45"/>
      <c r="M291" s="237" t="s">
        <v>1</v>
      </c>
      <c r="N291" s="238" t="s">
        <v>45</v>
      </c>
      <c r="O291" s="92"/>
      <c r="P291" s="239">
        <f>O291*H291</f>
        <v>0</v>
      </c>
      <c r="Q291" s="239">
        <v>0</v>
      </c>
      <c r="R291" s="239">
        <f>Q291*H291</f>
        <v>0</v>
      </c>
      <c r="S291" s="239">
        <v>0</v>
      </c>
      <c r="T291" s="240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41" t="s">
        <v>296</v>
      </c>
      <c r="AT291" s="241" t="s">
        <v>162</v>
      </c>
      <c r="AU291" s="241" t="s">
        <v>87</v>
      </c>
      <c r="AY291" s="18" t="s">
        <v>160</v>
      </c>
      <c r="BE291" s="242">
        <f>IF(N291="základní",J291,0)</f>
        <v>0</v>
      </c>
      <c r="BF291" s="242">
        <f>IF(N291="snížená",J291,0)</f>
        <v>0</v>
      </c>
      <c r="BG291" s="242">
        <f>IF(N291="zákl. přenesená",J291,0)</f>
        <v>0</v>
      </c>
      <c r="BH291" s="242">
        <f>IF(N291="sníž. přenesená",J291,0)</f>
        <v>0</v>
      </c>
      <c r="BI291" s="242">
        <f>IF(N291="nulová",J291,0)</f>
        <v>0</v>
      </c>
      <c r="BJ291" s="18" t="s">
        <v>87</v>
      </c>
      <c r="BK291" s="242">
        <f>ROUND(I291*H291,2)</f>
        <v>0</v>
      </c>
      <c r="BL291" s="18" t="s">
        <v>296</v>
      </c>
      <c r="BM291" s="241" t="s">
        <v>1303</v>
      </c>
    </row>
    <row r="292" s="12" customFormat="1" ht="25.92" customHeight="1">
      <c r="A292" s="12"/>
      <c r="B292" s="213"/>
      <c r="C292" s="214"/>
      <c r="D292" s="215" t="s">
        <v>79</v>
      </c>
      <c r="E292" s="216" t="s">
        <v>1304</v>
      </c>
      <c r="F292" s="216" t="s">
        <v>1305</v>
      </c>
      <c r="G292" s="214"/>
      <c r="H292" s="214"/>
      <c r="I292" s="217"/>
      <c r="J292" s="218">
        <f>BK292</f>
        <v>0</v>
      </c>
      <c r="K292" s="214"/>
      <c r="L292" s="219"/>
      <c r="M292" s="220"/>
      <c r="N292" s="221"/>
      <c r="O292" s="221"/>
      <c r="P292" s="222">
        <f>SUM(P293:P297)</f>
        <v>0</v>
      </c>
      <c r="Q292" s="221"/>
      <c r="R292" s="222">
        <f>SUM(R293:R297)</f>
        <v>0</v>
      </c>
      <c r="S292" s="221"/>
      <c r="T292" s="223">
        <f>SUM(T293:T297)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24" t="s">
        <v>87</v>
      </c>
      <c r="AT292" s="225" t="s">
        <v>79</v>
      </c>
      <c r="AU292" s="225" t="s">
        <v>80</v>
      </c>
      <c r="AY292" s="224" t="s">
        <v>160</v>
      </c>
      <c r="BK292" s="226">
        <f>SUM(BK293:BK297)</f>
        <v>0</v>
      </c>
    </row>
    <row r="293" s="2" customFormat="1" ht="16.5" customHeight="1">
      <c r="A293" s="39"/>
      <c r="B293" s="40"/>
      <c r="C293" s="229" t="s">
        <v>753</v>
      </c>
      <c r="D293" s="229" t="s">
        <v>162</v>
      </c>
      <c r="E293" s="230" t="s">
        <v>1306</v>
      </c>
      <c r="F293" s="231" t="s">
        <v>1307</v>
      </c>
      <c r="G293" s="232" t="s">
        <v>1308</v>
      </c>
      <c r="H293" s="233">
        <v>1</v>
      </c>
      <c r="I293" s="234"/>
      <c r="J293" s="235">
        <f>ROUND(I293*H293,2)</f>
        <v>0</v>
      </c>
      <c r="K293" s="236"/>
      <c r="L293" s="45"/>
      <c r="M293" s="237" t="s">
        <v>1</v>
      </c>
      <c r="N293" s="238" t="s">
        <v>45</v>
      </c>
      <c r="O293" s="92"/>
      <c r="P293" s="239">
        <f>O293*H293</f>
        <v>0</v>
      </c>
      <c r="Q293" s="239">
        <v>0</v>
      </c>
      <c r="R293" s="239">
        <f>Q293*H293</f>
        <v>0</v>
      </c>
      <c r="S293" s="239">
        <v>0</v>
      </c>
      <c r="T293" s="24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41" t="s">
        <v>166</v>
      </c>
      <c r="AT293" s="241" t="s">
        <v>162</v>
      </c>
      <c r="AU293" s="241" t="s">
        <v>87</v>
      </c>
      <c r="AY293" s="18" t="s">
        <v>160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8" t="s">
        <v>87</v>
      </c>
      <c r="BK293" s="242">
        <f>ROUND(I293*H293,2)</f>
        <v>0</v>
      </c>
      <c r="BL293" s="18" t="s">
        <v>166</v>
      </c>
      <c r="BM293" s="241" t="s">
        <v>1309</v>
      </c>
    </row>
    <row r="294" s="2" customFormat="1" ht="16.5" customHeight="1">
      <c r="A294" s="39"/>
      <c r="B294" s="40"/>
      <c r="C294" s="229" t="s">
        <v>759</v>
      </c>
      <c r="D294" s="229" t="s">
        <v>162</v>
      </c>
      <c r="E294" s="230" t="s">
        <v>1310</v>
      </c>
      <c r="F294" s="231" t="s">
        <v>1311</v>
      </c>
      <c r="G294" s="232" t="s">
        <v>1312</v>
      </c>
      <c r="H294" s="233">
        <v>2</v>
      </c>
      <c r="I294" s="234"/>
      <c r="J294" s="235">
        <f>ROUND(I294*H294,2)</f>
        <v>0</v>
      </c>
      <c r="K294" s="236"/>
      <c r="L294" s="45"/>
      <c r="M294" s="237" t="s">
        <v>1</v>
      </c>
      <c r="N294" s="238" t="s">
        <v>45</v>
      </c>
      <c r="O294" s="92"/>
      <c r="P294" s="239">
        <f>O294*H294</f>
        <v>0</v>
      </c>
      <c r="Q294" s="239">
        <v>0</v>
      </c>
      <c r="R294" s="239">
        <f>Q294*H294</f>
        <v>0</v>
      </c>
      <c r="S294" s="239">
        <v>0</v>
      </c>
      <c r="T294" s="240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41" t="s">
        <v>166</v>
      </c>
      <c r="AT294" s="241" t="s">
        <v>162</v>
      </c>
      <c r="AU294" s="241" t="s">
        <v>87</v>
      </c>
      <c r="AY294" s="18" t="s">
        <v>160</v>
      </c>
      <c r="BE294" s="242">
        <f>IF(N294="základní",J294,0)</f>
        <v>0</v>
      </c>
      <c r="BF294" s="242">
        <f>IF(N294="snížená",J294,0)</f>
        <v>0</v>
      </c>
      <c r="BG294" s="242">
        <f>IF(N294="zákl. přenesená",J294,0)</f>
        <v>0</v>
      </c>
      <c r="BH294" s="242">
        <f>IF(N294="sníž. přenesená",J294,0)</f>
        <v>0</v>
      </c>
      <c r="BI294" s="242">
        <f>IF(N294="nulová",J294,0)</f>
        <v>0</v>
      </c>
      <c r="BJ294" s="18" t="s">
        <v>87</v>
      </c>
      <c r="BK294" s="242">
        <f>ROUND(I294*H294,2)</f>
        <v>0</v>
      </c>
      <c r="BL294" s="18" t="s">
        <v>166</v>
      </c>
      <c r="BM294" s="241" t="s">
        <v>1313</v>
      </c>
    </row>
    <row r="295" s="2" customFormat="1" ht="16.5" customHeight="1">
      <c r="A295" s="39"/>
      <c r="B295" s="40"/>
      <c r="C295" s="229" t="s">
        <v>767</v>
      </c>
      <c r="D295" s="229" t="s">
        <v>162</v>
      </c>
      <c r="E295" s="230" t="s">
        <v>1314</v>
      </c>
      <c r="F295" s="231" t="s">
        <v>1315</v>
      </c>
      <c r="G295" s="232" t="s">
        <v>1312</v>
      </c>
      <c r="H295" s="233">
        <v>4</v>
      </c>
      <c r="I295" s="234"/>
      <c r="J295" s="235">
        <f>ROUND(I295*H295,2)</f>
        <v>0</v>
      </c>
      <c r="K295" s="236"/>
      <c r="L295" s="45"/>
      <c r="M295" s="237" t="s">
        <v>1</v>
      </c>
      <c r="N295" s="238" t="s">
        <v>45</v>
      </c>
      <c r="O295" s="92"/>
      <c r="P295" s="239">
        <f>O295*H295</f>
        <v>0</v>
      </c>
      <c r="Q295" s="239">
        <v>0</v>
      </c>
      <c r="R295" s="239">
        <f>Q295*H295</f>
        <v>0</v>
      </c>
      <c r="S295" s="239">
        <v>0</v>
      </c>
      <c r="T295" s="240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41" t="s">
        <v>166</v>
      </c>
      <c r="AT295" s="241" t="s">
        <v>162</v>
      </c>
      <c r="AU295" s="241" t="s">
        <v>87</v>
      </c>
      <c r="AY295" s="18" t="s">
        <v>160</v>
      </c>
      <c r="BE295" s="242">
        <f>IF(N295="základní",J295,0)</f>
        <v>0</v>
      </c>
      <c r="BF295" s="242">
        <f>IF(N295="snížená",J295,0)</f>
        <v>0</v>
      </c>
      <c r="BG295" s="242">
        <f>IF(N295="zákl. přenesená",J295,0)</f>
        <v>0</v>
      </c>
      <c r="BH295" s="242">
        <f>IF(N295="sníž. přenesená",J295,0)</f>
        <v>0</v>
      </c>
      <c r="BI295" s="242">
        <f>IF(N295="nulová",J295,0)</f>
        <v>0</v>
      </c>
      <c r="BJ295" s="18" t="s">
        <v>87</v>
      </c>
      <c r="BK295" s="242">
        <f>ROUND(I295*H295,2)</f>
        <v>0</v>
      </c>
      <c r="BL295" s="18" t="s">
        <v>166</v>
      </c>
      <c r="BM295" s="241" t="s">
        <v>1316</v>
      </c>
    </row>
    <row r="296" s="2" customFormat="1" ht="24.15" customHeight="1">
      <c r="A296" s="39"/>
      <c r="B296" s="40"/>
      <c r="C296" s="229" t="s">
        <v>785</v>
      </c>
      <c r="D296" s="229" t="s">
        <v>162</v>
      </c>
      <c r="E296" s="230" t="s">
        <v>1317</v>
      </c>
      <c r="F296" s="231" t="s">
        <v>1318</v>
      </c>
      <c r="G296" s="232" t="s">
        <v>1319</v>
      </c>
      <c r="H296" s="233">
        <v>1</v>
      </c>
      <c r="I296" s="234"/>
      <c r="J296" s="235">
        <f>ROUND(I296*H296,2)</f>
        <v>0</v>
      </c>
      <c r="K296" s="236"/>
      <c r="L296" s="45"/>
      <c r="M296" s="237" t="s">
        <v>1</v>
      </c>
      <c r="N296" s="238" t="s">
        <v>45</v>
      </c>
      <c r="O296" s="92"/>
      <c r="P296" s="239">
        <f>O296*H296</f>
        <v>0</v>
      </c>
      <c r="Q296" s="239">
        <v>0</v>
      </c>
      <c r="R296" s="239">
        <f>Q296*H296</f>
        <v>0</v>
      </c>
      <c r="S296" s="239">
        <v>0</v>
      </c>
      <c r="T296" s="24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41" t="s">
        <v>166</v>
      </c>
      <c r="AT296" s="241" t="s">
        <v>162</v>
      </c>
      <c r="AU296" s="241" t="s">
        <v>87</v>
      </c>
      <c r="AY296" s="18" t="s">
        <v>160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8" t="s">
        <v>87</v>
      </c>
      <c r="BK296" s="242">
        <f>ROUND(I296*H296,2)</f>
        <v>0</v>
      </c>
      <c r="BL296" s="18" t="s">
        <v>166</v>
      </c>
      <c r="BM296" s="241" t="s">
        <v>1320</v>
      </c>
    </row>
    <row r="297" s="2" customFormat="1" ht="16.5" customHeight="1">
      <c r="A297" s="39"/>
      <c r="B297" s="40"/>
      <c r="C297" s="229" t="s">
        <v>797</v>
      </c>
      <c r="D297" s="229" t="s">
        <v>162</v>
      </c>
      <c r="E297" s="230" t="s">
        <v>1321</v>
      </c>
      <c r="F297" s="231" t="s">
        <v>1322</v>
      </c>
      <c r="G297" s="232" t="s">
        <v>1308</v>
      </c>
      <c r="H297" s="233">
        <v>1</v>
      </c>
      <c r="I297" s="234"/>
      <c r="J297" s="235">
        <f>ROUND(I297*H297,2)</f>
        <v>0</v>
      </c>
      <c r="K297" s="236"/>
      <c r="L297" s="45"/>
      <c r="M297" s="237" t="s">
        <v>1</v>
      </c>
      <c r="N297" s="238" t="s">
        <v>45</v>
      </c>
      <c r="O297" s="92"/>
      <c r="P297" s="239">
        <f>O297*H297</f>
        <v>0</v>
      </c>
      <c r="Q297" s="239">
        <v>0</v>
      </c>
      <c r="R297" s="239">
        <f>Q297*H297</f>
        <v>0</v>
      </c>
      <c r="S297" s="239">
        <v>0</v>
      </c>
      <c r="T297" s="240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1" t="s">
        <v>166</v>
      </c>
      <c r="AT297" s="241" t="s">
        <v>162</v>
      </c>
      <c r="AU297" s="241" t="s">
        <v>87</v>
      </c>
      <c r="AY297" s="18" t="s">
        <v>160</v>
      </c>
      <c r="BE297" s="242">
        <f>IF(N297="základní",J297,0)</f>
        <v>0</v>
      </c>
      <c r="BF297" s="242">
        <f>IF(N297="snížená",J297,0)</f>
        <v>0</v>
      </c>
      <c r="BG297" s="242">
        <f>IF(N297="zákl. přenesená",J297,0)</f>
        <v>0</v>
      </c>
      <c r="BH297" s="242">
        <f>IF(N297="sníž. přenesená",J297,0)</f>
        <v>0</v>
      </c>
      <c r="BI297" s="242">
        <f>IF(N297="nulová",J297,0)</f>
        <v>0</v>
      </c>
      <c r="BJ297" s="18" t="s">
        <v>87</v>
      </c>
      <c r="BK297" s="242">
        <f>ROUND(I297*H297,2)</f>
        <v>0</v>
      </c>
      <c r="BL297" s="18" t="s">
        <v>166</v>
      </c>
      <c r="BM297" s="241" t="s">
        <v>1323</v>
      </c>
    </row>
    <row r="298" s="12" customFormat="1" ht="25.92" customHeight="1">
      <c r="A298" s="12"/>
      <c r="B298" s="213"/>
      <c r="C298" s="214"/>
      <c r="D298" s="215" t="s">
        <v>79</v>
      </c>
      <c r="E298" s="216" t="s">
        <v>1324</v>
      </c>
      <c r="F298" s="216" t="s">
        <v>1325</v>
      </c>
      <c r="G298" s="214"/>
      <c r="H298" s="214"/>
      <c r="I298" s="217"/>
      <c r="J298" s="218">
        <f>BK298</f>
        <v>0</v>
      </c>
      <c r="K298" s="214"/>
      <c r="L298" s="219"/>
      <c r="M298" s="220"/>
      <c r="N298" s="221"/>
      <c r="O298" s="221"/>
      <c r="P298" s="222">
        <f>SUM(P299:P320)</f>
        <v>0</v>
      </c>
      <c r="Q298" s="221"/>
      <c r="R298" s="222">
        <f>SUM(R299:R320)</f>
        <v>0</v>
      </c>
      <c r="S298" s="221"/>
      <c r="T298" s="223">
        <f>SUM(T299:T320)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24" t="s">
        <v>87</v>
      </c>
      <c r="AT298" s="225" t="s">
        <v>79</v>
      </c>
      <c r="AU298" s="225" t="s">
        <v>80</v>
      </c>
      <c r="AY298" s="224" t="s">
        <v>160</v>
      </c>
      <c r="BK298" s="226">
        <f>SUM(BK299:BK320)</f>
        <v>0</v>
      </c>
    </row>
    <row r="299" s="2" customFormat="1" ht="21.75" customHeight="1">
      <c r="A299" s="39"/>
      <c r="B299" s="40"/>
      <c r="C299" s="229" t="s">
        <v>802</v>
      </c>
      <c r="D299" s="229" t="s">
        <v>162</v>
      </c>
      <c r="E299" s="230" t="s">
        <v>1326</v>
      </c>
      <c r="F299" s="231" t="s">
        <v>1327</v>
      </c>
      <c r="G299" s="232" t="s">
        <v>201</v>
      </c>
      <c r="H299" s="233">
        <v>18.849</v>
      </c>
      <c r="I299" s="234"/>
      <c r="J299" s="235">
        <f>ROUND(I299*H299,2)</f>
        <v>0</v>
      </c>
      <c r="K299" s="236"/>
      <c r="L299" s="45"/>
      <c r="M299" s="237" t="s">
        <v>1</v>
      </c>
      <c r="N299" s="238" t="s">
        <v>45</v>
      </c>
      <c r="O299" s="92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41" t="s">
        <v>166</v>
      </c>
      <c r="AT299" s="241" t="s">
        <v>162</v>
      </c>
      <c r="AU299" s="241" t="s">
        <v>87</v>
      </c>
      <c r="AY299" s="18" t="s">
        <v>160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8" t="s">
        <v>87</v>
      </c>
      <c r="BK299" s="242">
        <f>ROUND(I299*H299,2)</f>
        <v>0</v>
      </c>
      <c r="BL299" s="18" t="s">
        <v>166</v>
      </c>
      <c r="BM299" s="241" t="s">
        <v>1328</v>
      </c>
    </row>
    <row r="300" s="14" customFormat="1">
      <c r="A300" s="14"/>
      <c r="B300" s="254"/>
      <c r="C300" s="255"/>
      <c r="D300" s="245" t="s">
        <v>168</v>
      </c>
      <c r="E300" s="256" t="s">
        <v>1</v>
      </c>
      <c r="F300" s="257" t="s">
        <v>1329</v>
      </c>
      <c r="G300" s="255"/>
      <c r="H300" s="258">
        <v>18.849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4" t="s">
        <v>168</v>
      </c>
      <c r="AU300" s="264" t="s">
        <v>87</v>
      </c>
      <c r="AV300" s="14" t="s">
        <v>89</v>
      </c>
      <c r="AW300" s="14" t="s">
        <v>36</v>
      </c>
      <c r="AX300" s="14" t="s">
        <v>80</v>
      </c>
      <c r="AY300" s="264" t="s">
        <v>160</v>
      </c>
    </row>
    <row r="301" s="15" customFormat="1">
      <c r="A301" s="15"/>
      <c r="B301" s="265"/>
      <c r="C301" s="266"/>
      <c r="D301" s="245" t="s">
        <v>168</v>
      </c>
      <c r="E301" s="267" t="s">
        <v>1</v>
      </c>
      <c r="F301" s="268" t="s">
        <v>173</v>
      </c>
      <c r="G301" s="266"/>
      <c r="H301" s="269">
        <v>18.849</v>
      </c>
      <c r="I301" s="270"/>
      <c r="J301" s="266"/>
      <c r="K301" s="266"/>
      <c r="L301" s="271"/>
      <c r="M301" s="272"/>
      <c r="N301" s="273"/>
      <c r="O301" s="273"/>
      <c r="P301" s="273"/>
      <c r="Q301" s="273"/>
      <c r="R301" s="273"/>
      <c r="S301" s="273"/>
      <c r="T301" s="27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5" t="s">
        <v>168</v>
      </c>
      <c r="AU301" s="275" t="s">
        <v>87</v>
      </c>
      <c r="AV301" s="15" t="s">
        <v>166</v>
      </c>
      <c r="AW301" s="15" t="s">
        <v>36</v>
      </c>
      <c r="AX301" s="15" t="s">
        <v>87</v>
      </c>
      <c r="AY301" s="275" t="s">
        <v>160</v>
      </c>
    </row>
    <row r="302" s="2" customFormat="1" ht="21.75" customHeight="1">
      <c r="A302" s="39"/>
      <c r="B302" s="40"/>
      <c r="C302" s="229" t="s">
        <v>806</v>
      </c>
      <c r="D302" s="229" t="s">
        <v>162</v>
      </c>
      <c r="E302" s="230" t="s">
        <v>1330</v>
      </c>
      <c r="F302" s="231" t="s">
        <v>1331</v>
      </c>
      <c r="G302" s="232" t="s">
        <v>201</v>
      </c>
      <c r="H302" s="233">
        <v>25.132000000000001</v>
      </c>
      <c r="I302" s="234"/>
      <c r="J302" s="235">
        <f>ROUND(I302*H302,2)</f>
        <v>0</v>
      </c>
      <c r="K302" s="236"/>
      <c r="L302" s="45"/>
      <c r="M302" s="237" t="s">
        <v>1</v>
      </c>
      <c r="N302" s="238" t="s">
        <v>45</v>
      </c>
      <c r="O302" s="92"/>
      <c r="P302" s="239">
        <f>O302*H302</f>
        <v>0</v>
      </c>
      <c r="Q302" s="239">
        <v>0</v>
      </c>
      <c r="R302" s="239">
        <f>Q302*H302</f>
        <v>0</v>
      </c>
      <c r="S302" s="239">
        <v>0</v>
      </c>
      <c r="T302" s="24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41" t="s">
        <v>166</v>
      </c>
      <c r="AT302" s="241" t="s">
        <v>162</v>
      </c>
      <c r="AU302" s="241" t="s">
        <v>87</v>
      </c>
      <c r="AY302" s="18" t="s">
        <v>160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8" t="s">
        <v>87</v>
      </c>
      <c r="BK302" s="242">
        <f>ROUND(I302*H302,2)</f>
        <v>0</v>
      </c>
      <c r="BL302" s="18" t="s">
        <v>166</v>
      </c>
      <c r="BM302" s="241" t="s">
        <v>1332</v>
      </c>
    </row>
    <row r="303" s="14" customFormat="1">
      <c r="A303" s="14"/>
      <c r="B303" s="254"/>
      <c r="C303" s="255"/>
      <c r="D303" s="245" t="s">
        <v>168</v>
      </c>
      <c r="E303" s="256" t="s">
        <v>1</v>
      </c>
      <c r="F303" s="257" t="s">
        <v>1333</v>
      </c>
      <c r="G303" s="255"/>
      <c r="H303" s="258">
        <v>25.132000000000001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4" t="s">
        <v>168</v>
      </c>
      <c r="AU303" s="264" t="s">
        <v>87</v>
      </c>
      <c r="AV303" s="14" t="s">
        <v>89</v>
      </c>
      <c r="AW303" s="14" t="s">
        <v>36</v>
      </c>
      <c r="AX303" s="14" t="s">
        <v>80</v>
      </c>
      <c r="AY303" s="264" t="s">
        <v>160</v>
      </c>
    </row>
    <row r="304" s="15" customFormat="1">
      <c r="A304" s="15"/>
      <c r="B304" s="265"/>
      <c r="C304" s="266"/>
      <c r="D304" s="245" t="s">
        <v>168</v>
      </c>
      <c r="E304" s="267" t="s">
        <v>1</v>
      </c>
      <c r="F304" s="268" t="s">
        <v>173</v>
      </c>
      <c r="G304" s="266"/>
      <c r="H304" s="269">
        <v>25.132000000000001</v>
      </c>
      <c r="I304" s="270"/>
      <c r="J304" s="266"/>
      <c r="K304" s="266"/>
      <c r="L304" s="271"/>
      <c r="M304" s="272"/>
      <c r="N304" s="273"/>
      <c r="O304" s="273"/>
      <c r="P304" s="273"/>
      <c r="Q304" s="273"/>
      <c r="R304" s="273"/>
      <c r="S304" s="273"/>
      <c r="T304" s="27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5" t="s">
        <v>168</v>
      </c>
      <c r="AU304" s="275" t="s">
        <v>87</v>
      </c>
      <c r="AV304" s="15" t="s">
        <v>166</v>
      </c>
      <c r="AW304" s="15" t="s">
        <v>36</v>
      </c>
      <c r="AX304" s="15" t="s">
        <v>87</v>
      </c>
      <c r="AY304" s="275" t="s">
        <v>160</v>
      </c>
    </row>
    <row r="305" s="2" customFormat="1" ht="21.75" customHeight="1">
      <c r="A305" s="39"/>
      <c r="B305" s="40"/>
      <c r="C305" s="229" t="s">
        <v>811</v>
      </c>
      <c r="D305" s="229" t="s">
        <v>162</v>
      </c>
      <c r="E305" s="230" t="s">
        <v>1334</v>
      </c>
      <c r="F305" s="231" t="s">
        <v>1335</v>
      </c>
      <c r="G305" s="232" t="s">
        <v>201</v>
      </c>
      <c r="H305" s="233">
        <v>8.0340000000000007</v>
      </c>
      <c r="I305" s="234"/>
      <c r="J305" s="235">
        <f>ROUND(I305*H305,2)</f>
        <v>0</v>
      </c>
      <c r="K305" s="236"/>
      <c r="L305" s="45"/>
      <c r="M305" s="237" t="s">
        <v>1</v>
      </c>
      <c r="N305" s="238" t="s">
        <v>45</v>
      </c>
      <c r="O305" s="92"/>
      <c r="P305" s="239">
        <f>O305*H305</f>
        <v>0</v>
      </c>
      <c r="Q305" s="239">
        <v>0</v>
      </c>
      <c r="R305" s="239">
        <f>Q305*H305</f>
        <v>0</v>
      </c>
      <c r="S305" s="239">
        <v>0</v>
      </c>
      <c r="T305" s="240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41" t="s">
        <v>166</v>
      </c>
      <c r="AT305" s="241" t="s">
        <v>162</v>
      </c>
      <c r="AU305" s="241" t="s">
        <v>87</v>
      </c>
      <c r="AY305" s="18" t="s">
        <v>160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8" t="s">
        <v>87</v>
      </c>
      <c r="BK305" s="242">
        <f>ROUND(I305*H305,2)</f>
        <v>0</v>
      </c>
      <c r="BL305" s="18" t="s">
        <v>166</v>
      </c>
      <c r="BM305" s="241" t="s">
        <v>1336</v>
      </c>
    </row>
    <row r="306" s="14" customFormat="1">
      <c r="A306" s="14"/>
      <c r="B306" s="254"/>
      <c r="C306" s="255"/>
      <c r="D306" s="245" t="s">
        <v>168</v>
      </c>
      <c r="E306" s="256" t="s">
        <v>1</v>
      </c>
      <c r="F306" s="257" t="s">
        <v>1337</v>
      </c>
      <c r="G306" s="255"/>
      <c r="H306" s="258">
        <v>8.0340000000000007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4" t="s">
        <v>168</v>
      </c>
      <c r="AU306" s="264" t="s">
        <v>87</v>
      </c>
      <c r="AV306" s="14" t="s">
        <v>89</v>
      </c>
      <c r="AW306" s="14" t="s">
        <v>36</v>
      </c>
      <c r="AX306" s="14" t="s">
        <v>80</v>
      </c>
      <c r="AY306" s="264" t="s">
        <v>160</v>
      </c>
    </row>
    <row r="307" s="15" customFormat="1">
      <c r="A307" s="15"/>
      <c r="B307" s="265"/>
      <c r="C307" s="266"/>
      <c r="D307" s="245" t="s">
        <v>168</v>
      </c>
      <c r="E307" s="267" t="s">
        <v>1</v>
      </c>
      <c r="F307" s="268" t="s">
        <v>173</v>
      </c>
      <c r="G307" s="266"/>
      <c r="H307" s="269">
        <v>8.0340000000000007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5" t="s">
        <v>168</v>
      </c>
      <c r="AU307" s="275" t="s">
        <v>87</v>
      </c>
      <c r="AV307" s="15" t="s">
        <v>166</v>
      </c>
      <c r="AW307" s="15" t="s">
        <v>36</v>
      </c>
      <c r="AX307" s="15" t="s">
        <v>87</v>
      </c>
      <c r="AY307" s="275" t="s">
        <v>160</v>
      </c>
    </row>
    <row r="308" s="2" customFormat="1" ht="21.75" customHeight="1">
      <c r="A308" s="39"/>
      <c r="B308" s="40"/>
      <c r="C308" s="229" t="s">
        <v>815</v>
      </c>
      <c r="D308" s="229" t="s">
        <v>162</v>
      </c>
      <c r="E308" s="230" t="s">
        <v>1338</v>
      </c>
      <c r="F308" s="231" t="s">
        <v>1339</v>
      </c>
      <c r="G308" s="232" t="s">
        <v>201</v>
      </c>
      <c r="H308" s="233">
        <v>5.3559999999999999</v>
      </c>
      <c r="I308" s="234"/>
      <c r="J308" s="235">
        <f>ROUND(I308*H308,2)</f>
        <v>0</v>
      </c>
      <c r="K308" s="236"/>
      <c r="L308" s="45"/>
      <c r="M308" s="237" t="s">
        <v>1</v>
      </c>
      <c r="N308" s="238" t="s">
        <v>45</v>
      </c>
      <c r="O308" s="92"/>
      <c r="P308" s="239">
        <f>O308*H308</f>
        <v>0</v>
      </c>
      <c r="Q308" s="239">
        <v>0</v>
      </c>
      <c r="R308" s="239">
        <f>Q308*H308</f>
        <v>0</v>
      </c>
      <c r="S308" s="239">
        <v>0</v>
      </c>
      <c r="T308" s="240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41" t="s">
        <v>166</v>
      </c>
      <c r="AT308" s="241" t="s">
        <v>162</v>
      </c>
      <c r="AU308" s="241" t="s">
        <v>87</v>
      </c>
      <c r="AY308" s="18" t="s">
        <v>160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8" t="s">
        <v>87</v>
      </c>
      <c r="BK308" s="242">
        <f>ROUND(I308*H308,2)</f>
        <v>0</v>
      </c>
      <c r="BL308" s="18" t="s">
        <v>166</v>
      </c>
      <c r="BM308" s="241" t="s">
        <v>1340</v>
      </c>
    </row>
    <row r="309" s="14" customFormat="1">
      <c r="A309" s="14"/>
      <c r="B309" s="254"/>
      <c r="C309" s="255"/>
      <c r="D309" s="245" t="s">
        <v>168</v>
      </c>
      <c r="E309" s="256" t="s">
        <v>1</v>
      </c>
      <c r="F309" s="257" t="s">
        <v>1341</v>
      </c>
      <c r="G309" s="255"/>
      <c r="H309" s="258">
        <v>5.3559999999999999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4" t="s">
        <v>168</v>
      </c>
      <c r="AU309" s="264" t="s">
        <v>87</v>
      </c>
      <c r="AV309" s="14" t="s">
        <v>89</v>
      </c>
      <c r="AW309" s="14" t="s">
        <v>36</v>
      </c>
      <c r="AX309" s="14" t="s">
        <v>80</v>
      </c>
      <c r="AY309" s="264" t="s">
        <v>160</v>
      </c>
    </row>
    <row r="310" s="15" customFormat="1">
      <c r="A310" s="15"/>
      <c r="B310" s="265"/>
      <c r="C310" s="266"/>
      <c r="D310" s="245" t="s">
        <v>168</v>
      </c>
      <c r="E310" s="267" t="s">
        <v>1</v>
      </c>
      <c r="F310" s="268" t="s">
        <v>173</v>
      </c>
      <c r="G310" s="266"/>
      <c r="H310" s="269">
        <v>5.3559999999999999</v>
      </c>
      <c r="I310" s="270"/>
      <c r="J310" s="266"/>
      <c r="K310" s="266"/>
      <c r="L310" s="271"/>
      <c r="M310" s="272"/>
      <c r="N310" s="273"/>
      <c r="O310" s="273"/>
      <c r="P310" s="273"/>
      <c r="Q310" s="273"/>
      <c r="R310" s="273"/>
      <c r="S310" s="273"/>
      <c r="T310" s="274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5" t="s">
        <v>168</v>
      </c>
      <c r="AU310" s="275" t="s">
        <v>87</v>
      </c>
      <c r="AV310" s="15" t="s">
        <v>166</v>
      </c>
      <c r="AW310" s="15" t="s">
        <v>36</v>
      </c>
      <c r="AX310" s="15" t="s">
        <v>87</v>
      </c>
      <c r="AY310" s="275" t="s">
        <v>160</v>
      </c>
    </row>
    <row r="311" s="2" customFormat="1" ht="24.15" customHeight="1">
      <c r="A311" s="39"/>
      <c r="B311" s="40"/>
      <c r="C311" s="229" t="s">
        <v>819</v>
      </c>
      <c r="D311" s="229" t="s">
        <v>162</v>
      </c>
      <c r="E311" s="230" t="s">
        <v>1342</v>
      </c>
      <c r="F311" s="231" t="s">
        <v>1343</v>
      </c>
      <c r="G311" s="232" t="s">
        <v>201</v>
      </c>
      <c r="H311" s="233">
        <v>21.012</v>
      </c>
      <c r="I311" s="234"/>
      <c r="J311" s="235">
        <f>ROUND(I311*H311,2)</f>
        <v>0</v>
      </c>
      <c r="K311" s="236"/>
      <c r="L311" s="45"/>
      <c r="M311" s="237" t="s">
        <v>1</v>
      </c>
      <c r="N311" s="238" t="s">
        <v>45</v>
      </c>
      <c r="O311" s="92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41" t="s">
        <v>166</v>
      </c>
      <c r="AT311" s="241" t="s">
        <v>162</v>
      </c>
      <c r="AU311" s="241" t="s">
        <v>87</v>
      </c>
      <c r="AY311" s="18" t="s">
        <v>160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8" t="s">
        <v>87</v>
      </c>
      <c r="BK311" s="242">
        <f>ROUND(I311*H311,2)</f>
        <v>0</v>
      </c>
      <c r="BL311" s="18" t="s">
        <v>166</v>
      </c>
      <c r="BM311" s="241" t="s">
        <v>1344</v>
      </c>
    </row>
    <row r="312" s="14" customFormat="1">
      <c r="A312" s="14"/>
      <c r="B312" s="254"/>
      <c r="C312" s="255"/>
      <c r="D312" s="245" t="s">
        <v>168</v>
      </c>
      <c r="E312" s="256" t="s">
        <v>1</v>
      </c>
      <c r="F312" s="257" t="s">
        <v>1345</v>
      </c>
      <c r="G312" s="255"/>
      <c r="H312" s="258">
        <v>21.012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4" t="s">
        <v>168</v>
      </c>
      <c r="AU312" s="264" t="s">
        <v>87</v>
      </c>
      <c r="AV312" s="14" t="s">
        <v>89</v>
      </c>
      <c r="AW312" s="14" t="s">
        <v>36</v>
      </c>
      <c r="AX312" s="14" t="s">
        <v>80</v>
      </c>
      <c r="AY312" s="264" t="s">
        <v>160</v>
      </c>
    </row>
    <row r="313" s="15" customFormat="1">
      <c r="A313" s="15"/>
      <c r="B313" s="265"/>
      <c r="C313" s="266"/>
      <c r="D313" s="245" t="s">
        <v>168</v>
      </c>
      <c r="E313" s="267" t="s">
        <v>1</v>
      </c>
      <c r="F313" s="268" t="s">
        <v>173</v>
      </c>
      <c r="G313" s="266"/>
      <c r="H313" s="269">
        <v>21.012</v>
      </c>
      <c r="I313" s="270"/>
      <c r="J313" s="266"/>
      <c r="K313" s="266"/>
      <c r="L313" s="271"/>
      <c r="M313" s="272"/>
      <c r="N313" s="273"/>
      <c r="O313" s="273"/>
      <c r="P313" s="273"/>
      <c r="Q313" s="273"/>
      <c r="R313" s="273"/>
      <c r="S313" s="273"/>
      <c r="T313" s="27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5" t="s">
        <v>168</v>
      </c>
      <c r="AU313" s="275" t="s">
        <v>87</v>
      </c>
      <c r="AV313" s="15" t="s">
        <v>166</v>
      </c>
      <c r="AW313" s="15" t="s">
        <v>36</v>
      </c>
      <c r="AX313" s="15" t="s">
        <v>87</v>
      </c>
      <c r="AY313" s="275" t="s">
        <v>160</v>
      </c>
    </row>
    <row r="314" s="2" customFormat="1" ht="24.15" customHeight="1">
      <c r="A314" s="39"/>
      <c r="B314" s="40"/>
      <c r="C314" s="229" t="s">
        <v>824</v>
      </c>
      <c r="D314" s="229" t="s">
        <v>162</v>
      </c>
      <c r="E314" s="230" t="s">
        <v>1346</v>
      </c>
      <c r="F314" s="231" t="s">
        <v>1347</v>
      </c>
      <c r="G314" s="232" t="s">
        <v>201</v>
      </c>
      <c r="H314" s="233">
        <v>8.2400000000000002</v>
      </c>
      <c r="I314" s="234"/>
      <c r="J314" s="235">
        <f>ROUND(I314*H314,2)</f>
        <v>0</v>
      </c>
      <c r="K314" s="236"/>
      <c r="L314" s="45"/>
      <c r="M314" s="237" t="s">
        <v>1</v>
      </c>
      <c r="N314" s="238" t="s">
        <v>45</v>
      </c>
      <c r="O314" s="92"/>
      <c r="P314" s="239">
        <f>O314*H314</f>
        <v>0</v>
      </c>
      <c r="Q314" s="239">
        <v>0</v>
      </c>
      <c r="R314" s="239">
        <f>Q314*H314</f>
        <v>0</v>
      </c>
      <c r="S314" s="239">
        <v>0</v>
      </c>
      <c r="T314" s="240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41" t="s">
        <v>166</v>
      </c>
      <c r="AT314" s="241" t="s">
        <v>162</v>
      </c>
      <c r="AU314" s="241" t="s">
        <v>87</v>
      </c>
      <c r="AY314" s="18" t="s">
        <v>160</v>
      </c>
      <c r="BE314" s="242">
        <f>IF(N314="základní",J314,0)</f>
        <v>0</v>
      </c>
      <c r="BF314" s="242">
        <f>IF(N314="snížená",J314,0)</f>
        <v>0</v>
      </c>
      <c r="BG314" s="242">
        <f>IF(N314="zákl. přenesená",J314,0)</f>
        <v>0</v>
      </c>
      <c r="BH314" s="242">
        <f>IF(N314="sníž. přenesená",J314,0)</f>
        <v>0</v>
      </c>
      <c r="BI314" s="242">
        <f>IF(N314="nulová",J314,0)</f>
        <v>0</v>
      </c>
      <c r="BJ314" s="18" t="s">
        <v>87</v>
      </c>
      <c r="BK314" s="242">
        <f>ROUND(I314*H314,2)</f>
        <v>0</v>
      </c>
      <c r="BL314" s="18" t="s">
        <v>166</v>
      </c>
      <c r="BM314" s="241" t="s">
        <v>1348</v>
      </c>
    </row>
    <row r="315" s="14" customFormat="1">
      <c r="A315" s="14"/>
      <c r="B315" s="254"/>
      <c r="C315" s="255"/>
      <c r="D315" s="245" t="s">
        <v>168</v>
      </c>
      <c r="E315" s="256" t="s">
        <v>1</v>
      </c>
      <c r="F315" s="257" t="s">
        <v>1349</v>
      </c>
      <c r="G315" s="255"/>
      <c r="H315" s="258">
        <v>8.2400000000000002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4" t="s">
        <v>168</v>
      </c>
      <c r="AU315" s="264" t="s">
        <v>87</v>
      </c>
      <c r="AV315" s="14" t="s">
        <v>89</v>
      </c>
      <c r="AW315" s="14" t="s">
        <v>36</v>
      </c>
      <c r="AX315" s="14" t="s">
        <v>80</v>
      </c>
      <c r="AY315" s="264" t="s">
        <v>160</v>
      </c>
    </row>
    <row r="316" s="15" customFormat="1">
      <c r="A316" s="15"/>
      <c r="B316" s="265"/>
      <c r="C316" s="266"/>
      <c r="D316" s="245" t="s">
        <v>168</v>
      </c>
      <c r="E316" s="267" t="s">
        <v>1</v>
      </c>
      <c r="F316" s="268" t="s">
        <v>173</v>
      </c>
      <c r="G316" s="266"/>
      <c r="H316" s="269">
        <v>8.2400000000000002</v>
      </c>
      <c r="I316" s="270"/>
      <c r="J316" s="266"/>
      <c r="K316" s="266"/>
      <c r="L316" s="271"/>
      <c r="M316" s="272"/>
      <c r="N316" s="273"/>
      <c r="O316" s="273"/>
      <c r="P316" s="273"/>
      <c r="Q316" s="273"/>
      <c r="R316" s="273"/>
      <c r="S316" s="273"/>
      <c r="T316" s="27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5" t="s">
        <v>168</v>
      </c>
      <c r="AU316" s="275" t="s">
        <v>87</v>
      </c>
      <c r="AV316" s="15" t="s">
        <v>166</v>
      </c>
      <c r="AW316" s="15" t="s">
        <v>36</v>
      </c>
      <c r="AX316" s="15" t="s">
        <v>87</v>
      </c>
      <c r="AY316" s="275" t="s">
        <v>160</v>
      </c>
    </row>
    <row r="317" s="2" customFormat="1" ht="24.15" customHeight="1">
      <c r="A317" s="39"/>
      <c r="B317" s="40"/>
      <c r="C317" s="229" t="s">
        <v>828</v>
      </c>
      <c r="D317" s="229" t="s">
        <v>162</v>
      </c>
      <c r="E317" s="230" t="s">
        <v>1350</v>
      </c>
      <c r="F317" s="231" t="s">
        <v>1351</v>
      </c>
      <c r="G317" s="232" t="s">
        <v>201</v>
      </c>
      <c r="H317" s="233">
        <v>10.300000000000001</v>
      </c>
      <c r="I317" s="234"/>
      <c r="J317" s="235">
        <f>ROUND(I317*H317,2)</f>
        <v>0</v>
      </c>
      <c r="K317" s="236"/>
      <c r="L317" s="45"/>
      <c r="M317" s="237" t="s">
        <v>1</v>
      </c>
      <c r="N317" s="238" t="s">
        <v>45</v>
      </c>
      <c r="O317" s="92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41" t="s">
        <v>166</v>
      </c>
      <c r="AT317" s="241" t="s">
        <v>162</v>
      </c>
      <c r="AU317" s="241" t="s">
        <v>87</v>
      </c>
      <c r="AY317" s="18" t="s">
        <v>160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8" t="s">
        <v>87</v>
      </c>
      <c r="BK317" s="242">
        <f>ROUND(I317*H317,2)</f>
        <v>0</v>
      </c>
      <c r="BL317" s="18" t="s">
        <v>166</v>
      </c>
      <c r="BM317" s="241" t="s">
        <v>1352</v>
      </c>
    </row>
    <row r="318" s="14" customFormat="1">
      <c r="A318" s="14"/>
      <c r="B318" s="254"/>
      <c r="C318" s="255"/>
      <c r="D318" s="245" t="s">
        <v>168</v>
      </c>
      <c r="E318" s="256" t="s">
        <v>1</v>
      </c>
      <c r="F318" s="257" t="s">
        <v>1353</v>
      </c>
      <c r="G318" s="255"/>
      <c r="H318" s="258">
        <v>10.300000000000001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4" t="s">
        <v>168</v>
      </c>
      <c r="AU318" s="264" t="s">
        <v>87</v>
      </c>
      <c r="AV318" s="14" t="s">
        <v>89</v>
      </c>
      <c r="AW318" s="14" t="s">
        <v>36</v>
      </c>
      <c r="AX318" s="14" t="s">
        <v>80</v>
      </c>
      <c r="AY318" s="264" t="s">
        <v>160</v>
      </c>
    </row>
    <row r="319" s="15" customFormat="1">
      <c r="A319" s="15"/>
      <c r="B319" s="265"/>
      <c r="C319" s="266"/>
      <c r="D319" s="245" t="s">
        <v>168</v>
      </c>
      <c r="E319" s="267" t="s">
        <v>1</v>
      </c>
      <c r="F319" s="268" t="s">
        <v>173</v>
      </c>
      <c r="G319" s="266"/>
      <c r="H319" s="269">
        <v>10.300000000000001</v>
      </c>
      <c r="I319" s="270"/>
      <c r="J319" s="266"/>
      <c r="K319" s="266"/>
      <c r="L319" s="271"/>
      <c r="M319" s="272"/>
      <c r="N319" s="273"/>
      <c r="O319" s="273"/>
      <c r="P319" s="273"/>
      <c r="Q319" s="273"/>
      <c r="R319" s="273"/>
      <c r="S319" s="273"/>
      <c r="T319" s="27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5" t="s">
        <v>168</v>
      </c>
      <c r="AU319" s="275" t="s">
        <v>87</v>
      </c>
      <c r="AV319" s="15" t="s">
        <v>166</v>
      </c>
      <c r="AW319" s="15" t="s">
        <v>36</v>
      </c>
      <c r="AX319" s="15" t="s">
        <v>87</v>
      </c>
      <c r="AY319" s="275" t="s">
        <v>160</v>
      </c>
    </row>
    <row r="320" s="2" customFormat="1" ht="21.75" customHeight="1">
      <c r="A320" s="39"/>
      <c r="B320" s="40"/>
      <c r="C320" s="229" t="s">
        <v>832</v>
      </c>
      <c r="D320" s="229" t="s">
        <v>162</v>
      </c>
      <c r="E320" s="230" t="s">
        <v>1354</v>
      </c>
      <c r="F320" s="231" t="s">
        <v>1355</v>
      </c>
      <c r="G320" s="232" t="s">
        <v>176</v>
      </c>
      <c r="H320" s="233">
        <v>0.0050000000000000001</v>
      </c>
      <c r="I320" s="234"/>
      <c r="J320" s="235">
        <f>ROUND(I320*H320,2)</f>
        <v>0</v>
      </c>
      <c r="K320" s="236"/>
      <c r="L320" s="45"/>
      <c r="M320" s="237" t="s">
        <v>1</v>
      </c>
      <c r="N320" s="238" t="s">
        <v>45</v>
      </c>
      <c r="O320" s="92"/>
      <c r="P320" s="239">
        <f>O320*H320</f>
        <v>0</v>
      </c>
      <c r="Q320" s="239">
        <v>0</v>
      </c>
      <c r="R320" s="239">
        <f>Q320*H320</f>
        <v>0</v>
      </c>
      <c r="S320" s="239">
        <v>0</v>
      </c>
      <c r="T320" s="240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41" t="s">
        <v>166</v>
      </c>
      <c r="AT320" s="241" t="s">
        <v>162</v>
      </c>
      <c r="AU320" s="241" t="s">
        <v>87</v>
      </c>
      <c r="AY320" s="18" t="s">
        <v>160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8" t="s">
        <v>87</v>
      </c>
      <c r="BK320" s="242">
        <f>ROUND(I320*H320,2)</f>
        <v>0</v>
      </c>
      <c r="BL320" s="18" t="s">
        <v>166</v>
      </c>
      <c r="BM320" s="241" t="s">
        <v>1356</v>
      </c>
    </row>
    <row r="321" s="12" customFormat="1" ht="25.92" customHeight="1">
      <c r="A321" s="12"/>
      <c r="B321" s="213"/>
      <c r="C321" s="214"/>
      <c r="D321" s="215" t="s">
        <v>79</v>
      </c>
      <c r="E321" s="216" t="s">
        <v>1357</v>
      </c>
      <c r="F321" s="216" t="s">
        <v>1358</v>
      </c>
      <c r="G321" s="214"/>
      <c r="H321" s="214"/>
      <c r="I321" s="217"/>
      <c r="J321" s="218">
        <f>BK321</f>
        <v>0</v>
      </c>
      <c r="K321" s="214"/>
      <c r="L321" s="219"/>
      <c r="M321" s="220"/>
      <c r="N321" s="221"/>
      <c r="O321" s="221"/>
      <c r="P321" s="222">
        <f>SUM(P322:P331)</f>
        <v>0</v>
      </c>
      <c r="Q321" s="221"/>
      <c r="R321" s="222">
        <f>SUM(R322:R331)</f>
        <v>0</v>
      </c>
      <c r="S321" s="221"/>
      <c r="T321" s="223">
        <f>SUM(T322:T331)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24" t="s">
        <v>87</v>
      </c>
      <c r="AT321" s="225" t="s">
        <v>79</v>
      </c>
      <c r="AU321" s="225" t="s">
        <v>80</v>
      </c>
      <c r="AY321" s="224" t="s">
        <v>160</v>
      </c>
      <c r="BK321" s="226">
        <f>SUM(BK322:BK331)</f>
        <v>0</v>
      </c>
    </row>
    <row r="322" s="2" customFormat="1" ht="24.15" customHeight="1">
      <c r="A322" s="39"/>
      <c r="B322" s="40"/>
      <c r="C322" s="229" t="s">
        <v>836</v>
      </c>
      <c r="D322" s="229" t="s">
        <v>162</v>
      </c>
      <c r="E322" s="230" t="s">
        <v>1359</v>
      </c>
      <c r="F322" s="231" t="s">
        <v>1360</v>
      </c>
      <c r="G322" s="232" t="s">
        <v>201</v>
      </c>
      <c r="H322" s="233">
        <v>21</v>
      </c>
      <c r="I322" s="234"/>
      <c r="J322" s="235">
        <f>ROUND(I322*H322,2)</f>
        <v>0</v>
      </c>
      <c r="K322" s="236"/>
      <c r="L322" s="45"/>
      <c r="M322" s="237" t="s">
        <v>1</v>
      </c>
      <c r="N322" s="238" t="s">
        <v>45</v>
      </c>
      <c r="O322" s="92"/>
      <c r="P322" s="239">
        <f>O322*H322</f>
        <v>0</v>
      </c>
      <c r="Q322" s="239">
        <v>0</v>
      </c>
      <c r="R322" s="239">
        <f>Q322*H322</f>
        <v>0</v>
      </c>
      <c r="S322" s="239">
        <v>0</v>
      </c>
      <c r="T322" s="240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41" t="s">
        <v>166</v>
      </c>
      <c r="AT322" s="241" t="s">
        <v>162</v>
      </c>
      <c r="AU322" s="241" t="s">
        <v>87</v>
      </c>
      <c r="AY322" s="18" t="s">
        <v>160</v>
      </c>
      <c r="BE322" s="242">
        <f>IF(N322="základní",J322,0)</f>
        <v>0</v>
      </c>
      <c r="BF322" s="242">
        <f>IF(N322="snížená",J322,0)</f>
        <v>0</v>
      </c>
      <c r="BG322" s="242">
        <f>IF(N322="zákl. přenesená",J322,0)</f>
        <v>0</v>
      </c>
      <c r="BH322" s="242">
        <f>IF(N322="sníž. přenesená",J322,0)</f>
        <v>0</v>
      </c>
      <c r="BI322" s="242">
        <f>IF(N322="nulová",J322,0)</f>
        <v>0</v>
      </c>
      <c r="BJ322" s="18" t="s">
        <v>87</v>
      </c>
      <c r="BK322" s="242">
        <f>ROUND(I322*H322,2)</f>
        <v>0</v>
      </c>
      <c r="BL322" s="18" t="s">
        <v>166</v>
      </c>
      <c r="BM322" s="241" t="s">
        <v>1361</v>
      </c>
    </row>
    <row r="323" s="2" customFormat="1" ht="16.5" customHeight="1">
      <c r="A323" s="39"/>
      <c r="B323" s="40"/>
      <c r="C323" s="229" t="s">
        <v>840</v>
      </c>
      <c r="D323" s="229" t="s">
        <v>162</v>
      </c>
      <c r="E323" s="230" t="s">
        <v>1362</v>
      </c>
      <c r="F323" s="231" t="s">
        <v>1363</v>
      </c>
      <c r="G323" s="232" t="s">
        <v>201</v>
      </c>
      <c r="H323" s="233">
        <v>34</v>
      </c>
      <c r="I323" s="234"/>
      <c r="J323" s="235">
        <f>ROUND(I323*H323,2)</f>
        <v>0</v>
      </c>
      <c r="K323" s="236"/>
      <c r="L323" s="45"/>
      <c r="M323" s="237" t="s">
        <v>1</v>
      </c>
      <c r="N323" s="238" t="s">
        <v>45</v>
      </c>
      <c r="O323" s="92"/>
      <c r="P323" s="239">
        <f>O323*H323</f>
        <v>0</v>
      </c>
      <c r="Q323" s="239">
        <v>0</v>
      </c>
      <c r="R323" s="239">
        <f>Q323*H323</f>
        <v>0</v>
      </c>
      <c r="S323" s="239">
        <v>0</v>
      </c>
      <c r="T323" s="240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41" t="s">
        <v>166</v>
      </c>
      <c r="AT323" s="241" t="s">
        <v>162</v>
      </c>
      <c r="AU323" s="241" t="s">
        <v>87</v>
      </c>
      <c r="AY323" s="18" t="s">
        <v>160</v>
      </c>
      <c r="BE323" s="242">
        <f>IF(N323="základní",J323,0)</f>
        <v>0</v>
      </c>
      <c r="BF323" s="242">
        <f>IF(N323="snížená",J323,0)</f>
        <v>0</v>
      </c>
      <c r="BG323" s="242">
        <f>IF(N323="zákl. přenesená",J323,0)</f>
        <v>0</v>
      </c>
      <c r="BH323" s="242">
        <f>IF(N323="sníž. přenesená",J323,0)</f>
        <v>0</v>
      </c>
      <c r="BI323" s="242">
        <f>IF(N323="nulová",J323,0)</f>
        <v>0</v>
      </c>
      <c r="BJ323" s="18" t="s">
        <v>87</v>
      </c>
      <c r="BK323" s="242">
        <f>ROUND(I323*H323,2)</f>
        <v>0</v>
      </c>
      <c r="BL323" s="18" t="s">
        <v>166</v>
      </c>
      <c r="BM323" s="241" t="s">
        <v>1364</v>
      </c>
    </row>
    <row r="324" s="2" customFormat="1" ht="16.5" customHeight="1">
      <c r="A324" s="39"/>
      <c r="B324" s="40"/>
      <c r="C324" s="229" t="s">
        <v>844</v>
      </c>
      <c r="D324" s="229" t="s">
        <v>162</v>
      </c>
      <c r="E324" s="230" t="s">
        <v>1365</v>
      </c>
      <c r="F324" s="231" t="s">
        <v>1366</v>
      </c>
      <c r="G324" s="232" t="s">
        <v>201</v>
      </c>
      <c r="H324" s="233">
        <v>5</v>
      </c>
      <c r="I324" s="234"/>
      <c r="J324" s="235">
        <f>ROUND(I324*H324,2)</f>
        <v>0</v>
      </c>
      <c r="K324" s="236"/>
      <c r="L324" s="45"/>
      <c r="M324" s="237" t="s">
        <v>1</v>
      </c>
      <c r="N324" s="238" t="s">
        <v>45</v>
      </c>
      <c r="O324" s="92"/>
      <c r="P324" s="239">
        <f>O324*H324</f>
        <v>0</v>
      </c>
      <c r="Q324" s="239">
        <v>0</v>
      </c>
      <c r="R324" s="239">
        <f>Q324*H324</f>
        <v>0</v>
      </c>
      <c r="S324" s="239">
        <v>0</v>
      </c>
      <c r="T324" s="24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41" t="s">
        <v>166</v>
      </c>
      <c r="AT324" s="241" t="s">
        <v>162</v>
      </c>
      <c r="AU324" s="241" t="s">
        <v>87</v>
      </c>
      <c r="AY324" s="18" t="s">
        <v>160</v>
      </c>
      <c r="BE324" s="242">
        <f>IF(N324="základní",J324,0)</f>
        <v>0</v>
      </c>
      <c r="BF324" s="242">
        <f>IF(N324="snížená",J324,0)</f>
        <v>0</v>
      </c>
      <c r="BG324" s="242">
        <f>IF(N324="zákl. přenesená",J324,0)</f>
        <v>0</v>
      </c>
      <c r="BH324" s="242">
        <f>IF(N324="sníž. přenesená",J324,0)</f>
        <v>0</v>
      </c>
      <c r="BI324" s="242">
        <f>IF(N324="nulová",J324,0)</f>
        <v>0</v>
      </c>
      <c r="BJ324" s="18" t="s">
        <v>87</v>
      </c>
      <c r="BK324" s="242">
        <f>ROUND(I324*H324,2)</f>
        <v>0</v>
      </c>
      <c r="BL324" s="18" t="s">
        <v>166</v>
      </c>
      <c r="BM324" s="241" t="s">
        <v>1367</v>
      </c>
    </row>
    <row r="325" s="2" customFormat="1" ht="16.5" customHeight="1">
      <c r="A325" s="39"/>
      <c r="B325" s="40"/>
      <c r="C325" s="229" t="s">
        <v>850</v>
      </c>
      <c r="D325" s="229" t="s">
        <v>162</v>
      </c>
      <c r="E325" s="230" t="s">
        <v>1368</v>
      </c>
      <c r="F325" s="231" t="s">
        <v>1369</v>
      </c>
      <c r="G325" s="232" t="s">
        <v>201</v>
      </c>
      <c r="H325" s="233">
        <v>31</v>
      </c>
      <c r="I325" s="234"/>
      <c r="J325" s="235">
        <f>ROUND(I325*H325,2)</f>
        <v>0</v>
      </c>
      <c r="K325" s="236"/>
      <c r="L325" s="45"/>
      <c r="M325" s="237" t="s">
        <v>1</v>
      </c>
      <c r="N325" s="238" t="s">
        <v>45</v>
      </c>
      <c r="O325" s="92"/>
      <c r="P325" s="239">
        <f>O325*H325</f>
        <v>0</v>
      </c>
      <c r="Q325" s="239">
        <v>0</v>
      </c>
      <c r="R325" s="239">
        <f>Q325*H325</f>
        <v>0</v>
      </c>
      <c r="S325" s="239">
        <v>0</v>
      </c>
      <c r="T325" s="240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41" t="s">
        <v>166</v>
      </c>
      <c r="AT325" s="241" t="s">
        <v>162</v>
      </c>
      <c r="AU325" s="241" t="s">
        <v>87</v>
      </c>
      <c r="AY325" s="18" t="s">
        <v>160</v>
      </c>
      <c r="BE325" s="242">
        <f>IF(N325="základní",J325,0)</f>
        <v>0</v>
      </c>
      <c r="BF325" s="242">
        <f>IF(N325="snížená",J325,0)</f>
        <v>0</v>
      </c>
      <c r="BG325" s="242">
        <f>IF(N325="zákl. přenesená",J325,0)</f>
        <v>0</v>
      </c>
      <c r="BH325" s="242">
        <f>IF(N325="sníž. přenesená",J325,0)</f>
        <v>0</v>
      </c>
      <c r="BI325" s="242">
        <f>IF(N325="nulová",J325,0)</f>
        <v>0</v>
      </c>
      <c r="BJ325" s="18" t="s">
        <v>87</v>
      </c>
      <c r="BK325" s="242">
        <f>ROUND(I325*H325,2)</f>
        <v>0</v>
      </c>
      <c r="BL325" s="18" t="s">
        <v>166</v>
      </c>
      <c r="BM325" s="241" t="s">
        <v>1370</v>
      </c>
    </row>
    <row r="326" s="2" customFormat="1" ht="21.75" customHeight="1">
      <c r="A326" s="39"/>
      <c r="B326" s="40"/>
      <c r="C326" s="229" t="s">
        <v>855</v>
      </c>
      <c r="D326" s="229" t="s">
        <v>162</v>
      </c>
      <c r="E326" s="230" t="s">
        <v>1371</v>
      </c>
      <c r="F326" s="231" t="s">
        <v>1372</v>
      </c>
      <c r="G326" s="232" t="s">
        <v>176</v>
      </c>
      <c r="H326" s="233">
        <v>0.877</v>
      </c>
      <c r="I326" s="234"/>
      <c r="J326" s="235">
        <f>ROUND(I326*H326,2)</f>
        <v>0</v>
      </c>
      <c r="K326" s="236"/>
      <c r="L326" s="45"/>
      <c r="M326" s="237" t="s">
        <v>1</v>
      </c>
      <c r="N326" s="238" t="s">
        <v>45</v>
      </c>
      <c r="O326" s="92"/>
      <c r="P326" s="239">
        <f>O326*H326</f>
        <v>0</v>
      </c>
      <c r="Q326" s="239">
        <v>0</v>
      </c>
      <c r="R326" s="239">
        <f>Q326*H326</f>
        <v>0</v>
      </c>
      <c r="S326" s="239">
        <v>0</v>
      </c>
      <c r="T326" s="240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41" t="s">
        <v>166</v>
      </c>
      <c r="AT326" s="241" t="s">
        <v>162</v>
      </c>
      <c r="AU326" s="241" t="s">
        <v>87</v>
      </c>
      <c r="AY326" s="18" t="s">
        <v>160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8" t="s">
        <v>87</v>
      </c>
      <c r="BK326" s="242">
        <f>ROUND(I326*H326,2)</f>
        <v>0</v>
      </c>
      <c r="BL326" s="18" t="s">
        <v>166</v>
      </c>
      <c r="BM326" s="241" t="s">
        <v>1373</v>
      </c>
    </row>
    <row r="327" s="14" customFormat="1">
      <c r="A327" s="14"/>
      <c r="B327" s="254"/>
      <c r="C327" s="255"/>
      <c r="D327" s="245" t="s">
        <v>168</v>
      </c>
      <c r="E327" s="256" t="s">
        <v>1</v>
      </c>
      <c r="F327" s="257" t="s">
        <v>1374</v>
      </c>
      <c r="G327" s="255"/>
      <c r="H327" s="258">
        <v>0.877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4" t="s">
        <v>168</v>
      </c>
      <c r="AU327" s="264" t="s">
        <v>87</v>
      </c>
      <c r="AV327" s="14" t="s">
        <v>89</v>
      </c>
      <c r="AW327" s="14" t="s">
        <v>36</v>
      </c>
      <c r="AX327" s="14" t="s">
        <v>80</v>
      </c>
      <c r="AY327" s="264" t="s">
        <v>160</v>
      </c>
    </row>
    <row r="328" s="15" customFormat="1">
      <c r="A328" s="15"/>
      <c r="B328" s="265"/>
      <c r="C328" s="266"/>
      <c r="D328" s="245" t="s">
        <v>168</v>
      </c>
      <c r="E328" s="267" t="s">
        <v>1</v>
      </c>
      <c r="F328" s="268" t="s">
        <v>173</v>
      </c>
      <c r="G328" s="266"/>
      <c r="H328" s="269">
        <v>0.877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5" t="s">
        <v>168</v>
      </c>
      <c r="AU328" s="275" t="s">
        <v>87</v>
      </c>
      <c r="AV328" s="15" t="s">
        <v>166</v>
      </c>
      <c r="AW328" s="15" t="s">
        <v>36</v>
      </c>
      <c r="AX328" s="15" t="s">
        <v>87</v>
      </c>
      <c r="AY328" s="275" t="s">
        <v>160</v>
      </c>
    </row>
    <row r="329" s="2" customFormat="1" ht="21.75" customHeight="1">
      <c r="A329" s="39"/>
      <c r="B329" s="40"/>
      <c r="C329" s="229" t="s">
        <v>859</v>
      </c>
      <c r="D329" s="229" t="s">
        <v>162</v>
      </c>
      <c r="E329" s="230" t="s">
        <v>1375</v>
      </c>
      <c r="F329" s="231" t="s">
        <v>1376</v>
      </c>
      <c r="G329" s="232" t="s">
        <v>176</v>
      </c>
      <c r="H329" s="233">
        <v>6.298</v>
      </c>
      <c r="I329" s="234"/>
      <c r="J329" s="235">
        <f>ROUND(I329*H329,2)</f>
        <v>0</v>
      </c>
      <c r="K329" s="236"/>
      <c r="L329" s="45"/>
      <c r="M329" s="237" t="s">
        <v>1</v>
      </c>
      <c r="N329" s="238" t="s">
        <v>45</v>
      </c>
      <c r="O329" s="92"/>
      <c r="P329" s="239">
        <f>O329*H329</f>
        <v>0</v>
      </c>
      <c r="Q329" s="239">
        <v>0</v>
      </c>
      <c r="R329" s="239">
        <f>Q329*H329</f>
        <v>0</v>
      </c>
      <c r="S329" s="239">
        <v>0</v>
      </c>
      <c r="T329" s="240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41" t="s">
        <v>166</v>
      </c>
      <c r="AT329" s="241" t="s">
        <v>162</v>
      </c>
      <c r="AU329" s="241" t="s">
        <v>87</v>
      </c>
      <c r="AY329" s="18" t="s">
        <v>160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8" t="s">
        <v>87</v>
      </c>
      <c r="BK329" s="242">
        <f>ROUND(I329*H329,2)</f>
        <v>0</v>
      </c>
      <c r="BL329" s="18" t="s">
        <v>166</v>
      </c>
      <c r="BM329" s="241" t="s">
        <v>1377</v>
      </c>
    </row>
    <row r="330" s="14" customFormat="1">
      <c r="A330" s="14"/>
      <c r="B330" s="254"/>
      <c r="C330" s="255"/>
      <c r="D330" s="245" t="s">
        <v>168</v>
      </c>
      <c r="E330" s="256" t="s">
        <v>1</v>
      </c>
      <c r="F330" s="257" t="s">
        <v>1378</v>
      </c>
      <c r="G330" s="255"/>
      <c r="H330" s="258">
        <v>6.298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64" t="s">
        <v>168</v>
      </c>
      <c r="AU330" s="264" t="s">
        <v>87</v>
      </c>
      <c r="AV330" s="14" t="s">
        <v>89</v>
      </c>
      <c r="AW330" s="14" t="s">
        <v>36</v>
      </c>
      <c r="AX330" s="14" t="s">
        <v>80</v>
      </c>
      <c r="AY330" s="264" t="s">
        <v>160</v>
      </c>
    </row>
    <row r="331" s="15" customFormat="1">
      <c r="A331" s="15"/>
      <c r="B331" s="265"/>
      <c r="C331" s="266"/>
      <c r="D331" s="245" t="s">
        <v>168</v>
      </c>
      <c r="E331" s="267" t="s">
        <v>1</v>
      </c>
      <c r="F331" s="268" t="s">
        <v>173</v>
      </c>
      <c r="G331" s="266"/>
      <c r="H331" s="269">
        <v>6.298</v>
      </c>
      <c r="I331" s="270"/>
      <c r="J331" s="266"/>
      <c r="K331" s="266"/>
      <c r="L331" s="271"/>
      <c r="M331" s="272"/>
      <c r="N331" s="273"/>
      <c r="O331" s="273"/>
      <c r="P331" s="273"/>
      <c r="Q331" s="273"/>
      <c r="R331" s="273"/>
      <c r="S331" s="273"/>
      <c r="T331" s="274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75" t="s">
        <v>168</v>
      </c>
      <c r="AU331" s="275" t="s">
        <v>87</v>
      </c>
      <c r="AV331" s="15" t="s">
        <v>166</v>
      </c>
      <c r="AW331" s="15" t="s">
        <v>36</v>
      </c>
      <c r="AX331" s="15" t="s">
        <v>87</v>
      </c>
      <c r="AY331" s="275" t="s">
        <v>160</v>
      </c>
    </row>
    <row r="332" s="12" customFormat="1" ht="25.92" customHeight="1">
      <c r="A332" s="12"/>
      <c r="B332" s="213"/>
      <c r="C332" s="214"/>
      <c r="D332" s="215" t="s">
        <v>79</v>
      </c>
      <c r="E332" s="216" t="s">
        <v>1379</v>
      </c>
      <c r="F332" s="216" t="s">
        <v>1380</v>
      </c>
      <c r="G332" s="214"/>
      <c r="H332" s="214"/>
      <c r="I332" s="217"/>
      <c r="J332" s="218">
        <f>BK332</f>
        <v>0</v>
      </c>
      <c r="K332" s="214"/>
      <c r="L332" s="219"/>
      <c r="M332" s="220"/>
      <c r="N332" s="221"/>
      <c r="O332" s="221"/>
      <c r="P332" s="222">
        <f>SUM(P333:P334)</f>
        <v>0</v>
      </c>
      <c r="Q332" s="221"/>
      <c r="R332" s="222">
        <f>SUM(R333:R334)</f>
        <v>0</v>
      </c>
      <c r="S332" s="221"/>
      <c r="T332" s="223">
        <f>SUM(T333:T334)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24" t="s">
        <v>87</v>
      </c>
      <c r="AT332" s="225" t="s">
        <v>79</v>
      </c>
      <c r="AU332" s="225" t="s">
        <v>80</v>
      </c>
      <c r="AY332" s="224" t="s">
        <v>160</v>
      </c>
      <c r="BK332" s="226">
        <f>SUM(BK333:BK334)</f>
        <v>0</v>
      </c>
    </row>
    <row r="333" s="2" customFormat="1" ht="24.15" customHeight="1">
      <c r="A333" s="39"/>
      <c r="B333" s="40"/>
      <c r="C333" s="229" t="s">
        <v>863</v>
      </c>
      <c r="D333" s="229" t="s">
        <v>162</v>
      </c>
      <c r="E333" s="230" t="s">
        <v>1381</v>
      </c>
      <c r="F333" s="231" t="s">
        <v>1382</v>
      </c>
      <c r="G333" s="232" t="s">
        <v>201</v>
      </c>
      <c r="H333" s="233">
        <v>94</v>
      </c>
      <c r="I333" s="234"/>
      <c r="J333" s="235">
        <f>ROUND(I333*H333,2)</f>
        <v>0</v>
      </c>
      <c r="K333" s="236"/>
      <c r="L333" s="45"/>
      <c r="M333" s="237" t="s">
        <v>1</v>
      </c>
      <c r="N333" s="238" t="s">
        <v>45</v>
      </c>
      <c r="O333" s="92"/>
      <c r="P333" s="239">
        <f>O333*H333</f>
        <v>0</v>
      </c>
      <c r="Q333" s="239">
        <v>0</v>
      </c>
      <c r="R333" s="239">
        <f>Q333*H333</f>
        <v>0</v>
      </c>
      <c r="S333" s="239">
        <v>0</v>
      </c>
      <c r="T333" s="240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41" t="s">
        <v>166</v>
      </c>
      <c r="AT333" s="241" t="s">
        <v>162</v>
      </c>
      <c r="AU333" s="241" t="s">
        <v>87</v>
      </c>
      <c r="AY333" s="18" t="s">
        <v>160</v>
      </c>
      <c r="BE333" s="242">
        <f>IF(N333="základní",J333,0)</f>
        <v>0</v>
      </c>
      <c r="BF333" s="242">
        <f>IF(N333="snížená",J333,0)</f>
        <v>0</v>
      </c>
      <c r="BG333" s="242">
        <f>IF(N333="zákl. přenesená",J333,0)</f>
        <v>0</v>
      </c>
      <c r="BH333" s="242">
        <f>IF(N333="sníž. přenesená",J333,0)</f>
        <v>0</v>
      </c>
      <c r="BI333" s="242">
        <f>IF(N333="nulová",J333,0)</f>
        <v>0</v>
      </c>
      <c r="BJ333" s="18" t="s">
        <v>87</v>
      </c>
      <c r="BK333" s="242">
        <f>ROUND(I333*H333,2)</f>
        <v>0</v>
      </c>
      <c r="BL333" s="18" t="s">
        <v>166</v>
      </c>
      <c r="BM333" s="241" t="s">
        <v>1383</v>
      </c>
    </row>
    <row r="334" s="2" customFormat="1" ht="21.75" customHeight="1">
      <c r="A334" s="39"/>
      <c r="B334" s="40"/>
      <c r="C334" s="229" t="s">
        <v>868</v>
      </c>
      <c r="D334" s="229" t="s">
        <v>162</v>
      </c>
      <c r="E334" s="230" t="s">
        <v>1384</v>
      </c>
      <c r="F334" s="231" t="s">
        <v>1385</v>
      </c>
      <c r="G334" s="232" t="s">
        <v>176</v>
      </c>
      <c r="H334" s="233">
        <v>1.319</v>
      </c>
      <c r="I334" s="234"/>
      <c r="J334" s="235">
        <f>ROUND(I334*H334,2)</f>
        <v>0</v>
      </c>
      <c r="K334" s="236"/>
      <c r="L334" s="45"/>
      <c r="M334" s="237" t="s">
        <v>1</v>
      </c>
      <c r="N334" s="238" t="s">
        <v>45</v>
      </c>
      <c r="O334" s="92"/>
      <c r="P334" s="239">
        <f>O334*H334</f>
        <v>0</v>
      </c>
      <c r="Q334" s="239">
        <v>0</v>
      </c>
      <c r="R334" s="239">
        <f>Q334*H334</f>
        <v>0</v>
      </c>
      <c r="S334" s="239">
        <v>0</v>
      </c>
      <c r="T334" s="240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41" t="s">
        <v>166</v>
      </c>
      <c r="AT334" s="241" t="s">
        <v>162</v>
      </c>
      <c r="AU334" s="241" t="s">
        <v>87</v>
      </c>
      <c r="AY334" s="18" t="s">
        <v>160</v>
      </c>
      <c r="BE334" s="242">
        <f>IF(N334="základní",J334,0)</f>
        <v>0</v>
      </c>
      <c r="BF334" s="242">
        <f>IF(N334="snížená",J334,0)</f>
        <v>0</v>
      </c>
      <c r="BG334" s="242">
        <f>IF(N334="zákl. přenesená",J334,0)</f>
        <v>0</v>
      </c>
      <c r="BH334" s="242">
        <f>IF(N334="sníž. přenesená",J334,0)</f>
        <v>0</v>
      </c>
      <c r="BI334" s="242">
        <f>IF(N334="nulová",J334,0)</f>
        <v>0</v>
      </c>
      <c r="BJ334" s="18" t="s">
        <v>87</v>
      </c>
      <c r="BK334" s="242">
        <f>ROUND(I334*H334,2)</f>
        <v>0</v>
      </c>
      <c r="BL334" s="18" t="s">
        <v>166</v>
      </c>
      <c r="BM334" s="241" t="s">
        <v>1386</v>
      </c>
    </row>
    <row r="335" s="12" customFormat="1" ht="25.92" customHeight="1">
      <c r="A335" s="12"/>
      <c r="B335" s="213"/>
      <c r="C335" s="214"/>
      <c r="D335" s="215" t="s">
        <v>79</v>
      </c>
      <c r="E335" s="216" t="s">
        <v>1387</v>
      </c>
      <c r="F335" s="216" t="s">
        <v>1388</v>
      </c>
      <c r="G335" s="214"/>
      <c r="H335" s="214"/>
      <c r="I335" s="217"/>
      <c r="J335" s="218">
        <f>BK335</f>
        <v>0</v>
      </c>
      <c r="K335" s="214"/>
      <c r="L335" s="219"/>
      <c r="M335" s="220"/>
      <c r="N335" s="221"/>
      <c r="O335" s="221"/>
      <c r="P335" s="222">
        <f>SUM(P336:P345)</f>
        <v>0</v>
      </c>
      <c r="Q335" s="221"/>
      <c r="R335" s="222">
        <f>SUM(R336:R345)</f>
        <v>0</v>
      </c>
      <c r="S335" s="221"/>
      <c r="T335" s="223">
        <f>SUM(T336:T345)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24" t="s">
        <v>87</v>
      </c>
      <c r="AT335" s="225" t="s">
        <v>79</v>
      </c>
      <c r="AU335" s="225" t="s">
        <v>80</v>
      </c>
      <c r="AY335" s="224" t="s">
        <v>160</v>
      </c>
      <c r="BK335" s="226">
        <f>SUM(BK336:BK345)</f>
        <v>0</v>
      </c>
    </row>
    <row r="336" s="2" customFormat="1" ht="16.5" customHeight="1">
      <c r="A336" s="39"/>
      <c r="B336" s="40"/>
      <c r="C336" s="229" t="s">
        <v>873</v>
      </c>
      <c r="D336" s="229" t="s">
        <v>162</v>
      </c>
      <c r="E336" s="230" t="s">
        <v>1389</v>
      </c>
      <c r="F336" s="231" t="s">
        <v>1390</v>
      </c>
      <c r="G336" s="232" t="s">
        <v>1259</v>
      </c>
      <c r="H336" s="233">
        <v>4</v>
      </c>
      <c r="I336" s="234"/>
      <c r="J336" s="235">
        <f>ROUND(I336*H336,2)</f>
        <v>0</v>
      </c>
      <c r="K336" s="236"/>
      <c r="L336" s="45"/>
      <c r="M336" s="237" t="s">
        <v>1</v>
      </c>
      <c r="N336" s="238" t="s">
        <v>45</v>
      </c>
      <c r="O336" s="92"/>
      <c r="P336" s="239">
        <f>O336*H336</f>
        <v>0</v>
      </c>
      <c r="Q336" s="239">
        <v>0</v>
      </c>
      <c r="R336" s="239">
        <f>Q336*H336</f>
        <v>0</v>
      </c>
      <c r="S336" s="239">
        <v>0</v>
      </c>
      <c r="T336" s="24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41" t="s">
        <v>166</v>
      </c>
      <c r="AT336" s="241" t="s">
        <v>162</v>
      </c>
      <c r="AU336" s="241" t="s">
        <v>87</v>
      </c>
      <c r="AY336" s="18" t="s">
        <v>160</v>
      </c>
      <c r="BE336" s="242">
        <f>IF(N336="základní",J336,0)</f>
        <v>0</v>
      </c>
      <c r="BF336" s="242">
        <f>IF(N336="snížená",J336,0)</f>
        <v>0</v>
      </c>
      <c r="BG336" s="242">
        <f>IF(N336="zákl. přenesená",J336,0)</f>
        <v>0</v>
      </c>
      <c r="BH336" s="242">
        <f>IF(N336="sníž. přenesená",J336,0)</f>
        <v>0</v>
      </c>
      <c r="BI336" s="242">
        <f>IF(N336="nulová",J336,0)</f>
        <v>0</v>
      </c>
      <c r="BJ336" s="18" t="s">
        <v>87</v>
      </c>
      <c r="BK336" s="242">
        <f>ROUND(I336*H336,2)</f>
        <v>0</v>
      </c>
      <c r="BL336" s="18" t="s">
        <v>166</v>
      </c>
      <c r="BM336" s="241" t="s">
        <v>1391</v>
      </c>
    </row>
    <row r="337" s="2" customFormat="1" ht="16.5" customHeight="1">
      <c r="A337" s="39"/>
      <c r="B337" s="40"/>
      <c r="C337" s="229" t="s">
        <v>879</v>
      </c>
      <c r="D337" s="229" t="s">
        <v>162</v>
      </c>
      <c r="E337" s="230" t="s">
        <v>1392</v>
      </c>
      <c r="F337" s="231" t="s">
        <v>1393</v>
      </c>
      <c r="G337" s="232" t="s">
        <v>1278</v>
      </c>
      <c r="H337" s="233">
        <v>8</v>
      </c>
      <c r="I337" s="234"/>
      <c r="J337" s="235">
        <f>ROUND(I337*H337,2)</f>
        <v>0</v>
      </c>
      <c r="K337" s="236"/>
      <c r="L337" s="45"/>
      <c r="M337" s="237" t="s">
        <v>1</v>
      </c>
      <c r="N337" s="238" t="s">
        <v>45</v>
      </c>
      <c r="O337" s="92"/>
      <c r="P337" s="239">
        <f>O337*H337</f>
        <v>0</v>
      </c>
      <c r="Q337" s="239">
        <v>0</v>
      </c>
      <c r="R337" s="239">
        <f>Q337*H337</f>
        <v>0</v>
      </c>
      <c r="S337" s="239">
        <v>0</v>
      </c>
      <c r="T337" s="240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41" t="s">
        <v>166</v>
      </c>
      <c r="AT337" s="241" t="s">
        <v>162</v>
      </c>
      <c r="AU337" s="241" t="s">
        <v>87</v>
      </c>
      <c r="AY337" s="18" t="s">
        <v>160</v>
      </c>
      <c r="BE337" s="242">
        <f>IF(N337="základní",J337,0)</f>
        <v>0</v>
      </c>
      <c r="BF337" s="242">
        <f>IF(N337="snížená",J337,0)</f>
        <v>0</v>
      </c>
      <c r="BG337" s="242">
        <f>IF(N337="zákl. přenesená",J337,0)</f>
        <v>0</v>
      </c>
      <c r="BH337" s="242">
        <f>IF(N337="sníž. přenesená",J337,0)</f>
        <v>0</v>
      </c>
      <c r="BI337" s="242">
        <f>IF(N337="nulová",J337,0)</f>
        <v>0</v>
      </c>
      <c r="BJ337" s="18" t="s">
        <v>87</v>
      </c>
      <c r="BK337" s="242">
        <f>ROUND(I337*H337,2)</f>
        <v>0</v>
      </c>
      <c r="BL337" s="18" t="s">
        <v>166</v>
      </c>
      <c r="BM337" s="241" t="s">
        <v>1394</v>
      </c>
    </row>
    <row r="338" s="2" customFormat="1" ht="16.5" customHeight="1">
      <c r="A338" s="39"/>
      <c r="B338" s="40"/>
      <c r="C338" s="229" t="s">
        <v>884</v>
      </c>
      <c r="D338" s="229" t="s">
        <v>162</v>
      </c>
      <c r="E338" s="230" t="s">
        <v>1395</v>
      </c>
      <c r="F338" s="231" t="s">
        <v>1396</v>
      </c>
      <c r="G338" s="232" t="s">
        <v>1259</v>
      </c>
      <c r="H338" s="233">
        <v>4</v>
      </c>
      <c r="I338" s="234"/>
      <c r="J338" s="235">
        <f>ROUND(I338*H338,2)</f>
        <v>0</v>
      </c>
      <c r="K338" s="236"/>
      <c r="L338" s="45"/>
      <c r="M338" s="237" t="s">
        <v>1</v>
      </c>
      <c r="N338" s="238" t="s">
        <v>45</v>
      </c>
      <c r="O338" s="92"/>
      <c r="P338" s="239">
        <f>O338*H338</f>
        <v>0</v>
      </c>
      <c r="Q338" s="239">
        <v>0</v>
      </c>
      <c r="R338" s="239">
        <f>Q338*H338</f>
        <v>0</v>
      </c>
      <c r="S338" s="239">
        <v>0</v>
      </c>
      <c r="T338" s="240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41" t="s">
        <v>166</v>
      </c>
      <c r="AT338" s="241" t="s">
        <v>162</v>
      </c>
      <c r="AU338" s="241" t="s">
        <v>87</v>
      </c>
      <c r="AY338" s="18" t="s">
        <v>160</v>
      </c>
      <c r="BE338" s="242">
        <f>IF(N338="základní",J338,0)</f>
        <v>0</v>
      </c>
      <c r="BF338" s="242">
        <f>IF(N338="snížená",J338,0)</f>
        <v>0</v>
      </c>
      <c r="BG338" s="242">
        <f>IF(N338="zákl. přenesená",J338,0)</f>
        <v>0</v>
      </c>
      <c r="BH338" s="242">
        <f>IF(N338="sníž. přenesená",J338,0)</f>
        <v>0</v>
      </c>
      <c r="BI338" s="242">
        <f>IF(N338="nulová",J338,0)</f>
        <v>0</v>
      </c>
      <c r="BJ338" s="18" t="s">
        <v>87</v>
      </c>
      <c r="BK338" s="242">
        <f>ROUND(I338*H338,2)</f>
        <v>0</v>
      </c>
      <c r="BL338" s="18" t="s">
        <v>166</v>
      </c>
      <c r="BM338" s="241" t="s">
        <v>1397</v>
      </c>
    </row>
    <row r="339" s="2" customFormat="1" ht="16.5" customHeight="1">
      <c r="A339" s="39"/>
      <c r="B339" s="40"/>
      <c r="C339" s="229" t="s">
        <v>896</v>
      </c>
      <c r="D339" s="229" t="s">
        <v>162</v>
      </c>
      <c r="E339" s="230" t="s">
        <v>1398</v>
      </c>
      <c r="F339" s="231" t="s">
        <v>1399</v>
      </c>
      <c r="G339" s="232" t="s">
        <v>1259</v>
      </c>
      <c r="H339" s="233">
        <v>6</v>
      </c>
      <c r="I339" s="234"/>
      <c r="J339" s="235">
        <f>ROUND(I339*H339,2)</f>
        <v>0</v>
      </c>
      <c r="K339" s="236"/>
      <c r="L339" s="45"/>
      <c r="M339" s="237" t="s">
        <v>1</v>
      </c>
      <c r="N339" s="238" t="s">
        <v>45</v>
      </c>
      <c r="O339" s="92"/>
      <c r="P339" s="239">
        <f>O339*H339</f>
        <v>0</v>
      </c>
      <c r="Q339" s="239">
        <v>0</v>
      </c>
      <c r="R339" s="239">
        <f>Q339*H339</f>
        <v>0</v>
      </c>
      <c r="S339" s="239">
        <v>0</v>
      </c>
      <c r="T339" s="240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41" t="s">
        <v>166</v>
      </c>
      <c r="AT339" s="241" t="s">
        <v>162</v>
      </c>
      <c r="AU339" s="241" t="s">
        <v>87</v>
      </c>
      <c r="AY339" s="18" t="s">
        <v>160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8" t="s">
        <v>87</v>
      </c>
      <c r="BK339" s="242">
        <f>ROUND(I339*H339,2)</f>
        <v>0</v>
      </c>
      <c r="BL339" s="18" t="s">
        <v>166</v>
      </c>
      <c r="BM339" s="241" t="s">
        <v>1400</v>
      </c>
    </row>
    <row r="340" s="2" customFormat="1" ht="16.5" customHeight="1">
      <c r="A340" s="39"/>
      <c r="B340" s="40"/>
      <c r="C340" s="229" t="s">
        <v>900</v>
      </c>
      <c r="D340" s="229" t="s">
        <v>162</v>
      </c>
      <c r="E340" s="230" t="s">
        <v>1401</v>
      </c>
      <c r="F340" s="231" t="s">
        <v>1402</v>
      </c>
      <c r="G340" s="232" t="s">
        <v>1259</v>
      </c>
      <c r="H340" s="233">
        <v>2</v>
      </c>
      <c r="I340" s="234"/>
      <c r="J340" s="235">
        <f>ROUND(I340*H340,2)</f>
        <v>0</v>
      </c>
      <c r="K340" s="236"/>
      <c r="L340" s="45"/>
      <c r="M340" s="237" t="s">
        <v>1</v>
      </c>
      <c r="N340" s="238" t="s">
        <v>45</v>
      </c>
      <c r="O340" s="92"/>
      <c r="P340" s="239">
        <f>O340*H340</f>
        <v>0</v>
      </c>
      <c r="Q340" s="239">
        <v>0</v>
      </c>
      <c r="R340" s="239">
        <f>Q340*H340</f>
        <v>0</v>
      </c>
      <c r="S340" s="239">
        <v>0</v>
      </c>
      <c r="T340" s="24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41" t="s">
        <v>166</v>
      </c>
      <c r="AT340" s="241" t="s">
        <v>162</v>
      </c>
      <c r="AU340" s="241" t="s">
        <v>87</v>
      </c>
      <c r="AY340" s="18" t="s">
        <v>160</v>
      </c>
      <c r="BE340" s="242">
        <f>IF(N340="základní",J340,0)</f>
        <v>0</v>
      </c>
      <c r="BF340" s="242">
        <f>IF(N340="snížená",J340,0)</f>
        <v>0</v>
      </c>
      <c r="BG340" s="242">
        <f>IF(N340="zákl. přenesená",J340,0)</f>
        <v>0</v>
      </c>
      <c r="BH340" s="242">
        <f>IF(N340="sníž. přenesená",J340,0)</f>
        <v>0</v>
      </c>
      <c r="BI340" s="242">
        <f>IF(N340="nulová",J340,0)</f>
        <v>0</v>
      </c>
      <c r="BJ340" s="18" t="s">
        <v>87</v>
      </c>
      <c r="BK340" s="242">
        <f>ROUND(I340*H340,2)</f>
        <v>0</v>
      </c>
      <c r="BL340" s="18" t="s">
        <v>166</v>
      </c>
      <c r="BM340" s="241" t="s">
        <v>1403</v>
      </c>
    </row>
    <row r="341" s="2" customFormat="1" ht="16.5" customHeight="1">
      <c r="A341" s="39"/>
      <c r="B341" s="40"/>
      <c r="C341" s="229" t="s">
        <v>905</v>
      </c>
      <c r="D341" s="229" t="s">
        <v>162</v>
      </c>
      <c r="E341" s="230" t="s">
        <v>1404</v>
      </c>
      <c r="F341" s="231" t="s">
        <v>1405</v>
      </c>
      <c r="G341" s="232" t="s">
        <v>192</v>
      </c>
      <c r="H341" s="233">
        <v>8</v>
      </c>
      <c r="I341" s="234"/>
      <c r="J341" s="235">
        <f>ROUND(I341*H341,2)</f>
        <v>0</v>
      </c>
      <c r="K341" s="236"/>
      <c r="L341" s="45"/>
      <c r="M341" s="237" t="s">
        <v>1</v>
      </c>
      <c r="N341" s="238" t="s">
        <v>45</v>
      </c>
      <c r="O341" s="92"/>
      <c r="P341" s="239">
        <f>O341*H341</f>
        <v>0</v>
      </c>
      <c r="Q341" s="239">
        <v>0</v>
      </c>
      <c r="R341" s="239">
        <f>Q341*H341</f>
        <v>0</v>
      </c>
      <c r="S341" s="239">
        <v>0</v>
      </c>
      <c r="T341" s="240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1" t="s">
        <v>166</v>
      </c>
      <c r="AT341" s="241" t="s">
        <v>162</v>
      </c>
      <c r="AU341" s="241" t="s">
        <v>87</v>
      </c>
      <c r="AY341" s="18" t="s">
        <v>160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8" t="s">
        <v>87</v>
      </c>
      <c r="BK341" s="242">
        <f>ROUND(I341*H341,2)</f>
        <v>0</v>
      </c>
      <c r="BL341" s="18" t="s">
        <v>166</v>
      </c>
      <c r="BM341" s="241" t="s">
        <v>1406</v>
      </c>
    </row>
    <row r="342" s="2" customFormat="1" ht="16.5" customHeight="1">
      <c r="A342" s="39"/>
      <c r="B342" s="40"/>
      <c r="C342" s="229" t="s">
        <v>909</v>
      </c>
      <c r="D342" s="229" t="s">
        <v>162</v>
      </c>
      <c r="E342" s="230" t="s">
        <v>1407</v>
      </c>
      <c r="F342" s="231" t="s">
        <v>1408</v>
      </c>
      <c r="G342" s="232" t="s">
        <v>1259</v>
      </c>
      <c r="H342" s="233">
        <v>8</v>
      </c>
      <c r="I342" s="234"/>
      <c r="J342" s="235">
        <f>ROUND(I342*H342,2)</f>
        <v>0</v>
      </c>
      <c r="K342" s="236"/>
      <c r="L342" s="45"/>
      <c r="M342" s="237" t="s">
        <v>1</v>
      </c>
      <c r="N342" s="238" t="s">
        <v>45</v>
      </c>
      <c r="O342" s="92"/>
      <c r="P342" s="239">
        <f>O342*H342</f>
        <v>0</v>
      </c>
      <c r="Q342" s="239">
        <v>0</v>
      </c>
      <c r="R342" s="239">
        <f>Q342*H342</f>
        <v>0</v>
      </c>
      <c r="S342" s="239">
        <v>0</v>
      </c>
      <c r="T342" s="240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41" t="s">
        <v>166</v>
      </c>
      <c r="AT342" s="241" t="s">
        <v>162</v>
      </c>
      <c r="AU342" s="241" t="s">
        <v>87</v>
      </c>
      <c r="AY342" s="18" t="s">
        <v>160</v>
      </c>
      <c r="BE342" s="242">
        <f>IF(N342="základní",J342,0)</f>
        <v>0</v>
      </c>
      <c r="BF342" s="242">
        <f>IF(N342="snížená",J342,0)</f>
        <v>0</v>
      </c>
      <c r="BG342" s="242">
        <f>IF(N342="zákl. přenesená",J342,0)</f>
        <v>0</v>
      </c>
      <c r="BH342" s="242">
        <f>IF(N342="sníž. přenesená",J342,0)</f>
        <v>0</v>
      </c>
      <c r="BI342" s="242">
        <f>IF(N342="nulová",J342,0)</f>
        <v>0</v>
      </c>
      <c r="BJ342" s="18" t="s">
        <v>87</v>
      </c>
      <c r="BK342" s="242">
        <f>ROUND(I342*H342,2)</f>
        <v>0</v>
      </c>
      <c r="BL342" s="18" t="s">
        <v>166</v>
      </c>
      <c r="BM342" s="241" t="s">
        <v>1409</v>
      </c>
    </row>
    <row r="343" s="2" customFormat="1" ht="16.5" customHeight="1">
      <c r="A343" s="39"/>
      <c r="B343" s="40"/>
      <c r="C343" s="229" t="s">
        <v>913</v>
      </c>
      <c r="D343" s="229" t="s">
        <v>162</v>
      </c>
      <c r="E343" s="230" t="s">
        <v>1410</v>
      </c>
      <c r="F343" s="231" t="s">
        <v>1411</v>
      </c>
      <c r="G343" s="232" t="s">
        <v>192</v>
      </c>
      <c r="H343" s="233">
        <v>14</v>
      </c>
      <c r="I343" s="234"/>
      <c r="J343" s="235">
        <f>ROUND(I343*H343,2)</f>
        <v>0</v>
      </c>
      <c r="K343" s="236"/>
      <c r="L343" s="45"/>
      <c r="M343" s="237" t="s">
        <v>1</v>
      </c>
      <c r="N343" s="238" t="s">
        <v>45</v>
      </c>
      <c r="O343" s="92"/>
      <c r="P343" s="239">
        <f>O343*H343</f>
        <v>0</v>
      </c>
      <c r="Q343" s="239">
        <v>0</v>
      </c>
      <c r="R343" s="239">
        <f>Q343*H343</f>
        <v>0</v>
      </c>
      <c r="S343" s="239">
        <v>0</v>
      </c>
      <c r="T343" s="240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41" t="s">
        <v>166</v>
      </c>
      <c r="AT343" s="241" t="s">
        <v>162</v>
      </c>
      <c r="AU343" s="241" t="s">
        <v>87</v>
      </c>
      <c r="AY343" s="18" t="s">
        <v>160</v>
      </c>
      <c r="BE343" s="242">
        <f>IF(N343="základní",J343,0)</f>
        <v>0</v>
      </c>
      <c r="BF343" s="242">
        <f>IF(N343="snížená",J343,0)</f>
        <v>0</v>
      </c>
      <c r="BG343" s="242">
        <f>IF(N343="zákl. přenesená",J343,0)</f>
        <v>0</v>
      </c>
      <c r="BH343" s="242">
        <f>IF(N343="sníž. přenesená",J343,0)</f>
        <v>0</v>
      </c>
      <c r="BI343" s="242">
        <f>IF(N343="nulová",J343,0)</f>
        <v>0</v>
      </c>
      <c r="BJ343" s="18" t="s">
        <v>87</v>
      </c>
      <c r="BK343" s="242">
        <f>ROUND(I343*H343,2)</f>
        <v>0</v>
      </c>
      <c r="BL343" s="18" t="s">
        <v>166</v>
      </c>
      <c r="BM343" s="241" t="s">
        <v>1412</v>
      </c>
    </row>
    <row r="344" s="2" customFormat="1" ht="16.5" customHeight="1">
      <c r="A344" s="39"/>
      <c r="B344" s="40"/>
      <c r="C344" s="229" t="s">
        <v>919</v>
      </c>
      <c r="D344" s="229" t="s">
        <v>162</v>
      </c>
      <c r="E344" s="230" t="s">
        <v>1413</v>
      </c>
      <c r="F344" s="231" t="s">
        <v>1414</v>
      </c>
      <c r="G344" s="232" t="s">
        <v>1259</v>
      </c>
      <c r="H344" s="233">
        <v>2</v>
      </c>
      <c r="I344" s="234"/>
      <c r="J344" s="235">
        <f>ROUND(I344*H344,2)</f>
        <v>0</v>
      </c>
      <c r="K344" s="236"/>
      <c r="L344" s="45"/>
      <c r="M344" s="237" t="s">
        <v>1</v>
      </c>
      <c r="N344" s="238" t="s">
        <v>45</v>
      </c>
      <c r="O344" s="92"/>
      <c r="P344" s="239">
        <f>O344*H344</f>
        <v>0</v>
      </c>
      <c r="Q344" s="239">
        <v>0</v>
      </c>
      <c r="R344" s="239">
        <f>Q344*H344</f>
        <v>0</v>
      </c>
      <c r="S344" s="239">
        <v>0</v>
      </c>
      <c r="T344" s="24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41" t="s">
        <v>166</v>
      </c>
      <c r="AT344" s="241" t="s">
        <v>162</v>
      </c>
      <c r="AU344" s="241" t="s">
        <v>87</v>
      </c>
      <c r="AY344" s="18" t="s">
        <v>160</v>
      </c>
      <c r="BE344" s="242">
        <f>IF(N344="základní",J344,0)</f>
        <v>0</v>
      </c>
      <c r="BF344" s="242">
        <f>IF(N344="snížená",J344,0)</f>
        <v>0</v>
      </c>
      <c r="BG344" s="242">
        <f>IF(N344="zákl. přenesená",J344,0)</f>
        <v>0</v>
      </c>
      <c r="BH344" s="242">
        <f>IF(N344="sníž. přenesená",J344,0)</f>
        <v>0</v>
      </c>
      <c r="BI344" s="242">
        <f>IF(N344="nulová",J344,0)</f>
        <v>0</v>
      </c>
      <c r="BJ344" s="18" t="s">
        <v>87</v>
      </c>
      <c r="BK344" s="242">
        <f>ROUND(I344*H344,2)</f>
        <v>0</v>
      </c>
      <c r="BL344" s="18" t="s">
        <v>166</v>
      </c>
      <c r="BM344" s="241" t="s">
        <v>1415</v>
      </c>
    </row>
    <row r="345" s="2" customFormat="1" ht="16.5" customHeight="1">
      <c r="A345" s="39"/>
      <c r="B345" s="40"/>
      <c r="C345" s="229" t="s">
        <v>923</v>
      </c>
      <c r="D345" s="229" t="s">
        <v>162</v>
      </c>
      <c r="E345" s="230" t="s">
        <v>1416</v>
      </c>
      <c r="F345" s="231" t="s">
        <v>1417</v>
      </c>
      <c r="G345" s="232" t="s">
        <v>176</v>
      </c>
      <c r="H345" s="233">
        <v>0.74399999999999999</v>
      </c>
      <c r="I345" s="234"/>
      <c r="J345" s="235">
        <f>ROUND(I345*H345,2)</f>
        <v>0</v>
      </c>
      <c r="K345" s="236"/>
      <c r="L345" s="45"/>
      <c r="M345" s="307" t="s">
        <v>1</v>
      </c>
      <c r="N345" s="308" t="s">
        <v>45</v>
      </c>
      <c r="O345" s="309"/>
      <c r="P345" s="310">
        <f>O345*H345</f>
        <v>0</v>
      </c>
      <c r="Q345" s="310">
        <v>0</v>
      </c>
      <c r="R345" s="310">
        <f>Q345*H345</f>
        <v>0</v>
      </c>
      <c r="S345" s="310">
        <v>0</v>
      </c>
      <c r="T345" s="31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41" t="s">
        <v>166</v>
      </c>
      <c r="AT345" s="241" t="s">
        <v>162</v>
      </c>
      <c r="AU345" s="241" t="s">
        <v>87</v>
      </c>
      <c r="AY345" s="18" t="s">
        <v>160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8" t="s">
        <v>87</v>
      </c>
      <c r="BK345" s="242">
        <f>ROUND(I345*H345,2)</f>
        <v>0</v>
      </c>
      <c r="BL345" s="18" t="s">
        <v>166</v>
      </c>
      <c r="BM345" s="241" t="s">
        <v>1418</v>
      </c>
    </row>
    <row r="346" s="2" customFormat="1" ht="6.96" customHeight="1">
      <c r="A346" s="39"/>
      <c r="B346" s="67"/>
      <c r="C346" s="68"/>
      <c r="D346" s="68"/>
      <c r="E346" s="68"/>
      <c r="F346" s="68"/>
      <c r="G346" s="68"/>
      <c r="H346" s="68"/>
      <c r="I346" s="68"/>
      <c r="J346" s="68"/>
      <c r="K346" s="68"/>
      <c r="L346" s="45"/>
      <c r="M346" s="39"/>
      <c r="O346" s="39"/>
      <c r="P346" s="39"/>
      <c r="Q346" s="39"/>
      <c r="R346" s="39"/>
      <c r="S346" s="39"/>
      <c r="T346" s="39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</row>
  </sheetData>
  <sheetProtection sheet="1" autoFilter="0" formatColumns="0" formatRows="0" objects="1" scenarios="1" spinCount="100000" saltValue="hLODpjSvN/qZ4e4eR5XowtfeJDjrrSPSmY4OB6wC3ZGfkOI/3whUDj/x2IycqhtU34Rt4dd+fCBPHhNxjyK8FA==" hashValue="1/1OJA8PdwOOu8hpUjDcVLnO6B81VYvGALEzDvwVvH52sG1PJmidRuG97xOcTQzlhplmERV5BCBnEA8fPUPbIw==" algorithmName="SHA-512" password="C4A3"/>
  <autoFilter ref="C133:K345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20:H120"/>
    <mergeCell ref="E124:H124"/>
    <mergeCell ref="E122:H122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89</v>
      </c>
    </row>
    <row r="4" s="1" customFormat="1" ht="24.96" customHeight="1">
      <c r="B4" s="21"/>
      <c r="D4" s="150" t="s">
        <v>114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HYGIENICKÉHO ZAŘÍZENÍ ZŠ-ÚSTECKÁ Č.P. 500 A 598</v>
      </c>
      <c r="F7" s="152"/>
      <c r="G7" s="152"/>
      <c r="H7" s="152"/>
      <c r="L7" s="21"/>
    </row>
    <row r="8">
      <c r="B8" s="21"/>
      <c r="D8" s="152" t="s">
        <v>115</v>
      </c>
      <c r="L8" s="21"/>
    </row>
    <row r="9" s="1" customFormat="1" ht="16.5" customHeight="1">
      <c r="B9" s="21"/>
      <c r="E9" s="153" t="s">
        <v>116</v>
      </c>
      <c r="F9" s="1"/>
      <c r="G9" s="1"/>
      <c r="H9" s="1"/>
      <c r="L9" s="21"/>
    </row>
    <row r="10" s="1" customFormat="1" ht="12" customHeight="1">
      <c r="B10" s="21"/>
      <c r="D10" s="152" t="s">
        <v>117</v>
      </c>
      <c r="L10" s="21"/>
    </row>
    <row r="11" s="2" customFormat="1" ht="16.5" customHeight="1">
      <c r="A11" s="39"/>
      <c r="B11" s="45"/>
      <c r="C11" s="39"/>
      <c r="D11" s="39"/>
      <c r="E11" s="164" t="s">
        <v>1059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1060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1419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14. 5. 2022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26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27</v>
      </c>
      <c r="F19" s="39"/>
      <c r="G19" s="39"/>
      <c r="H19" s="39"/>
      <c r="I19" s="152" t="s">
        <v>28</v>
      </c>
      <c r="J19" s="142" t="s">
        <v>29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30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28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32</v>
      </c>
      <c r="E24" s="39"/>
      <c r="F24" s="39"/>
      <c r="G24" s="39"/>
      <c r="H24" s="39"/>
      <c r="I24" s="152" t="s">
        <v>25</v>
      </c>
      <c r="J24" s="142" t="s">
        <v>33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34</v>
      </c>
      <c r="F25" s="39"/>
      <c r="G25" s="39"/>
      <c r="H25" s="39"/>
      <c r="I25" s="152" t="s">
        <v>28</v>
      </c>
      <c r="J25" s="142" t="s">
        <v>35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37</v>
      </c>
      <c r="E27" s="39"/>
      <c r="F27" s="39"/>
      <c r="G27" s="39"/>
      <c r="H27" s="39"/>
      <c r="I27" s="152" t="s">
        <v>25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38</v>
      </c>
      <c r="F28" s="39"/>
      <c r="G28" s="39"/>
      <c r="H28" s="39"/>
      <c r="I28" s="152" t="s">
        <v>28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39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40</v>
      </c>
      <c r="E34" s="39"/>
      <c r="F34" s="39"/>
      <c r="G34" s="39"/>
      <c r="H34" s="39"/>
      <c r="I34" s="39"/>
      <c r="J34" s="162">
        <f>ROUND(J128,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42</v>
      </c>
      <c r="G36" s="39"/>
      <c r="H36" s="39"/>
      <c r="I36" s="163" t="s">
        <v>41</v>
      </c>
      <c r="J36" s="163" t="s">
        <v>43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44</v>
      </c>
      <c r="E37" s="152" t="s">
        <v>45</v>
      </c>
      <c r="F37" s="165">
        <f>ROUND((SUM(BE128:BE180)),  2)</f>
        <v>0</v>
      </c>
      <c r="G37" s="39"/>
      <c r="H37" s="39"/>
      <c r="I37" s="166">
        <v>0.20999999999999999</v>
      </c>
      <c r="J37" s="165">
        <f>ROUND(((SUM(BE128:BE180))*I37),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46</v>
      </c>
      <c r="F38" s="165">
        <f>ROUND((SUM(BF128:BF180)),  2)</f>
        <v>0</v>
      </c>
      <c r="G38" s="39"/>
      <c r="H38" s="39"/>
      <c r="I38" s="166">
        <v>0.14999999999999999</v>
      </c>
      <c r="J38" s="165">
        <f>ROUND(((SUM(BF128:BF180))*I38),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47</v>
      </c>
      <c r="F39" s="165">
        <f>ROUND((SUM(BG128:BG180)),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48</v>
      </c>
      <c r="F40" s="165">
        <f>ROUND((SUM(BH128:BH180)),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49</v>
      </c>
      <c r="F41" s="165">
        <f>ROUND((SUM(BI128:BI180)),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50</v>
      </c>
      <c r="E43" s="169"/>
      <c r="F43" s="169"/>
      <c r="G43" s="170" t="s">
        <v>51</v>
      </c>
      <c r="H43" s="171" t="s">
        <v>52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53</v>
      </c>
      <c r="E50" s="175"/>
      <c r="F50" s="175"/>
      <c r="G50" s="174" t="s">
        <v>54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55</v>
      </c>
      <c r="E61" s="177"/>
      <c r="F61" s="178" t="s">
        <v>56</v>
      </c>
      <c r="G61" s="176" t="s">
        <v>55</v>
      </c>
      <c r="H61" s="177"/>
      <c r="I61" s="177"/>
      <c r="J61" s="179" t="s">
        <v>56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57</v>
      </c>
      <c r="E65" s="180"/>
      <c r="F65" s="180"/>
      <c r="G65" s="174" t="s">
        <v>58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55</v>
      </c>
      <c r="E76" s="177"/>
      <c r="F76" s="178" t="s">
        <v>56</v>
      </c>
      <c r="G76" s="176" t="s">
        <v>55</v>
      </c>
      <c r="H76" s="177"/>
      <c r="I76" s="177"/>
      <c r="J76" s="179" t="s">
        <v>56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HYGIENICKÉHO ZAŘÍZENÍ ZŠ-ÚSTECKÁ Č.P. 500 A 598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6" t="s">
        <v>1059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1060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1D.1.4.2 - Zařízení vzduchotechniky 1.etapa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14. 5. 2022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MĚSTO ČESKÁ TŘEBOVÁ</v>
      </c>
      <c r="G95" s="41"/>
      <c r="H95" s="41"/>
      <c r="I95" s="33" t="s">
        <v>32</v>
      </c>
      <c r="J95" s="37" t="str">
        <f>E25</f>
        <v>K I P spol. s r. 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30</v>
      </c>
      <c r="D96" s="41"/>
      <c r="E96" s="41"/>
      <c r="F96" s="28" t="str">
        <f>IF(E22="","",E22)</f>
        <v>Vyplň údaj</v>
      </c>
      <c r="G96" s="41"/>
      <c r="H96" s="41"/>
      <c r="I96" s="33" t="s">
        <v>37</v>
      </c>
      <c r="J96" s="37" t="str">
        <f>E28</f>
        <v>Pavel Rinn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120</v>
      </c>
      <c r="D98" s="187"/>
      <c r="E98" s="187"/>
      <c r="F98" s="187"/>
      <c r="G98" s="187"/>
      <c r="H98" s="187"/>
      <c r="I98" s="187"/>
      <c r="J98" s="188" t="s">
        <v>121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122</v>
      </c>
      <c r="D100" s="41"/>
      <c r="E100" s="41"/>
      <c r="F100" s="41"/>
      <c r="G100" s="41"/>
      <c r="H100" s="41"/>
      <c r="I100" s="41"/>
      <c r="J100" s="111">
        <f>J128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123</v>
      </c>
    </row>
    <row r="101" s="9" customFormat="1" ht="24.96" customHeight="1">
      <c r="A101" s="9"/>
      <c r="B101" s="190"/>
      <c r="C101" s="191"/>
      <c r="D101" s="192" t="s">
        <v>1063</v>
      </c>
      <c r="E101" s="193"/>
      <c r="F101" s="193"/>
      <c r="G101" s="193"/>
      <c r="H101" s="193"/>
      <c r="I101" s="193"/>
      <c r="J101" s="194">
        <f>J129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1420</v>
      </c>
      <c r="E102" s="193"/>
      <c r="F102" s="193"/>
      <c r="G102" s="193"/>
      <c r="H102" s="193"/>
      <c r="I102" s="193"/>
      <c r="J102" s="194">
        <f>J144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1067</v>
      </c>
      <c r="E103" s="193"/>
      <c r="F103" s="193"/>
      <c r="G103" s="193"/>
      <c r="H103" s="193"/>
      <c r="I103" s="193"/>
      <c r="J103" s="194">
        <f>J174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1421</v>
      </c>
      <c r="E104" s="193"/>
      <c r="F104" s="193"/>
      <c r="G104" s="193"/>
      <c r="H104" s="193"/>
      <c r="I104" s="193"/>
      <c r="J104" s="194">
        <f>J179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145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85" t="str">
        <f>E7</f>
        <v>REKONSTRUKCE HYGIENICKÉHO ZAŘÍZENÍ ZŠ-ÚSTECKÁ Č.P. 500 A 598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1" customFormat="1" ht="12" customHeight="1">
      <c r="B115" s="22"/>
      <c r="C115" s="33" t="s">
        <v>115</v>
      </c>
      <c r="D115" s="23"/>
      <c r="E115" s="23"/>
      <c r="F115" s="23"/>
      <c r="G115" s="23"/>
      <c r="H115" s="23"/>
      <c r="I115" s="23"/>
      <c r="J115" s="23"/>
      <c r="K115" s="23"/>
      <c r="L115" s="21"/>
    </row>
    <row r="116" s="1" customFormat="1" ht="16.5" customHeight="1">
      <c r="B116" s="22"/>
      <c r="C116" s="23"/>
      <c r="D116" s="23"/>
      <c r="E116" s="185" t="s">
        <v>116</v>
      </c>
      <c r="F116" s="23"/>
      <c r="G116" s="23"/>
      <c r="H116" s="23"/>
      <c r="I116" s="23"/>
      <c r="J116" s="23"/>
      <c r="K116" s="23"/>
      <c r="L116" s="21"/>
    </row>
    <row r="117" s="1" customFormat="1" ht="12" customHeight="1">
      <c r="B117" s="22"/>
      <c r="C117" s="33" t="s">
        <v>117</v>
      </c>
      <c r="D117" s="23"/>
      <c r="E117" s="23"/>
      <c r="F117" s="23"/>
      <c r="G117" s="23"/>
      <c r="H117" s="23"/>
      <c r="I117" s="23"/>
      <c r="J117" s="23"/>
      <c r="K117" s="23"/>
      <c r="L117" s="21"/>
    </row>
    <row r="118" s="2" customFormat="1" ht="16.5" customHeight="1">
      <c r="A118" s="39"/>
      <c r="B118" s="40"/>
      <c r="C118" s="41"/>
      <c r="D118" s="41"/>
      <c r="E118" s="306" t="s">
        <v>1059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1060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E13</f>
        <v>1D.1.4.2 - Zařízení vzduchotechniky 1.etapa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F16</f>
        <v xml:space="preserve"> </v>
      </c>
      <c r="G122" s="41"/>
      <c r="H122" s="41"/>
      <c r="I122" s="33" t="s">
        <v>22</v>
      </c>
      <c r="J122" s="80" t="str">
        <f>IF(J16="","",J16)</f>
        <v>14. 5. 2022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E19</f>
        <v>MĚSTO ČESKÁ TŘEBOVÁ</v>
      </c>
      <c r="G124" s="41"/>
      <c r="H124" s="41"/>
      <c r="I124" s="33" t="s">
        <v>32</v>
      </c>
      <c r="J124" s="37" t="str">
        <f>E25</f>
        <v>K I P spol. s r. o.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30</v>
      </c>
      <c r="D125" s="41"/>
      <c r="E125" s="41"/>
      <c r="F125" s="28" t="str">
        <f>IF(E22="","",E22)</f>
        <v>Vyplň údaj</v>
      </c>
      <c r="G125" s="41"/>
      <c r="H125" s="41"/>
      <c r="I125" s="33" t="s">
        <v>37</v>
      </c>
      <c r="J125" s="37" t="str">
        <f>E28</f>
        <v>Pavel Rinn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201"/>
      <c r="B127" s="202"/>
      <c r="C127" s="203" t="s">
        <v>146</v>
      </c>
      <c r="D127" s="204" t="s">
        <v>65</v>
      </c>
      <c r="E127" s="204" t="s">
        <v>61</v>
      </c>
      <c r="F127" s="204" t="s">
        <v>62</v>
      </c>
      <c r="G127" s="204" t="s">
        <v>147</v>
      </c>
      <c r="H127" s="204" t="s">
        <v>148</v>
      </c>
      <c r="I127" s="204" t="s">
        <v>149</v>
      </c>
      <c r="J127" s="205" t="s">
        <v>121</v>
      </c>
      <c r="K127" s="206" t="s">
        <v>150</v>
      </c>
      <c r="L127" s="207"/>
      <c r="M127" s="101" t="s">
        <v>1</v>
      </c>
      <c r="N127" s="102" t="s">
        <v>44</v>
      </c>
      <c r="O127" s="102" t="s">
        <v>151</v>
      </c>
      <c r="P127" s="102" t="s">
        <v>152</v>
      </c>
      <c r="Q127" s="102" t="s">
        <v>153</v>
      </c>
      <c r="R127" s="102" t="s">
        <v>154</v>
      </c>
      <c r="S127" s="102" t="s">
        <v>155</v>
      </c>
      <c r="T127" s="103" t="s">
        <v>156</v>
      </c>
      <c r="U127" s="201"/>
      <c r="V127" s="201"/>
      <c r="W127" s="201"/>
      <c r="X127" s="201"/>
      <c r="Y127" s="201"/>
      <c r="Z127" s="201"/>
      <c r="AA127" s="201"/>
      <c r="AB127" s="201"/>
      <c r="AC127" s="201"/>
      <c r="AD127" s="201"/>
      <c r="AE127" s="201"/>
    </row>
    <row r="128" s="2" customFormat="1" ht="22.8" customHeight="1">
      <c r="A128" s="39"/>
      <c r="B128" s="40"/>
      <c r="C128" s="108" t="s">
        <v>157</v>
      </c>
      <c r="D128" s="41"/>
      <c r="E128" s="41"/>
      <c r="F128" s="41"/>
      <c r="G128" s="41"/>
      <c r="H128" s="41"/>
      <c r="I128" s="41"/>
      <c r="J128" s="208">
        <f>BK128</f>
        <v>0</v>
      </c>
      <c r="K128" s="41"/>
      <c r="L128" s="45"/>
      <c r="M128" s="104"/>
      <c r="N128" s="209"/>
      <c r="O128" s="105"/>
      <c r="P128" s="210">
        <f>P129+P144+P174+P179</f>
        <v>0</v>
      </c>
      <c r="Q128" s="105"/>
      <c r="R128" s="210">
        <f>R129+R144+R174+R179</f>
        <v>0</v>
      </c>
      <c r="S128" s="105"/>
      <c r="T128" s="211">
        <f>T129+T144+T174+T179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79</v>
      </c>
      <c r="AU128" s="18" t="s">
        <v>123</v>
      </c>
      <c r="BK128" s="212">
        <f>BK129+BK144+BK174+BK179</f>
        <v>0</v>
      </c>
    </row>
    <row r="129" s="12" customFormat="1" ht="25.92" customHeight="1">
      <c r="A129" s="12"/>
      <c r="B129" s="213"/>
      <c r="C129" s="214"/>
      <c r="D129" s="215" t="s">
        <v>79</v>
      </c>
      <c r="E129" s="216" t="s">
        <v>824</v>
      </c>
      <c r="F129" s="216" t="s">
        <v>1106</v>
      </c>
      <c r="G129" s="214"/>
      <c r="H129" s="214"/>
      <c r="I129" s="217"/>
      <c r="J129" s="218">
        <f>BK129</f>
        <v>0</v>
      </c>
      <c r="K129" s="214"/>
      <c r="L129" s="219"/>
      <c r="M129" s="220"/>
      <c r="N129" s="221"/>
      <c r="O129" s="221"/>
      <c r="P129" s="222">
        <f>SUM(P130:P143)</f>
        <v>0</v>
      </c>
      <c r="Q129" s="221"/>
      <c r="R129" s="222">
        <f>SUM(R130:R143)</f>
        <v>0</v>
      </c>
      <c r="S129" s="221"/>
      <c r="T129" s="223">
        <f>SUM(T130:T143)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24" t="s">
        <v>87</v>
      </c>
      <c r="AT129" s="225" t="s">
        <v>79</v>
      </c>
      <c r="AU129" s="225" t="s">
        <v>80</v>
      </c>
      <c r="AY129" s="224" t="s">
        <v>160</v>
      </c>
      <c r="BK129" s="226">
        <f>SUM(BK130:BK143)</f>
        <v>0</v>
      </c>
    </row>
    <row r="130" s="2" customFormat="1" ht="21.75" customHeight="1">
      <c r="A130" s="39"/>
      <c r="B130" s="40"/>
      <c r="C130" s="229" t="s">
        <v>87</v>
      </c>
      <c r="D130" s="229" t="s">
        <v>162</v>
      </c>
      <c r="E130" s="230" t="s">
        <v>1422</v>
      </c>
      <c r="F130" s="231" t="s">
        <v>1423</v>
      </c>
      <c r="G130" s="232" t="s">
        <v>201</v>
      </c>
      <c r="H130" s="233">
        <v>1.6000000000000001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45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166</v>
      </c>
      <c r="AT130" s="241" t="s">
        <v>162</v>
      </c>
      <c r="AU130" s="241" t="s">
        <v>87</v>
      </c>
      <c r="AY130" s="18" t="s">
        <v>160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87</v>
      </c>
      <c r="BK130" s="242">
        <f>ROUND(I130*H130,2)</f>
        <v>0</v>
      </c>
      <c r="BL130" s="18" t="s">
        <v>166</v>
      </c>
      <c r="BM130" s="241" t="s">
        <v>89</v>
      </c>
    </row>
    <row r="131" s="2" customFormat="1" ht="21.75" customHeight="1">
      <c r="A131" s="39"/>
      <c r="B131" s="40"/>
      <c r="C131" s="229" t="s">
        <v>89</v>
      </c>
      <c r="D131" s="229" t="s">
        <v>162</v>
      </c>
      <c r="E131" s="230" t="s">
        <v>1424</v>
      </c>
      <c r="F131" s="231" t="s">
        <v>1425</v>
      </c>
      <c r="G131" s="232" t="s">
        <v>201</v>
      </c>
      <c r="H131" s="233">
        <v>0.80000000000000004</v>
      </c>
      <c r="I131" s="234"/>
      <c r="J131" s="235">
        <f>ROUND(I131*H131,2)</f>
        <v>0</v>
      </c>
      <c r="K131" s="236"/>
      <c r="L131" s="45"/>
      <c r="M131" s="237" t="s">
        <v>1</v>
      </c>
      <c r="N131" s="238" t="s">
        <v>45</v>
      </c>
      <c r="O131" s="92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41" t="s">
        <v>166</v>
      </c>
      <c r="AT131" s="241" t="s">
        <v>162</v>
      </c>
      <c r="AU131" s="241" t="s">
        <v>87</v>
      </c>
      <c r="AY131" s="18" t="s">
        <v>160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8" t="s">
        <v>87</v>
      </c>
      <c r="BK131" s="242">
        <f>ROUND(I131*H131,2)</f>
        <v>0</v>
      </c>
      <c r="BL131" s="18" t="s">
        <v>166</v>
      </c>
      <c r="BM131" s="241" t="s">
        <v>166</v>
      </c>
    </row>
    <row r="132" s="2" customFormat="1" ht="21.75" customHeight="1">
      <c r="A132" s="39"/>
      <c r="B132" s="40"/>
      <c r="C132" s="229" t="s">
        <v>100</v>
      </c>
      <c r="D132" s="229" t="s">
        <v>162</v>
      </c>
      <c r="E132" s="230" t="s">
        <v>1426</v>
      </c>
      <c r="F132" s="231" t="s">
        <v>1427</v>
      </c>
      <c r="G132" s="232" t="s">
        <v>192</v>
      </c>
      <c r="H132" s="233">
        <v>8</v>
      </c>
      <c r="I132" s="234"/>
      <c r="J132" s="235">
        <f>ROUND(I132*H132,2)</f>
        <v>0</v>
      </c>
      <c r="K132" s="236"/>
      <c r="L132" s="45"/>
      <c r="M132" s="237" t="s">
        <v>1</v>
      </c>
      <c r="N132" s="238" t="s">
        <v>45</v>
      </c>
      <c r="O132" s="92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166</v>
      </c>
      <c r="AT132" s="241" t="s">
        <v>162</v>
      </c>
      <c r="AU132" s="241" t="s">
        <v>87</v>
      </c>
      <c r="AY132" s="18" t="s">
        <v>160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87</v>
      </c>
      <c r="BK132" s="242">
        <f>ROUND(I132*H132,2)</f>
        <v>0</v>
      </c>
      <c r="BL132" s="18" t="s">
        <v>166</v>
      </c>
      <c r="BM132" s="241" t="s">
        <v>206</v>
      </c>
    </row>
    <row r="133" s="2" customFormat="1" ht="16.5" customHeight="1">
      <c r="A133" s="39"/>
      <c r="B133" s="40"/>
      <c r="C133" s="229" t="s">
        <v>166</v>
      </c>
      <c r="D133" s="229" t="s">
        <v>162</v>
      </c>
      <c r="E133" s="230" t="s">
        <v>1118</v>
      </c>
      <c r="F133" s="231" t="s">
        <v>1119</v>
      </c>
      <c r="G133" s="232" t="s">
        <v>176</v>
      </c>
      <c r="H133" s="233">
        <v>0.28299999999999997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45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166</v>
      </c>
      <c r="AT133" s="241" t="s">
        <v>162</v>
      </c>
      <c r="AU133" s="241" t="s">
        <v>87</v>
      </c>
      <c r="AY133" s="18" t="s">
        <v>160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87</v>
      </c>
      <c r="BK133" s="242">
        <f>ROUND(I133*H133,2)</f>
        <v>0</v>
      </c>
      <c r="BL133" s="18" t="s">
        <v>166</v>
      </c>
      <c r="BM133" s="241" t="s">
        <v>225</v>
      </c>
    </row>
    <row r="134" s="2" customFormat="1" ht="16.5" customHeight="1">
      <c r="A134" s="39"/>
      <c r="B134" s="40"/>
      <c r="C134" s="229" t="s">
        <v>198</v>
      </c>
      <c r="D134" s="229" t="s">
        <v>162</v>
      </c>
      <c r="E134" s="230" t="s">
        <v>1120</v>
      </c>
      <c r="F134" s="231" t="s">
        <v>1121</v>
      </c>
      <c r="G134" s="232" t="s">
        <v>176</v>
      </c>
      <c r="H134" s="233">
        <v>1.417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45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166</v>
      </c>
      <c r="AT134" s="241" t="s">
        <v>162</v>
      </c>
      <c r="AU134" s="241" t="s">
        <v>87</v>
      </c>
      <c r="AY134" s="18" t="s">
        <v>160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87</v>
      </c>
      <c r="BK134" s="242">
        <f>ROUND(I134*H134,2)</f>
        <v>0</v>
      </c>
      <c r="BL134" s="18" t="s">
        <v>166</v>
      </c>
      <c r="BM134" s="241" t="s">
        <v>247</v>
      </c>
    </row>
    <row r="135" s="14" customFormat="1">
      <c r="A135" s="14"/>
      <c r="B135" s="254"/>
      <c r="C135" s="255"/>
      <c r="D135" s="245" t="s">
        <v>168</v>
      </c>
      <c r="E135" s="256" t="s">
        <v>1</v>
      </c>
      <c r="F135" s="257" t="s">
        <v>1428</v>
      </c>
      <c r="G135" s="255"/>
      <c r="H135" s="258">
        <v>1.417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4" t="s">
        <v>168</v>
      </c>
      <c r="AU135" s="264" t="s">
        <v>87</v>
      </c>
      <c r="AV135" s="14" t="s">
        <v>89</v>
      </c>
      <c r="AW135" s="14" t="s">
        <v>36</v>
      </c>
      <c r="AX135" s="14" t="s">
        <v>80</v>
      </c>
      <c r="AY135" s="264" t="s">
        <v>160</v>
      </c>
    </row>
    <row r="136" s="15" customFormat="1">
      <c r="A136" s="15"/>
      <c r="B136" s="265"/>
      <c r="C136" s="266"/>
      <c r="D136" s="245" t="s">
        <v>168</v>
      </c>
      <c r="E136" s="267" t="s">
        <v>1</v>
      </c>
      <c r="F136" s="268" t="s">
        <v>173</v>
      </c>
      <c r="G136" s="266"/>
      <c r="H136" s="269">
        <v>1.417</v>
      </c>
      <c r="I136" s="270"/>
      <c r="J136" s="266"/>
      <c r="K136" s="266"/>
      <c r="L136" s="271"/>
      <c r="M136" s="272"/>
      <c r="N136" s="273"/>
      <c r="O136" s="273"/>
      <c r="P136" s="273"/>
      <c r="Q136" s="273"/>
      <c r="R136" s="273"/>
      <c r="S136" s="273"/>
      <c r="T136" s="274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5" t="s">
        <v>168</v>
      </c>
      <c r="AU136" s="275" t="s">
        <v>87</v>
      </c>
      <c r="AV136" s="15" t="s">
        <v>166</v>
      </c>
      <c r="AW136" s="15" t="s">
        <v>36</v>
      </c>
      <c r="AX136" s="15" t="s">
        <v>87</v>
      </c>
      <c r="AY136" s="275" t="s">
        <v>160</v>
      </c>
    </row>
    <row r="137" s="2" customFormat="1" ht="16.5" customHeight="1">
      <c r="A137" s="39"/>
      <c r="B137" s="40"/>
      <c r="C137" s="229" t="s">
        <v>206</v>
      </c>
      <c r="D137" s="229" t="s">
        <v>162</v>
      </c>
      <c r="E137" s="230" t="s">
        <v>1123</v>
      </c>
      <c r="F137" s="231" t="s">
        <v>1124</v>
      </c>
      <c r="G137" s="232" t="s">
        <v>176</v>
      </c>
      <c r="H137" s="233">
        <v>0.28299999999999997</v>
      </c>
      <c r="I137" s="234"/>
      <c r="J137" s="235">
        <f>ROUND(I137*H137,2)</f>
        <v>0</v>
      </c>
      <c r="K137" s="236"/>
      <c r="L137" s="45"/>
      <c r="M137" s="237" t="s">
        <v>1</v>
      </c>
      <c r="N137" s="238" t="s">
        <v>45</v>
      </c>
      <c r="O137" s="92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41" t="s">
        <v>166</v>
      </c>
      <c r="AT137" s="241" t="s">
        <v>162</v>
      </c>
      <c r="AU137" s="241" t="s">
        <v>87</v>
      </c>
      <c r="AY137" s="18" t="s">
        <v>160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8" t="s">
        <v>87</v>
      </c>
      <c r="BK137" s="242">
        <f>ROUND(I137*H137,2)</f>
        <v>0</v>
      </c>
      <c r="BL137" s="18" t="s">
        <v>166</v>
      </c>
      <c r="BM137" s="241" t="s">
        <v>265</v>
      </c>
    </row>
    <row r="138" s="2" customFormat="1" ht="21.75" customHeight="1">
      <c r="A138" s="39"/>
      <c r="B138" s="40"/>
      <c r="C138" s="229" t="s">
        <v>214</v>
      </c>
      <c r="D138" s="229" t="s">
        <v>162</v>
      </c>
      <c r="E138" s="230" t="s">
        <v>1125</v>
      </c>
      <c r="F138" s="231" t="s">
        <v>1126</v>
      </c>
      <c r="G138" s="232" t="s">
        <v>176</v>
      </c>
      <c r="H138" s="233">
        <v>0.28299999999999997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45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166</v>
      </c>
      <c r="AT138" s="241" t="s">
        <v>162</v>
      </c>
      <c r="AU138" s="241" t="s">
        <v>87</v>
      </c>
      <c r="AY138" s="18" t="s">
        <v>160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87</v>
      </c>
      <c r="BK138" s="242">
        <f>ROUND(I138*H138,2)</f>
        <v>0</v>
      </c>
      <c r="BL138" s="18" t="s">
        <v>166</v>
      </c>
      <c r="BM138" s="241" t="s">
        <v>289</v>
      </c>
    </row>
    <row r="139" s="2" customFormat="1" ht="16.5" customHeight="1">
      <c r="A139" s="39"/>
      <c r="B139" s="40"/>
      <c r="C139" s="229" t="s">
        <v>225</v>
      </c>
      <c r="D139" s="229" t="s">
        <v>162</v>
      </c>
      <c r="E139" s="230" t="s">
        <v>1127</v>
      </c>
      <c r="F139" s="231" t="s">
        <v>1128</v>
      </c>
      <c r="G139" s="232" t="s">
        <v>176</v>
      </c>
      <c r="H139" s="233">
        <v>5.3860000000000001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45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166</v>
      </c>
      <c r="AT139" s="241" t="s">
        <v>162</v>
      </c>
      <c r="AU139" s="241" t="s">
        <v>87</v>
      </c>
      <c r="AY139" s="18" t="s">
        <v>160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87</v>
      </c>
      <c r="BK139" s="242">
        <f>ROUND(I139*H139,2)</f>
        <v>0</v>
      </c>
      <c r="BL139" s="18" t="s">
        <v>166</v>
      </c>
      <c r="BM139" s="241" t="s">
        <v>296</v>
      </c>
    </row>
    <row r="140" s="14" customFormat="1">
      <c r="A140" s="14"/>
      <c r="B140" s="254"/>
      <c r="C140" s="255"/>
      <c r="D140" s="245" t="s">
        <v>168</v>
      </c>
      <c r="E140" s="256" t="s">
        <v>1</v>
      </c>
      <c r="F140" s="257" t="s">
        <v>1429</v>
      </c>
      <c r="G140" s="255"/>
      <c r="H140" s="258">
        <v>5.3860000000000001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168</v>
      </c>
      <c r="AU140" s="264" t="s">
        <v>87</v>
      </c>
      <c r="AV140" s="14" t="s">
        <v>89</v>
      </c>
      <c r="AW140" s="14" t="s">
        <v>36</v>
      </c>
      <c r="AX140" s="14" t="s">
        <v>80</v>
      </c>
      <c r="AY140" s="264" t="s">
        <v>160</v>
      </c>
    </row>
    <row r="141" s="15" customFormat="1">
      <c r="A141" s="15"/>
      <c r="B141" s="265"/>
      <c r="C141" s="266"/>
      <c r="D141" s="245" t="s">
        <v>168</v>
      </c>
      <c r="E141" s="267" t="s">
        <v>1</v>
      </c>
      <c r="F141" s="268" t="s">
        <v>173</v>
      </c>
      <c r="G141" s="266"/>
      <c r="H141" s="269">
        <v>5.3860000000000001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5" t="s">
        <v>168</v>
      </c>
      <c r="AU141" s="275" t="s">
        <v>87</v>
      </c>
      <c r="AV141" s="15" t="s">
        <v>166</v>
      </c>
      <c r="AW141" s="15" t="s">
        <v>36</v>
      </c>
      <c r="AX141" s="15" t="s">
        <v>87</v>
      </c>
      <c r="AY141" s="275" t="s">
        <v>160</v>
      </c>
    </row>
    <row r="142" s="2" customFormat="1" ht="16.5" customHeight="1">
      <c r="A142" s="39"/>
      <c r="B142" s="40"/>
      <c r="C142" s="229" t="s">
        <v>232</v>
      </c>
      <c r="D142" s="229" t="s">
        <v>162</v>
      </c>
      <c r="E142" s="230" t="s">
        <v>1130</v>
      </c>
      <c r="F142" s="231" t="s">
        <v>1131</v>
      </c>
      <c r="G142" s="232" t="s">
        <v>176</v>
      </c>
      <c r="H142" s="233">
        <v>0.28299999999999997</v>
      </c>
      <c r="I142" s="234"/>
      <c r="J142" s="235">
        <f>ROUND(I142*H142,2)</f>
        <v>0</v>
      </c>
      <c r="K142" s="236"/>
      <c r="L142" s="45"/>
      <c r="M142" s="237" t="s">
        <v>1</v>
      </c>
      <c r="N142" s="238" t="s">
        <v>45</v>
      </c>
      <c r="O142" s="92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41" t="s">
        <v>166</v>
      </c>
      <c r="AT142" s="241" t="s">
        <v>162</v>
      </c>
      <c r="AU142" s="241" t="s">
        <v>87</v>
      </c>
      <c r="AY142" s="18" t="s">
        <v>160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8" t="s">
        <v>87</v>
      </c>
      <c r="BK142" s="242">
        <f>ROUND(I142*H142,2)</f>
        <v>0</v>
      </c>
      <c r="BL142" s="18" t="s">
        <v>166</v>
      </c>
      <c r="BM142" s="241" t="s">
        <v>312</v>
      </c>
    </row>
    <row r="143" s="2" customFormat="1" ht="21.75" customHeight="1">
      <c r="A143" s="39"/>
      <c r="B143" s="40"/>
      <c r="C143" s="229" t="s">
        <v>247</v>
      </c>
      <c r="D143" s="229" t="s">
        <v>162</v>
      </c>
      <c r="E143" s="230" t="s">
        <v>1132</v>
      </c>
      <c r="F143" s="231" t="s">
        <v>1133</v>
      </c>
      <c r="G143" s="232" t="s">
        <v>176</v>
      </c>
      <c r="H143" s="233">
        <v>0.28299999999999997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45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166</v>
      </c>
      <c r="AT143" s="241" t="s">
        <v>162</v>
      </c>
      <c r="AU143" s="241" t="s">
        <v>87</v>
      </c>
      <c r="AY143" s="18" t="s">
        <v>160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87</v>
      </c>
      <c r="BK143" s="242">
        <f>ROUND(I143*H143,2)</f>
        <v>0</v>
      </c>
      <c r="BL143" s="18" t="s">
        <v>166</v>
      </c>
      <c r="BM143" s="241" t="s">
        <v>324</v>
      </c>
    </row>
    <row r="144" s="12" customFormat="1" ht="25.92" customHeight="1">
      <c r="A144" s="12"/>
      <c r="B144" s="213"/>
      <c r="C144" s="214"/>
      <c r="D144" s="215" t="s">
        <v>79</v>
      </c>
      <c r="E144" s="216" t="s">
        <v>1430</v>
      </c>
      <c r="F144" s="216" t="s">
        <v>623</v>
      </c>
      <c r="G144" s="214"/>
      <c r="H144" s="214"/>
      <c r="I144" s="217"/>
      <c r="J144" s="218">
        <f>BK144</f>
        <v>0</v>
      </c>
      <c r="K144" s="214"/>
      <c r="L144" s="219"/>
      <c r="M144" s="220"/>
      <c r="N144" s="221"/>
      <c r="O144" s="221"/>
      <c r="P144" s="222">
        <f>SUM(P145:P173)</f>
        <v>0</v>
      </c>
      <c r="Q144" s="221"/>
      <c r="R144" s="222">
        <f>SUM(R145:R173)</f>
        <v>0</v>
      </c>
      <c r="S144" s="221"/>
      <c r="T144" s="223">
        <f>SUM(T145:T173)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4" t="s">
        <v>87</v>
      </c>
      <c r="AT144" s="225" t="s">
        <v>79</v>
      </c>
      <c r="AU144" s="225" t="s">
        <v>80</v>
      </c>
      <c r="AY144" s="224" t="s">
        <v>160</v>
      </c>
      <c r="BK144" s="226">
        <f>SUM(BK145:BK173)</f>
        <v>0</v>
      </c>
    </row>
    <row r="145" s="2" customFormat="1" ht="21.75" customHeight="1">
      <c r="A145" s="39"/>
      <c r="B145" s="40"/>
      <c r="C145" s="229" t="s">
        <v>261</v>
      </c>
      <c r="D145" s="229" t="s">
        <v>162</v>
      </c>
      <c r="E145" s="230" t="s">
        <v>1431</v>
      </c>
      <c r="F145" s="231" t="s">
        <v>1432</v>
      </c>
      <c r="G145" s="232" t="s">
        <v>201</v>
      </c>
      <c r="H145" s="233">
        <v>20.600000000000001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45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166</v>
      </c>
      <c r="AT145" s="241" t="s">
        <v>162</v>
      </c>
      <c r="AU145" s="241" t="s">
        <v>87</v>
      </c>
      <c r="AY145" s="18" t="s">
        <v>160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87</v>
      </c>
      <c r="BK145" s="242">
        <f>ROUND(I145*H145,2)</f>
        <v>0</v>
      </c>
      <c r="BL145" s="18" t="s">
        <v>166</v>
      </c>
      <c r="BM145" s="241" t="s">
        <v>332</v>
      </c>
    </row>
    <row r="146" s="14" customFormat="1">
      <c r="A146" s="14"/>
      <c r="B146" s="254"/>
      <c r="C146" s="255"/>
      <c r="D146" s="245" t="s">
        <v>168</v>
      </c>
      <c r="E146" s="256" t="s">
        <v>1</v>
      </c>
      <c r="F146" s="257" t="s">
        <v>1433</v>
      </c>
      <c r="G146" s="255"/>
      <c r="H146" s="258">
        <v>20.600000000000001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168</v>
      </c>
      <c r="AU146" s="264" t="s">
        <v>87</v>
      </c>
      <c r="AV146" s="14" t="s">
        <v>89</v>
      </c>
      <c r="AW146" s="14" t="s">
        <v>36</v>
      </c>
      <c r="AX146" s="14" t="s">
        <v>80</v>
      </c>
      <c r="AY146" s="264" t="s">
        <v>160</v>
      </c>
    </row>
    <row r="147" s="15" customFormat="1">
      <c r="A147" s="15"/>
      <c r="B147" s="265"/>
      <c r="C147" s="266"/>
      <c r="D147" s="245" t="s">
        <v>168</v>
      </c>
      <c r="E147" s="267" t="s">
        <v>1</v>
      </c>
      <c r="F147" s="268" t="s">
        <v>173</v>
      </c>
      <c r="G147" s="266"/>
      <c r="H147" s="269">
        <v>20.600000000000001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5" t="s">
        <v>168</v>
      </c>
      <c r="AU147" s="275" t="s">
        <v>87</v>
      </c>
      <c r="AV147" s="15" t="s">
        <v>166</v>
      </c>
      <c r="AW147" s="15" t="s">
        <v>36</v>
      </c>
      <c r="AX147" s="15" t="s">
        <v>87</v>
      </c>
      <c r="AY147" s="275" t="s">
        <v>160</v>
      </c>
    </row>
    <row r="148" s="2" customFormat="1" ht="21.75" customHeight="1">
      <c r="A148" s="39"/>
      <c r="B148" s="40"/>
      <c r="C148" s="229" t="s">
        <v>265</v>
      </c>
      <c r="D148" s="229" t="s">
        <v>162</v>
      </c>
      <c r="E148" s="230" t="s">
        <v>1434</v>
      </c>
      <c r="F148" s="231" t="s">
        <v>1435</v>
      </c>
      <c r="G148" s="232" t="s">
        <v>201</v>
      </c>
      <c r="H148" s="233">
        <v>7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45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166</v>
      </c>
      <c r="AT148" s="241" t="s">
        <v>162</v>
      </c>
      <c r="AU148" s="241" t="s">
        <v>87</v>
      </c>
      <c r="AY148" s="18" t="s">
        <v>160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87</v>
      </c>
      <c r="BK148" s="242">
        <f>ROUND(I148*H148,2)</f>
        <v>0</v>
      </c>
      <c r="BL148" s="18" t="s">
        <v>166</v>
      </c>
      <c r="BM148" s="241" t="s">
        <v>342</v>
      </c>
    </row>
    <row r="149" s="14" customFormat="1">
      <c r="A149" s="14"/>
      <c r="B149" s="254"/>
      <c r="C149" s="255"/>
      <c r="D149" s="245" t="s">
        <v>168</v>
      </c>
      <c r="E149" s="256" t="s">
        <v>1</v>
      </c>
      <c r="F149" s="257" t="s">
        <v>1436</v>
      </c>
      <c r="G149" s="255"/>
      <c r="H149" s="258">
        <v>7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4" t="s">
        <v>168</v>
      </c>
      <c r="AU149" s="264" t="s">
        <v>87</v>
      </c>
      <c r="AV149" s="14" t="s">
        <v>89</v>
      </c>
      <c r="AW149" s="14" t="s">
        <v>36</v>
      </c>
      <c r="AX149" s="14" t="s">
        <v>80</v>
      </c>
      <c r="AY149" s="264" t="s">
        <v>160</v>
      </c>
    </row>
    <row r="150" s="15" customFormat="1">
      <c r="A150" s="15"/>
      <c r="B150" s="265"/>
      <c r="C150" s="266"/>
      <c r="D150" s="245" t="s">
        <v>168</v>
      </c>
      <c r="E150" s="267" t="s">
        <v>1</v>
      </c>
      <c r="F150" s="268" t="s">
        <v>173</v>
      </c>
      <c r="G150" s="266"/>
      <c r="H150" s="269">
        <v>7</v>
      </c>
      <c r="I150" s="270"/>
      <c r="J150" s="266"/>
      <c r="K150" s="266"/>
      <c r="L150" s="271"/>
      <c r="M150" s="272"/>
      <c r="N150" s="273"/>
      <c r="O150" s="273"/>
      <c r="P150" s="273"/>
      <c r="Q150" s="273"/>
      <c r="R150" s="273"/>
      <c r="S150" s="273"/>
      <c r="T150" s="274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5" t="s">
        <v>168</v>
      </c>
      <c r="AU150" s="275" t="s">
        <v>87</v>
      </c>
      <c r="AV150" s="15" t="s">
        <v>166</v>
      </c>
      <c r="AW150" s="15" t="s">
        <v>36</v>
      </c>
      <c r="AX150" s="15" t="s">
        <v>87</v>
      </c>
      <c r="AY150" s="275" t="s">
        <v>160</v>
      </c>
    </row>
    <row r="151" s="2" customFormat="1" ht="21.75" customHeight="1">
      <c r="A151" s="39"/>
      <c r="B151" s="40"/>
      <c r="C151" s="229" t="s">
        <v>282</v>
      </c>
      <c r="D151" s="229" t="s">
        <v>162</v>
      </c>
      <c r="E151" s="230" t="s">
        <v>1437</v>
      </c>
      <c r="F151" s="231" t="s">
        <v>1438</v>
      </c>
      <c r="G151" s="232" t="s">
        <v>201</v>
      </c>
      <c r="H151" s="233">
        <v>7.2000000000000002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45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166</v>
      </c>
      <c r="AT151" s="241" t="s">
        <v>162</v>
      </c>
      <c r="AU151" s="241" t="s">
        <v>87</v>
      </c>
      <c r="AY151" s="18" t="s">
        <v>160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87</v>
      </c>
      <c r="BK151" s="242">
        <f>ROUND(I151*H151,2)</f>
        <v>0</v>
      </c>
      <c r="BL151" s="18" t="s">
        <v>166</v>
      </c>
      <c r="BM151" s="241" t="s">
        <v>351</v>
      </c>
    </row>
    <row r="152" s="14" customFormat="1">
      <c r="A152" s="14"/>
      <c r="B152" s="254"/>
      <c r="C152" s="255"/>
      <c r="D152" s="245" t="s">
        <v>168</v>
      </c>
      <c r="E152" s="256" t="s">
        <v>1</v>
      </c>
      <c r="F152" s="257" t="s">
        <v>1439</v>
      </c>
      <c r="G152" s="255"/>
      <c r="H152" s="258">
        <v>7.2000000000000002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4" t="s">
        <v>168</v>
      </c>
      <c r="AU152" s="264" t="s">
        <v>87</v>
      </c>
      <c r="AV152" s="14" t="s">
        <v>89</v>
      </c>
      <c r="AW152" s="14" t="s">
        <v>36</v>
      </c>
      <c r="AX152" s="14" t="s">
        <v>80</v>
      </c>
      <c r="AY152" s="264" t="s">
        <v>160</v>
      </c>
    </row>
    <row r="153" s="15" customFormat="1">
      <c r="A153" s="15"/>
      <c r="B153" s="265"/>
      <c r="C153" s="266"/>
      <c r="D153" s="245" t="s">
        <v>168</v>
      </c>
      <c r="E153" s="267" t="s">
        <v>1</v>
      </c>
      <c r="F153" s="268" t="s">
        <v>173</v>
      </c>
      <c r="G153" s="266"/>
      <c r="H153" s="269">
        <v>7.2000000000000002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5" t="s">
        <v>168</v>
      </c>
      <c r="AU153" s="275" t="s">
        <v>87</v>
      </c>
      <c r="AV153" s="15" t="s">
        <v>166</v>
      </c>
      <c r="AW153" s="15" t="s">
        <v>36</v>
      </c>
      <c r="AX153" s="15" t="s">
        <v>87</v>
      </c>
      <c r="AY153" s="275" t="s">
        <v>160</v>
      </c>
    </row>
    <row r="154" s="2" customFormat="1" ht="24.15" customHeight="1">
      <c r="A154" s="39"/>
      <c r="B154" s="40"/>
      <c r="C154" s="229" t="s">
        <v>289</v>
      </c>
      <c r="D154" s="229" t="s">
        <v>162</v>
      </c>
      <c r="E154" s="230" t="s">
        <v>1440</v>
      </c>
      <c r="F154" s="231" t="s">
        <v>1441</v>
      </c>
      <c r="G154" s="232" t="s">
        <v>192</v>
      </c>
      <c r="H154" s="233">
        <v>0.20000000000000001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45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166</v>
      </c>
      <c r="AT154" s="241" t="s">
        <v>162</v>
      </c>
      <c r="AU154" s="241" t="s">
        <v>87</v>
      </c>
      <c r="AY154" s="18" t="s">
        <v>160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87</v>
      </c>
      <c r="BK154" s="242">
        <f>ROUND(I154*H154,2)</f>
        <v>0</v>
      </c>
      <c r="BL154" s="18" t="s">
        <v>166</v>
      </c>
      <c r="BM154" s="241" t="s">
        <v>360</v>
      </c>
    </row>
    <row r="155" s="14" customFormat="1">
      <c r="A155" s="14"/>
      <c r="B155" s="254"/>
      <c r="C155" s="255"/>
      <c r="D155" s="245" t="s">
        <v>168</v>
      </c>
      <c r="E155" s="256" t="s">
        <v>1</v>
      </c>
      <c r="F155" s="257" t="s">
        <v>1442</v>
      </c>
      <c r="G155" s="255"/>
      <c r="H155" s="258">
        <v>0.20000000000000001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4" t="s">
        <v>168</v>
      </c>
      <c r="AU155" s="264" t="s">
        <v>87</v>
      </c>
      <c r="AV155" s="14" t="s">
        <v>89</v>
      </c>
      <c r="AW155" s="14" t="s">
        <v>36</v>
      </c>
      <c r="AX155" s="14" t="s">
        <v>80</v>
      </c>
      <c r="AY155" s="264" t="s">
        <v>160</v>
      </c>
    </row>
    <row r="156" s="15" customFormat="1">
      <c r="A156" s="15"/>
      <c r="B156" s="265"/>
      <c r="C156" s="266"/>
      <c r="D156" s="245" t="s">
        <v>168</v>
      </c>
      <c r="E156" s="267" t="s">
        <v>1</v>
      </c>
      <c r="F156" s="268" t="s">
        <v>173</v>
      </c>
      <c r="G156" s="266"/>
      <c r="H156" s="269">
        <v>0.20000000000000001</v>
      </c>
      <c r="I156" s="270"/>
      <c r="J156" s="266"/>
      <c r="K156" s="266"/>
      <c r="L156" s="271"/>
      <c r="M156" s="272"/>
      <c r="N156" s="273"/>
      <c r="O156" s="273"/>
      <c r="P156" s="273"/>
      <c r="Q156" s="273"/>
      <c r="R156" s="273"/>
      <c r="S156" s="273"/>
      <c r="T156" s="274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5" t="s">
        <v>168</v>
      </c>
      <c r="AU156" s="275" t="s">
        <v>87</v>
      </c>
      <c r="AV156" s="15" t="s">
        <v>166</v>
      </c>
      <c r="AW156" s="15" t="s">
        <v>36</v>
      </c>
      <c r="AX156" s="15" t="s">
        <v>87</v>
      </c>
      <c r="AY156" s="275" t="s">
        <v>160</v>
      </c>
    </row>
    <row r="157" s="2" customFormat="1" ht="24.15" customHeight="1">
      <c r="A157" s="39"/>
      <c r="B157" s="40"/>
      <c r="C157" s="229" t="s">
        <v>8</v>
      </c>
      <c r="D157" s="229" t="s">
        <v>162</v>
      </c>
      <c r="E157" s="230" t="s">
        <v>1443</v>
      </c>
      <c r="F157" s="231" t="s">
        <v>1444</v>
      </c>
      <c r="G157" s="232" t="s">
        <v>192</v>
      </c>
      <c r="H157" s="233">
        <v>0.10000000000000001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45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166</v>
      </c>
      <c r="AT157" s="241" t="s">
        <v>162</v>
      </c>
      <c r="AU157" s="241" t="s">
        <v>87</v>
      </c>
      <c r="AY157" s="18" t="s">
        <v>160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87</v>
      </c>
      <c r="BK157" s="242">
        <f>ROUND(I157*H157,2)</f>
        <v>0</v>
      </c>
      <c r="BL157" s="18" t="s">
        <v>166</v>
      </c>
      <c r="BM157" s="241" t="s">
        <v>372</v>
      </c>
    </row>
    <row r="158" s="14" customFormat="1">
      <c r="A158" s="14"/>
      <c r="B158" s="254"/>
      <c r="C158" s="255"/>
      <c r="D158" s="245" t="s">
        <v>168</v>
      </c>
      <c r="E158" s="256" t="s">
        <v>1</v>
      </c>
      <c r="F158" s="257" t="s">
        <v>1445</v>
      </c>
      <c r="G158" s="255"/>
      <c r="H158" s="258">
        <v>0.10000000000000001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4" t="s">
        <v>168</v>
      </c>
      <c r="AU158" s="264" t="s">
        <v>87</v>
      </c>
      <c r="AV158" s="14" t="s">
        <v>89</v>
      </c>
      <c r="AW158" s="14" t="s">
        <v>36</v>
      </c>
      <c r="AX158" s="14" t="s">
        <v>80</v>
      </c>
      <c r="AY158" s="264" t="s">
        <v>160</v>
      </c>
    </row>
    <row r="159" s="15" customFormat="1">
      <c r="A159" s="15"/>
      <c r="B159" s="265"/>
      <c r="C159" s="266"/>
      <c r="D159" s="245" t="s">
        <v>168</v>
      </c>
      <c r="E159" s="267" t="s">
        <v>1</v>
      </c>
      <c r="F159" s="268" t="s">
        <v>173</v>
      </c>
      <c r="G159" s="266"/>
      <c r="H159" s="269">
        <v>0.10000000000000001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5" t="s">
        <v>168</v>
      </c>
      <c r="AU159" s="275" t="s">
        <v>87</v>
      </c>
      <c r="AV159" s="15" t="s">
        <v>166</v>
      </c>
      <c r="AW159" s="15" t="s">
        <v>36</v>
      </c>
      <c r="AX159" s="15" t="s">
        <v>87</v>
      </c>
      <c r="AY159" s="275" t="s">
        <v>160</v>
      </c>
    </row>
    <row r="160" s="2" customFormat="1" ht="24.15" customHeight="1">
      <c r="A160" s="39"/>
      <c r="B160" s="40"/>
      <c r="C160" s="229" t="s">
        <v>296</v>
      </c>
      <c r="D160" s="229" t="s">
        <v>162</v>
      </c>
      <c r="E160" s="230" t="s">
        <v>1446</v>
      </c>
      <c r="F160" s="231" t="s">
        <v>1447</v>
      </c>
      <c r="G160" s="232" t="s">
        <v>192</v>
      </c>
      <c r="H160" s="233">
        <v>0.20000000000000001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45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166</v>
      </c>
      <c r="AT160" s="241" t="s">
        <v>162</v>
      </c>
      <c r="AU160" s="241" t="s">
        <v>87</v>
      </c>
      <c r="AY160" s="18" t="s">
        <v>160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87</v>
      </c>
      <c r="BK160" s="242">
        <f>ROUND(I160*H160,2)</f>
        <v>0</v>
      </c>
      <c r="BL160" s="18" t="s">
        <v>166</v>
      </c>
      <c r="BM160" s="241" t="s">
        <v>402</v>
      </c>
    </row>
    <row r="161" s="14" customFormat="1">
      <c r="A161" s="14"/>
      <c r="B161" s="254"/>
      <c r="C161" s="255"/>
      <c r="D161" s="245" t="s">
        <v>168</v>
      </c>
      <c r="E161" s="256" t="s">
        <v>1</v>
      </c>
      <c r="F161" s="257" t="s">
        <v>1442</v>
      </c>
      <c r="G161" s="255"/>
      <c r="H161" s="258">
        <v>0.20000000000000001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168</v>
      </c>
      <c r="AU161" s="264" t="s">
        <v>87</v>
      </c>
      <c r="AV161" s="14" t="s">
        <v>89</v>
      </c>
      <c r="AW161" s="14" t="s">
        <v>36</v>
      </c>
      <c r="AX161" s="14" t="s">
        <v>80</v>
      </c>
      <c r="AY161" s="264" t="s">
        <v>160</v>
      </c>
    </row>
    <row r="162" s="15" customFormat="1">
      <c r="A162" s="15"/>
      <c r="B162" s="265"/>
      <c r="C162" s="266"/>
      <c r="D162" s="245" t="s">
        <v>168</v>
      </c>
      <c r="E162" s="267" t="s">
        <v>1</v>
      </c>
      <c r="F162" s="268" t="s">
        <v>173</v>
      </c>
      <c r="G162" s="266"/>
      <c r="H162" s="269">
        <v>0.20000000000000001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5" t="s">
        <v>168</v>
      </c>
      <c r="AU162" s="275" t="s">
        <v>87</v>
      </c>
      <c r="AV162" s="15" t="s">
        <v>166</v>
      </c>
      <c r="AW162" s="15" t="s">
        <v>36</v>
      </c>
      <c r="AX162" s="15" t="s">
        <v>87</v>
      </c>
      <c r="AY162" s="275" t="s">
        <v>160</v>
      </c>
    </row>
    <row r="163" s="2" customFormat="1" ht="21.75" customHeight="1">
      <c r="A163" s="39"/>
      <c r="B163" s="40"/>
      <c r="C163" s="229" t="s">
        <v>303</v>
      </c>
      <c r="D163" s="229" t="s">
        <v>162</v>
      </c>
      <c r="E163" s="230" t="s">
        <v>1448</v>
      </c>
      <c r="F163" s="231" t="s">
        <v>1449</v>
      </c>
      <c r="G163" s="232" t="s">
        <v>192</v>
      </c>
      <c r="H163" s="233">
        <v>6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45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166</v>
      </c>
      <c r="AT163" s="241" t="s">
        <v>162</v>
      </c>
      <c r="AU163" s="241" t="s">
        <v>87</v>
      </c>
      <c r="AY163" s="18" t="s">
        <v>160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87</v>
      </c>
      <c r="BK163" s="242">
        <f>ROUND(I163*H163,2)</f>
        <v>0</v>
      </c>
      <c r="BL163" s="18" t="s">
        <v>166</v>
      </c>
      <c r="BM163" s="241" t="s">
        <v>419</v>
      </c>
    </row>
    <row r="164" s="2" customFormat="1" ht="16.5" customHeight="1">
      <c r="A164" s="39"/>
      <c r="B164" s="40"/>
      <c r="C164" s="229" t="s">
        <v>312</v>
      </c>
      <c r="D164" s="229" t="s">
        <v>162</v>
      </c>
      <c r="E164" s="230" t="s">
        <v>1450</v>
      </c>
      <c r="F164" s="231" t="s">
        <v>1451</v>
      </c>
      <c r="G164" s="232" t="s">
        <v>1278</v>
      </c>
      <c r="H164" s="233">
        <v>2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45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166</v>
      </c>
      <c r="AT164" s="241" t="s">
        <v>162</v>
      </c>
      <c r="AU164" s="241" t="s">
        <v>87</v>
      </c>
      <c r="AY164" s="18" t="s">
        <v>160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87</v>
      </c>
      <c r="BK164" s="242">
        <f>ROUND(I164*H164,2)</f>
        <v>0</v>
      </c>
      <c r="BL164" s="18" t="s">
        <v>166</v>
      </c>
      <c r="BM164" s="241" t="s">
        <v>431</v>
      </c>
    </row>
    <row r="165" s="2" customFormat="1" ht="16.5" customHeight="1">
      <c r="A165" s="39"/>
      <c r="B165" s="40"/>
      <c r="C165" s="229" t="s">
        <v>319</v>
      </c>
      <c r="D165" s="229" t="s">
        <v>162</v>
      </c>
      <c r="E165" s="230" t="s">
        <v>1452</v>
      </c>
      <c r="F165" s="231" t="s">
        <v>1453</v>
      </c>
      <c r="G165" s="232" t="s">
        <v>1278</v>
      </c>
      <c r="H165" s="233">
        <v>4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45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166</v>
      </c>
      <c r="AT165" s="241" t="s">
        <v>162</v>
      </c>
      <c r="AU165" s="241" t="s">
        <v>87</v>
      </c>
      <c r="AY165" s="18" t="s">
        <v>160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87</v>
      </c>
      <c r="BK165" s="242">
        <f>ROUND(I165*H165,2)</f>
        <v>0</v>
      </c>
      <c r="BL165" s="18" t="s">
        <v>166</v>
      </c>
      <c r="BM165" s="241" t="s">
        <v>442</v>
      </c>
    </row>
    <row r="166" s="2" customFormat="1" ht="24.15" customHeight="1">
      <c r="A166" s="39"/>
      <c r="B166" s="40"/>
      <c r="C166" s="229" t="s">
        <v>324</v>
      </c>
      <c r="D166" s="229" t="s">
        <v>162</v>
      </c>
      <c r="E166" s="230" t="s">
        <v>1454</v>
      </c>
      <c r="F166" s="231" t="s">
        <v>1455</v>
      </c>
      <c r="G166" s="232" t="s">
        <v>192</v>
      </c>
      <c r="H166" s="233">
        <v>4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45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166</v>
      </c>
      <c r="AT166" s="241" t="s">
        <v>162</v>
      </c>
      <c r="AU166" s="241" t="s">
        <v>87</v>
      </c>
      <c r="AY166" s="18" t="s">
        <v>160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87</v>
      </c>
      <c r="BK166" s="242">
        <f>ROUND(I166*H166,2)</f>
        <v>0</v>
      </c>
      <c r="BL166" s="18" t="s">
        <v>166</v>
      </c>
      <c r="BM166" s="241" t="s">
        <v>458</v>
      </c>
    </row>
    <row r="167" s="2" customFormat="1" ht="21.75" customHeight="1">
      <c r="A167" s="39"/>
      <c r="B167" s="40"/>
      <c r="C167" s="229" t="s">
        <v>7</v>
      </c>
      <c r="D167" s="229" t="s">
        <v>162</v>
      </c>
      <c r="E167" s="230" t="s">
        <v>1456</v>
      </c>
      <c r="F167" s="231" t="s">
        <v>1457</v>
      </c>
      <c r="G167" s="232" t="s">
        <v>192</v>
      </c>
      <c r="H167" s="233">
        <v>4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45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166</v>
      </c>
      <c r="AT167" s="241" t="s">
        <v>162</v>
      </c>
      <c r="AU167" s="241" t="s">
        <v>87</v>
      </c>
      <c r="AY167" s="18" t="s">
        <v>160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87</v>
      </c>
      <c r="BK167" s="242">
        <f>ROUND(I167*H167,2)</f>
        <v>0</v>
      </c>
      <c r="BL167" s="18" t="s">
        <v>166</v>
      </c>
      <c r="BM167" s="241" t="s">
        <v>468</v>
      </c>
    </row>
    <row r="168" s="2" customFormat="1" ht="16.5" customHeight="1">
      <c r="A168" s="39"/>
      <c r="B168" s="40"/>
      <c r="C168" s="229" t="s">
        <v>332</v>
      </c>
      <c r="D168" s="229" t="s">
        <v>162</v>
      </c>
      <c r="E168" s="230" t="s">
        <v>1458</v>
      </c>
      <c r="F168" s="231" t="s">
        <v>1459</v>
      </c>
      <c r="G168" s="232" t="s">
        <v>192</v>
      </c>
      <c r="H168" s="233">
        <v>2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45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166</v>
      </c>
      <c r="AT168" s="241" t="s">
        <v>162</v>
      </c>
      <c r="AU168" s="241" t="s">
        <v>87</v>
      </c>
      <c r="AY168" s="18" t="s">
        <v>160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87</v>
      </c>
      <c r="BK168" s="242">
        <f>ROUND(I168*H168,2)</f>
        <v>0</v>
      </c>
      <c r="BL168" s="18" t="s">
        <v>166</v>
      </c>
      <c r="BM168" s="241" t="s">
        <v>477</v>
      </c>
    </row>
    <row r="169" s="2" customFormat="1" ht="33" customHeight="1">
      <c r="A169" s="39"/>
      <c r="B169" s="40"/>
      <c r="C169" s="229" t="s">
        <v>337</v>
      </c>
      <c r="D169" s="229" t="s">
        <v>162</v>
      </c>
      <c r="E169" s="230" t="s">
        <v>1460</v>
      </c>
      <c r="F169" s="231" t="s">
        <v>1461</v>
      </c>
      <c r="G169" s="232" t="s">
        <v>1278</v>
      </c>
      <c r="H169" s="233">
        <v>2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45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166</v>
      </c>
      <c r="AT169" s="241" t="s">
        <v>162</v>
      </c>
      <c r="AU169" s="241" t="s">
        <v>87</v>
      </c>
      <c r="AY169" s="18" t="s">
        <v>160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87</v>
      </c>
      <c r="BK169" s="242">
        <f>ROUND(I169*H169,2)</f>
        <v>0</v>
      </c>
      <c r="BL169" s="18" t="s">
        <v>166</v>
      </c>
      <c r="BM169" s="241" t="s">
        <v>486</v>
      </c>
    </row>
    <row r="170" s="2" customFormat="1" ht="33" customHeight="1">
      <c r="A170" s="39"/>
      <c r="B170" s="40"/>
      <c r="C170" s="229" t="s">
        <v>342</v>
      </c>
      <c r="D170" s="229" t="s">
        <v>162</v>
      </c>
      <c r="E170" s="230" t="s">
        <v>1462</v>
      </c>
      <c r="F170" s="231" t="s">
        <v>1463</v>
      </c>
      <c r="G170" s="232" t="s">
        <v>1278</v>
      </c>
      <c r="H170" s="233">
        <v>4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45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166</v>
      </c>
      <c r="AT170" s="241" t="s">
        <v>162</v>
      </c>
      <c r="AU170" s="241" t="s">
        <v>87</v>
      </c>
      <c r="AY170" s="18" t="s">
        <v>160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87</v>
      </c>
      <c r="BK170" s="242">
        <f>ROUND(I170*H170,2)</f>
        <v>0</v>
      </c>
      <c r="BL170" s="18" t="s">
        <v>166</v>
      </c>
      <c r="BM170" s="241" t="s">
        <v>502</v>
      </c>
    </row>
    <row r="171" s="2" customFormat="1" ht="16.5" customHeight="1">
      <c r="A171" s="39"/>
      <c r="B171" s="40"/>
      <c r="C171" s="229" t="s">
        <v>346</v>
      </c>
      <c r="D171" s="229" t="s">
        <v>162</v>
      </c>
      <c r="E171" s="230" t="s">
        <v>1464</v>
      </c>
      <c r="F171" s="231" t="s">
        <v>1465</v>
      </c>
      <c r="G171" s="232" t="s">
        <v>192</v>
      </c>
      <c r="H171" s="233">
        <v>6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45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166</v>
      </c>
      <c r="AT171" s="241" t="s">
        <v>162</v>
      </c>
      <c r="AU171" s="241" t="s">
        <v>87</v>
      </c>
      <c r="AY171" s="18" t="s">
        <v>160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87</v>
      </c>
      <c r="BK171" s="242">
        <f>ROUND(I171*H171,2)</f>
        <v>0</v>
      </c>
      <c r="BL171" s="18" t="s">
        <v>166</v>
      </c>
      <c r="BM171" s="241" t="s">
        <v>514</v>
      </c>
    </row>
    <row r="172" s="2" customFormat="1" ht="24.15" customHeight="1">
      <c r="A172" s="39"/>
      <c r="B172" s="40"/>
      <c r="C172" s="229" t="s">
        <v>351</v>
      </c>
      <c r="D172" s="229" t="s">
        <v>162</v>
      </c>
      <c r="E172" s="230" t="s">
        <v>1466</v>
      </c>
      <c r="F172" s="231" t="s">
        <v>1467</v>
      </c>
      <c r="G172" s="232" t="s">
        <v>1468</v>
      </c>
      <c r="H172" s="233">
        <v>6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45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166</v>
      </c>
      <c r="AT172" s="241" t="s">
        <v>162</v>
      </c>
      <c r="AU172" s="241" t="s">
        <v>87</v>
      </c>
      <c r="AY172" s="18" t="s">
        <v>160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87</v>
      </c>
      <c r="BK172" s="242">
        <f>ROUND(I172*H172,2)</f>
        <v>0</v>
      </c>
      <c r="BL172" s="18" t="s">
        <v>166</v>
      </c>
      <c r="BM172" s="241" t="s">
        <v>525</v>
      </c>
    </row>
    <row r="173" s="2" customFormat="1" ht="21.75" customHeight="1">
      <c r="A173" s="39"/>
      <c r="B173" s="40"/>
      <c r="C173" s="229" t="s">
        <v>356</v>
      </c>
      <c r="D173" s="229" t="s">
        <v>162</v>
      </c>
      <c r="E173" s="230" t="s">
        <v>1469</v>
      </c>
      <c r="F173" s="231" t="s">
        <v>1470</v>
      </c>
      <c r="G173" s="232" t="s">
        <v>176</v>
      </c>
      <c r="H173" s="233">
        <v>0.35299999999999998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45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166</v>
      </c>
      <c r="AT173" s="241" t="s">
        <v>162</v>
      </c>
      <c r="AU173" s="241" t="s">
        <v>87</v>
      </c>
      <c r="AY173" s="18" t="s">
        <v>160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87</v>
      </c>
      <c r="BK173" s="242">
        <f>ROUND(I173*H173,2)</f>
        <v>0</v>
      </c>
      <c r="BL173" s="18" t="s">
        <v>166</v>
      </c>
      <c r="BM173" s="241" t="s">
        <v>537</v>
      </c>
    </row>
    <row r="174" s="12" customFormat="1" ht="25.92" customHeight="1">
      <c r="A174" s="12"/>
      <c r="B174" s="213"/>
      <c r="C174" s="214"/>
      <c r="D174" s="215" t="s">
        <v>79</v>
      </c>
      <c r="E174" s="216" t="s">
        <v>1304</v>
      </c>
      <c r="F174" s="216" t="s">
        <v>1305</v>
      </c>
      <c r="G174" s="214"/>
      <c r="H174" s="214"/>
      <c r="I174" s="217"/>
      <c r="J174" s="218">
        <f>BK174</f>
        <v>0</v>
      </c>
      <c r="K174" s="214"/>
      <c r="L174" s="219"/>
      <c r="M174" s="220"/>
      <c r="N174" s="221"/>
      <c r="O174" s="221"/>
      <c r="P174" s="222">
        <f>SUM(P175:P178)</f>
        <v>0</v>
      </c>
      <c r="Q174" s="221"/>
      <c r="R174" s="222">
        <f>SUM(R175:R178)</f>
        <v>0</v>
      </c>
      <c r="S174" s="221"/>
      <c r="T174" s="223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4" t="s">
        <v>87</v>
      </c>
      <c r="AT174" s="225" t="s">
        <v>79</v>
      </c>
      <c r="AU174" s="225" t="s">
        <v>80</v>
      </c>
      <c r="AY174" s="224" t="s">
        <v>160</v>
      </c>
      <c r="BK174" s="226">
        <f>SUM(BK175:BK178)</f>
        <v>0</v>
      </c>
    </row>
    <row r="175" s="2" customFormat="1" ht="16.5" customHeight="1">
      <c r="A175" s="39"/>
      <c r="B175" s="40"/>
      <c r="C175" s="229" t="s">
        <v>360</v>
      </c>
      <c r="D175" s="229" t="s">
        <v>162</v>
      </c>
      <c r="E175" s="230" t="s">
        <v>1306</v>
      </c>
      <c r="F175" s="231" t="s">
        <v>1307</v>
      </c>
      <c r="G175" s="232" t="s">
        <v>1308</v>
      </c>
      <c r="H175" s="233">
        <v>1</v>
      </c>
      <c r="I175" s="234"/>
      <c r="J175" s="235">
        <f>ROUND(I175*H175,2)</f>
        <v>0</v>
      </c>
      <c r="K175" s="236"/>
      <c r="L175" s="45"/>
      <c r="M175" s="237" t="s">
        <v>1</v>
      </c>
      <c r="N175" s="238" t="s">
        <v>45</v>
      </c>
      <c r="O175" s="92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41" t="s">
        <v>166</v>
      </c>
      <c r="AT175" s="241" t="s">
        <v>162</v>
      </c>
      <c r="AU175" s="241" t="s">
        <v>87</v>
      </c>
      <c r="AY175" s="18" t="s">
        <v>160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8" t="s">
        <v>87</v>
      </c>
      <c r="BK175" s="242">
        <f>ROUND(I175*H175,2)</f>
        <v>0</v>
      </c>
      <c r="BL175" s="18" t="s">
        <v>166</v>
      </c>
      <c r="BM175" s="241" t="s">
        <v>550</v>
      </c>
    </row>
    <row r="176" s="2" customFormat="1" ht="16.5" customHeight="1">
      <c r="A176" s="39"/>
      <c r="B176" s="40"/>
      <c r="C176" s="229" t="s">
        <v>366</v>
      </c>
      <c r="D176" s="229" t="s">
        <v>162</v>
      </c>
      <c r="E176" s="230" t="s">
        <v>1314</v>
      </c>
      <c r="F176" s="231" t="s">
        <v>1315</v>
      </c>
      <c r="G176" s="232" t="s">
        <v>1312</v>
      </c>
      <c r="H176" s="233">
        <v>1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45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166</v>
      </c>
      <c r="AT176" s="241" t="s">
        <v>162</v>
      </c>
      <c r="AU176" s="241" t="s">
        <v>87</v>
      </c>
      <c r="AY176" s="18" t="s">
        <v>160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87</v>
      </c>
      <c r="BK176" s="242">
        <f>ROUND(I176*H176,2)</f>
        <v>0</v>
      </c>
      <c r="BL176" s="18" t="s">
        <v>166</v>
      </c>
      <c r="BM176" s="241" t="s">
        <v>560</v>
      </c>
    </row>
    <row r="177" s="2" customFormat="1" ht="24.15" customHeight="1">
      <c r="A177" s="39"/>
      <c r="B177" s="40"/>
      <c r="C177" s="229" t="s">
        <v>372</v>
      </c>
      <c r="D177" s="229" t="s">
        <v>162</v>
      </c>
      <c r="E177" s="230" t="s">
        <v>1317</v>
      </c>
      <c r="F177" s="231" t="s">
        <v>1318</v>
      </c>
      <c r="G177" s="232" t="s">
        <v>1319</v>
      </c>
      <c r="H177" s="233">
        <v>1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45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166</v>
      </c>
      <c r="AT177" s="241" t="s">
        <v>162</v>
      </c>
      <c r="AU177" s="241" t="s">
        <v>87</v>
      </c>
      <c r="AY177" s="18" t="s">
        <v>160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87</v>
      </c>
      <c r="BK177" s="242">
        <f>ROUND(I177*H177,2)</f>
        <v>0</v>
      </c>
      <c r="BL177" s="18" t="s">
        <v>166</v>
      </c>
      <c r="BM177" s="241" t="s">
        <v>572</v>
      </c>
    </row>
    <row r="178" s="2" customFormat="1" ht="16.5" customHeight="1">
      <c r="A178" s="39"/>
      <c r="B178" s="40"/>
      <c r="C178" s="229" t="s">
        <v>389</v>
      </c>
      <c r="D178" s="229" t="s">
        <v>162</v>
      </c>
      <c r="E178" s="230" t="s">
        <v>1321</v>
      </c>
      <c r="F178" s="231" t="s">
        <v>1322</v>
      </c>
      <c r="G178" s="232" t="s">
        <v>1308</v>
      </c>
      <c r="H178" s="233">
        <v>1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45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166</v>
      </c>
      <c r="AT178" s="241" t="s">
        <v>162</v>
      </c>
      <c r="AU178" s="241" t="s">
        <v>87</v>
      </c>
      <c r="AY178" s="18" t="s">
        <v>160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87</v>
      </c>
      <c r="BK178" s="242">
        <f>ROUND(I178*H178,2)</f>
        <v>0</v>
      </c>
      <c r="BL178" s="18" t="s">
        <v>166</v>
      </c>
      <c r="BM178" s="241" t="s">
        <v>582</v>
      </c>
    </row>
    <row r="179" s="12" customFormat="1" ht="25.92" customHeight="1">
      <c r="A179" s="12"/>
      <c r="B179" s="213"/>
      <c r="C179" s="214"/>
      <c r="D179" s="215" t="s">
        <v>79</v>
      </c>
      <c r="E179" s="216" t="s">
        <v>1471</v>
      </c>
      <c r="F179" s="216" t="s">
        <v>1472</v>
      </c>
      <c r="G179" s="214"/>
      <c r="H179" s="214"/>
      <c r="I179" s="217"/>
      <c r="J179" s="218">
        <f>BK179</f>
        <v>0</v>
      </c>
      <c r="K179" s="214"/>
      <c r="L179" s="219"/>
      <c r="M179" s="220"/>
      <c r="N179" s="221"/>
      <c r="O179" s="221"/>
      <c r="P179" s="222">
        <f>P180</f>
        <v>0</v>
      </c>
      <c r="Q179" s="221"/>
      <c r="R179" s="222">
        <f>R180</f>
        <v>0</v>
      </c>
      <c r="S179" s="221"/>
      <c r="T179" s="223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4" t="s">
        <v>87</v>
      </c>
      <c r="AT179" s="225" t="s">
        <v>79</v>
      </c>
      <c r="AU179" s="225" t="s">
        <v>80</v>
      </c>
      <c r="AY179" s="224" t="s">
        <v>160</v>
      </c>
      <c r="BK179" s="226">
        <f>BK180</f>
        <v>0</v>
      </c>
    </row>
    <row r="180" s="2" customFormat="1" ht="24.15" customHeight="1">
      <c r="A180" s="39"/>
      <c r="B180" s="40"/>
      <c r="C180" s="229" t="s">
        <v>402</v>
      </c>
      <c r="D180" s="229" t="s">
        <v>162</v>
      </c>
      <c r="E180" s="230" t="s">
        <v>1473</v>
      </c>
      <c r="F180" s="231" t="s">
        <v>1474</v>
      </c>
      <c r="G180" s="232" t="s">
        <v>1312</v>
      </c>
      <c r="H180" s="233">
        <v>32</v>
      </c>
      <c r="I180" s="234"/>
      <c r="J180" s="235">
        <f>ROUND(I180*H180,2)</f>
        <v>0</v>
      </c>
      <c r="K180" s="236"/>
      <c r="L180" s="45"/>
      <c r="M180" s="307" t="s">
        <v>1</v>
      </c>
      <c r="N180" s="308" t="s">
        <v>45</v>
      </c>
      <c r="O180" s="309"/>
      <c r="P180" s="310">
        <f>O180*H180</f>
        <v>0</v>
      </c>
      <c r="Q180" s="310">
        <v>0</v>
      </c>
      <c r="R180" s="310">
        <f>Q180*H180</f>
        <v>0</v>
      </c>
      <c r="S180" s="310">
        <v>0</v>
      </c>
      <c r="T180" s="31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166</v>
      </c>
      <c r="AT180" s="241" t="s">
        <v>162</v>
      </c>
      <c r="AU180" s="241" t="s">
        <v>87</v>
      </c>
      <c r="AY180" s="18" t="s">
        <v>160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87</v>
      </c>
      <c r="BK180" s="242">
        <f>ROUND(I180*H180,2)</f>
        <v>0</v>
      </c>
      <c r="BL180" s="18" t="s">
        <v>166</v>
      </c>
      <c r="BM180" s="241" t="s">
        <v>592</v>
      </c>
    </row>
    <row r="181" s="2" customFormat="1" ht="6.96" customHeight="1">
      <c r="A181" s="39"/>
      <c r="B181" s="67"/>
      <c r="C181" s="68"/>
      <c r="D181" s="68"/>
      <c r="E181" s="68"/>
      <c r="F181" s="68"/>
      <c r="G181" s="68"/>
      <c r="H181" s="68"/>
      <c r="I181" s="68"/>
      <c r="J181" s="68"/>
      <c r="K181" s="68"/>
      <c r="L181" s="45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zO1T6PEkuSTuRLzmG+/w+upTY86QLwHRt3cJwV7fRZhb94DvopF6/04BAVY/cnht7qtKjJ8/aJZEMPeuMPkoDw==" hashValue="FDr4+Td2Yul1qhPd7PgIrCiGISFetr63wNo+cwQFz6tPb9J3rqWytVTlgHJy+nabXgztoTYQBh/LUg7RvQIHRQ==" algorithmName="SHA-512" password="C4A3"/>
  <autoFilter ref="C127:K180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4:H114"/>
    <mergeCell ref="E118:H118"/>
    <mergeCell ref="E116:H116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89</v>
      </c>
    </row>
    <row r="4" s="1" customFormat="1" ht="24.96" customHeight="1">
      <c r="B4" s="21"/>
      <c r="D4" s="150" t="s">
        <v>114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HYGIENICKÉHO ZAŘÍZENÍ ZŠ-ÚSTECKÁ Č.P. 500 A 598</v>
      </c>
      <c r="F7" s="152"/>
      <c r="G7" s="152"/>
      <c r="H7" s="152"/>
      <c r="L7" s="21"/>
    </row>
    <row r="8">
      <c r="B8" s="21"/>
      <c r="D8" s="152" t="s">
        <v>115</v>
      </c>
      <c r="L8" s="21"/>
    </row>
    <row r="9" s="1" customFormat="1" ht="16.5" customHeight="1">
      <c r="B9" s="21"/>
      <c r="E9" s="153" t="s">
        <v>116</v>
      </c>
      <c r="F9" s="1"/>
      <c r="G9" s="1"/>
      <c r="H9" s="1"/>
      <c r="L9" s="21"/>
    </row>
    <row r="10" s="1" customFormat="1" ht="12" customHeight="1">
      <c r="B10" s="21"/>
      <c r="D10" s="152" t="s">
        <v>117</v>
      </c>
      <c r="L10" s="21"/>
    </row>
    <row r="11" s="2" customFormat="1" ht="16.5" customHeight="1">
      <c r="A11" s="39"/>
      <c r="B11" s="45"/>
      <c r="C11" s="39"/>
      <c r="D11" s="39"/>
      <c r="E11" s="164" t="s">
        <v>1059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1060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1475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14. 5. 2022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26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27</v>
      </c>
      <c r="F19" s="39"/>
      <c r="G19" s="39"/>
      <c r="H19" s="39"/>
      <c r="I19" s="152" t="s">
        <v>28</v>
      </c>
      <c r="J19" s="142" t="s">
        <v>29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30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28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32</v>
      </c>
      <c r="E24" s="39"/>
      <c r="F24" s="39"/>
      <c r="G24" s="39"/>
      <c r="H24" s="39"/>
      <c r="I24" s="152" t="s">
        <v>25</v>
      </c>
      <c r="J24" s="142" t="s">
        <v>33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34</v>
      </c>
      <c r="F25" s="39"/>
      <c r="G25" s="39"/>
      <c r="H25" s="39"/>
      <c r="I25" s="152" t="s">
        <v>28</v>
      </c>
      <c r="J25" s="142" t="s">
        <v>35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37</v>
      </c>
      <c r="E27" s="39"/>
      <c r="F27" s="39"/>
      <c r="G27" s="39"/>
      <c r="H27" s="39"/>
      <c r="I27" s="152" t="s">
        <v>25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38</v>
      </c>
      <c r="F28" s="39"/>
      <c r="G28" s="39"/>
      <c r="H28" s="39"/>
      <c r="I28" s="152" t="s">
        <v>28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39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40</v>
      </c>
      <c r="E34" s="39"/>
      <c r="F34" s="39"/>
      <c r="G34" s="39"/>
      <c r="H34" s="39"/>
      <c r="I34" s="39"/>
      <c r="J34" s="162">
        <f>ROUND(J131,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42</v>
      </c>
      <c r="G36" s="39"/>
      <c r="H36" s="39"/>
      <c r="I36" s="163" t="s">
        <v>41</v>
      </c>
      <c r="J36" s="163" t="s">
        <v>43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44</v>
      </c>
      <c r="E37" s="152" t="s">
        <v>45</v>
      </c>
      <c r="F37" s="165">
        <f>ROUND((SUM(BE131:BE166)),  2)</f>
        <v>0</v>
      </c>
      <c r="G37" s="39"/>
      <c r="H37" s="39"/>
      <c r="I37" s="166">
        <v>0.20999999999999999</v>
      </c>
      <c r="J37" s="165">
        <f>ROUND(((SUM(BE131:BE166))*I37),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46</v>
      </c>
      <c r="F38" s="165">
        <f>ROUND((SUM(BF131:BF166)),  2)</f>
        <v>0</v>
      </c>
      <c r="G38" s="39"/>
      <c r="H38" s="39"/>
      <c r="I38" s="166">
        <v>0.14999999999999999</v>
      </c>
      <c r="J38" s="165">
        <f>ROUND(((SUM(BF131:BF166))*I38),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47</v>
      </c>
      <c r="F39" s="165">
        <f>ROUND((SUM(BG131:BG166)),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48</v>
      </c>
      <c r="F40" s="165">
        <f>ROUND((SUM(BH131:BH166)),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49</v>
      </c>
      <c r="F41" s="165">
        <f>ROUND((SUM(BI131:BI166)),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50</v>
      </c>
      <c r="E43" s="169"/>
      <c r="F43" s="169"/>
      <c r="G43" s="170" t="s">
        <v>51</v>
      </c>
      <c r="H43" s="171" t="s">
        <v>52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53</v>
      </c>
      <c r="E50" s="175"/>
      <c r="F50" s="175"/>
      <c r="G50" s="174" t="s">
        <v>54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55</v>
      </c>
      <c r="E61" s="177"/>
      <c r="F61" s="178" t="s">
        <v>56</v>
      </c>
      <c r="G61" s="176" t="s">
        <v>55</v>
      </c>
      <c r="H61" s="177"/>
      <c r="I61" s="177"/>
      <c r="J61" s="179" t="s">
        <v>56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57</v>
      </c>
      <c r="E65" s="180"/>
      <c r="F65" s="180"/>
      <c r="G65" s="174" t="s">
        <v>58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55</v>
      </c>
      <c r="E76" s="177"/>
      <c r="F76" s="178" t="s">
        <v>56</v>
      </c>
      <c r="G76" s="176" t="s">
        <v>55</v>
      </c>
      <c r="H76" s="177"/>
      <c r="I76" s="177"/>
      <c r="J76" s="179" t="s">
        <v>56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HYGIENICKÉHO ZAŘÍZENÍ ZŠ-ÚSTECKÁ Č.P. 500 A 598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6" t="s">
        <v>1059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1060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1D.1.4.4 - Zařízení pro vytápění staveb 1.etapa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14. 5. 2022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MĚSTO ČESKÁ TŘEBOVÁ</v>
      </c>
      <c r="G95" s="41"/>
      <c r="H95" s="41"/>
      <c r="I95" s="33" t="s">
        <v>32</v>
      </c>
      <c r="J95" s="37" t="str">
        <f>E25</f>
        <v>K I P spol. s r. 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30</v>
      </c>
      <c r="D96" s="41"/>
      <c r="E96" s="41"/>
      <c r="F96" s="28" t="str">
        <f>IF(E22="","",E22)</f>
        <v>Vyplň údaj</v>
      </c>
      <c r="G96" s="41"/>
      <c r="H96" s="41"/>
      <c r="I96" s="33" t="s">
        <v>37</v>
      </c>
      <c r="J96" s="37" t="str">
        <f>E28</f>
        <v>Pavel Rinn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120</v>
      </c>
      <c r="D98" s="187"/>
      <c r="E98" s="187"/>
      <c r="F98" s="187"/>
      <c r="G98" s="187"/>
      <c r="H98" s="187"/>
      <c r="I98" s="187"/>
      <c r="J98" s="188" t="s">
        <v>121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122</v>
      </c>
      <c r="D100" s="41"/>
      <c r="E100" s="41"/>
      <c r="F100" s="41"/>
      <c r="G100" s="41"/>
      <c r="H100" s="41"/>
      <c r="I100" s="41"/>
      <c r="J100" s="111">
        <f>J131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123</v>
      </c>
    </row>
    <row r="101" s="9" customFormat="1" ht="24.96" customHeight="1">
      <c r="A101" s="9"/>
      <c r="B101" s="190"/>
      <c r="C101" s="191"/>
      <c r="D101" s="192" t="s">
        <v>1476</v>
      </c>
      <c r="E101" s="193"/>
      <c r="F101" s="193"/>
      <c r="G101" s="193"/>
      <c r="H101" s="193"/>
      <c r="I101" s="193"/>
      <c r="J101" s="194">
        <f>J132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90"/>
      <c r="C102" s="191"/>
      <c r="D102" s="192" t="s">
        <v>1477</v>
      </c>
      <c r="E102" s="193"/>
      <c r="F102" s="193"/>
      <c r="G102" s="193"/>
      <c r="H102" s="193"/>
      <c r="I102" s="193"/>
      <c r="J102" s="194">
        <f>J137</f>
        <v>0</v>
      </c>
      <c r="K102" s="191"/>
      <c r="L102" s="19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90"/>
      <c r="C103" s="191"/>
      <c r="D103" s="192" t="s">
        <v>1478</v>
      </c>
      <c r="E103" s="193"/>
      <c r="F103" s="193"/>
      <c r="G103" s="193"/>
      <c r="H103" s="193"/>
      <c r="I103" s="193"/>
      <c r="J103" s="194">
        <f>J142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90"/>
      <c r="C104" s="191"/>
      <c r="D104" s="192" t="s">
        <v>1479</v>
      </c>
      <c r="E104" s="193"/>
      <c r="F104" s="193"/>
      <c r="G104" s="193"/>
      <c r="H104" s="193"/>
      <c r="I104" s="193"/>
      <c r="J104" s="194">
        <f>J148</f>
        <v>0</v>
      </c>
      <c r="K104" s="191"/>
      <c r="L104" s="19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1067</v>
      </c>
      <c r="E105" s="193"/>
      <c r="F105" s="193"/>
      <c r="G105" s="193"/>
      <c r="H105" s="193"/>
      <c r="I105" s="193"/>
      <c r="J105" s="194">
        <f>J152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90"/>
      <c r="C106" s="191"/>
      <c r="D106" s="192" t="s">
        <v>1480</v>
      </c>
      <c r="E106" s="193"/>
      <c r="F106" s="193"/>
      <c r="G106" s="193"/>
      <c r="H106" s="193"/>
      <c r="I106" s="193"/>
      <c r="J106" s="194">
        <f>J157</f>
        <v>0</v>
      </c>
      <c r="K106" s="191"/>
      <c r="L106" s="19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90"/>
      <c r="C107" s="191"/>
      <c r="D107" s="192" t="s">
        <v>1481</v>
      </c>
      <c r="E107" s="193"/>
      <c r="F107" s="193"/>
      <c r="G107" s="193"/>
      <c r="H107" s="193"/>
      <c r="I107" s="193"/>
      <c r="J107" s="194">
        <f>J162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145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6.25" customHeight="1">
      <c r="A117" s="39"/>
      <c r="B117" s="40"/>
      <c r="C117" s="41"/>
      <c r="D117" s="41"/>
      <c r="E117" s="185" t="str">
        <f>E7</f>
        <v>REKONSTRUKCE HYGIENICKÉHO ZAŘÍZENÍ ZŠ-ÚSTECKÁ Č.P. 500 A 598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1" customFormat="1" ht="12" customHeight="1">
      <c r="B118" s="22"/>
      <c r="C118" s="33" t="s">
        <v>115</v>
      </c>
      <c r="D118" s="23"/>
      <c r="E118" s="23"/>
      <c r="F118" s="23"/>
      <c r="G118" s="23"/>
      <c r="H118" s="23"/>
      <c r="I118" s="23"/>
      <c r="J118" s="23"/>
      <c r="K118" s="23"/>
      <c r="L118" s="21"/>
    </row>
    <row r="119" s="1" customFormat="1" ht="16.5" customHeight="1">
      <c r="B119" s="22"/>
      <c r="C119" s="23"/>
      <c r="D119" s="23"/>
      <c r="E119" s="185" t="s">
        <v>116</v>
      </c>
      <c r="F119" s="23"/>
      <c r="G119" s="23"/>
      <c r="H119" s="23"/>
      <c r="I119" s="23"/>
      <c r="J119" s="23"/>
      <c r="K119" s="23"/>
      <c r="L119" s="21"/>
    </row>
    <row r="120" s="1" customFormat="1" ht="12" customHeight="1">
      <c r="B120" s="22"/>
      <c r="C120" s="33" t="s">
        <v>117</v>
      </c>
      <c r="D120" s="23"/>
      <c r="E120" s="23"/>
      <c r="F120" s="23"/>
      <c r="G120" s="23"/>
      <c r="H120" s="23"/>
      <c r="I120" s="23"/>
      <c r="J120" s="23"/>
      <c r="K120" s="23"/>
      <c r="L120" s="21"/>
    </row>
    <row r="121" s="2" customFormat="1" ht="16.5" customHeight="1">
      <c r="A121" s="39"/>
      <c r="B121" s="40"/>
      <c r="C121" s="41"/>
      <c r="D121" s="41"/>
      <c r="E121" s="306" t="s">
        <v>1059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1060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77" t="str">
        <f>E13</f>
        <v>1D.1.4.4 - Zařízení pro vytápění staveb 1.etapa</v>
      </c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2" customHeight="1">
      <c r="A125" s="39"/>
      <c r="B125" s="40"/>
      <c r="C125" s="33" t="s">
        <v>20</v>
      </c>
      <c r="D125" s="41"/>
      <c r="E125" s="41"/>
      <c r="F125" s="28" t="str">
        <f>F16</f>
        <v xml:space="preserve"> </v>
      </c>
      <c r="G125" s="41"/>
      <c r="H125" s="41"/>
      <c r="I125" s="33" t="s">
        <v>22</v>
      </c>
      <c r="J125" s="80" t="str">
        <f>IF(J16="","",J16)</f>
        <v>14. 5. 2022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24</v>
      </c>
      <c r="D127" s="41"/>
      <c r="E127" s="41"/>
      <c r="F127" s="28" t="str">
        <f>E19</f>
        <v>MĚSTO ČESKÁ TŘEBOVÁ</v>
      </c>
      <c r="G127" s="41"/>
      <c r="H127" s="41"/>
      <c r="I127" s="33" t="s">
        <v>32</v>
      </c>
      <c r="J127" s="37" t="str">
        <f>E25</f>
        <v>K I P spol. s r. o.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30</v>
      </c>
      <c r="D128" s="41"/>
      <c r="E128" s="41"/>
      <c r="F128" s="28" t="str">
        <f>IF(E22="","",E22)</f>
        <v>Vyplň údaj</v>
      </c>
      <c r="G128" s="41"/>
      <c r="H128" s="41"/>
      <c r="I128" s="33" t="s">
        <v>37</v>
      </c>
      <c r="J128" s="37" t="str">
        <f>E28</f>
        <v>Pavel Rinn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0.32" customHeight="1">
      <c r="A129" s="39"/>
      <c r="B129" s="40"/>
      <c r="C129" s="41"/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11" customFormat="1" ht="29.28" customHeight="1">
      <c r="A130" s="201"/>
      <c r="B130" s="202"/>
      <c r="C130" s="203" t="s">
        <v>146</v>
      </c>
      <c r="D130" s="204" t="s">
        <v>65</v>
      </c>
      <c r="E130" s="204" t="s">
        <v>61</v>
      </c>
      <c r="F130" s="204" t="s">
        <v>62</v>
      </c>
      <c r="G130" s="204" t="s">
        <v>147</v>
      </c>
      <c r="H130" s="204" t="s">
        <v>148</v>
      </c>
      <c r="I130" s="204" t="s">
        <v>149</v>
      </c>
      <c r="J130" s="205" t="s">
        <v>121</v>
      </c>
      <c r="K130" s="206" t="s">
        <v>150</v>
      </c>
      <c r="L130" s="207"/>
      <c r="M130" s="101" t="s">
        <v>1</v>
      </c>
      <c r="N130" s="102" t="s">
        <v>44</v>
      </c>
      <c r="O130" s="102" t="s">
        <v>151</v>
      </c>
      <c r="P130" s="102" t="s">
        <v>152</v>
      </c>
      <c r="Q130" s="102" t="s">
        <v>153</v>
      </c>
      <c r="R130" s="102" t="s">
        <v>154</v>
      </c>
      <c r="S130" s="102" t="s">
        <v>155</v>
      </c>
      <c r="T130" s="103" t="s">
        <v>156</v>
      </c>
      <c r="U130" s="201"/>
      <c r="V130" s="201"/>
      <c r="W130" s="201"/>
      <c r="X130" s="201"/>
      <c r="Y130" s="201"/>
      <c r="Z130" s="201"/>
      <c r="AA130" s="201"/>
      <c r="AB130" s="201"/>
      <c r="AC130" s="201"/>
      <c r="AD130" s="201"/>
      <c r="AE130" s="201"/>
    </row>
    <row r="131" s="2" customFormat="1" ht="22.8" customHeight="1">
      <c r="A131" s="39"/>
      <c r="B131" s="40"/>
      <c r="C131" s="108" t="s">
        <v>157</v>
      </c>
      <c r="D131" s="41"/>
      <c r="E131" s="41"/>
      <c r="F131" s="41"/>
      <c r="G131" s="41"/>
      <c r="H131" s="41"/>
      <c r="I131" s="41"/>
      <c r="J131" s="208">
        <f>BK131</f>
        <v>0</v>
      </c>
      <c r="K131" s="41"/>
      <c r="L131" s="45"/>
      <c r="M131" s="104"/>
      <c r="N131" s="209"/>
      <c r="O131" s="105"/>
      <c r="P131" s="210">
        <f>P132+P137+P142+P148+P152+P157+P162</f>
        <v>0</v>
      </c>
      <c r="Q131" s="105"/>
      <c r="R131" s="210">
        <f>R132+R137+R142+R148+R152+R157+R162</f>
        <v>0</v>
      </c>
      <c r="S131" s="105"/>
      <c r="T131" s="211">
        <f>T132+T137+T142+T148+T152+T157+T162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79</v>
      </c>
      <c r="AU131" s="18" t="s">
        <v>123</v>
      </c>
      <c r="BK131" s="212">
        <f>BK132+BK137+BK142+BK148+BK152+BK157+BK162</f>
        <v>0</v>
      </c>
    </row>
    <row r="132" s="12" customFormat="1" ht="25.92" customHeight="1">
      <c r="A132" s="12"/>
      <c r="B132" s="213"/>
      <c r="C132" s="214"/>
      <c r="D132" s="215" t="s">
        <v>79</v>
      </c>
      <c r="E132" s="216" t="s">
        <v>1482</v>
      </c>
      <c r="F132" s="216" t="s">
        <v>1483</v>
      </c>
      <c r="G132" s="214"/>
      <c r="H132" s="214"/>
      <c r="I132" s="217"/>
      <c r="J132" s="218">
        <f>BK132</f>
        <v>0</v>
      </c>
      <c r="K132" s="214"/>
      <c r="L132" s="219"/>
      <c r="M132" s="220"/>
      <c r="N132" s="221"/>
      <c r="O132" s="221"/>
      <c r="P132" s="222">
        <f>SUM(P133:P136)</f>
        <v>0</v>
      </c>
      <c r="Q132" s="221"/>
      <c r="R132" s="222">
        <f>SUM(R133:R136)</f>
        <v>0</v>
      </c>
      <c r="S132" s="221"/>
      <c r="T132" s="223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4" t="s">
        <v>89</v>
      </c>
      <c r="AT132" s="225" t="s">
        <v>79</v>
      </c>
      <c r="AU132" s="225" t="s">
        <v>80</v>
      </c>
      <c r="AY132" s="224" t="s">
        <v>160</v>
      </c>
      <c r="BK132" s="226">
        <f>SUM(BK133:BK136)</f>
        <v>0</v>
      </c>
    </row>
    <row r="133" s="2" customFormat="1" ht="16.5" customHeight="1">
      <c r="A133" s="39"/>
      <c r="B133" s="40"/>
      <c r="C133" s="229" t="s">
        <v>87</v>
      </c>
      <c r="D133" s="229" t="s">
        <v>162</v>
      </c>
      <c r="E133" s="230" t="s">
        <v>1484</v>
      </c>
      <c r="F133" s="231" t="s">
        <v>1485</v>
      </c>
      <c r="G133" s="232" t="s">
        <v>201</v>
      </c>
      <c r="H133" s="233">
        <v>6</v>
      </c>
      <c r="I133" s="234"/>
      <c r="J133" s="235">
        <f>ROUND(I133*H133,2)</f>
        <v>0</v>
      </c>
      <c r="K133" s="236"/>
      <c r="L133" s="45"/>
      <c r="M133" s="237" t="s">
        <v>1</v>
      </c>
      <c r="N133" s="238" t="s">
        <v>45</v>
      </c>
      <c r="O133" s="92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41" t="s">
        <v>296</v>
      </c>
      <c r="AT133" s="241" t="s">
        <v>162</v>
      </c>
      <c r="AU133" s="241" t="s">
        <v>87</v>
      </c>
      <c r="AY133" s="18" t="s">
        <v>160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8" t="s">
        <v>87</v>
      </c>
      <c r="BK133" s="242">
        <f>ROUND(I133*H133,2)</f>
        <v>0</v>
      </c>
      <c r="BL133" s="18" t="s">
        <v>296</v>
      </c>
      <c r="BM133" s="241" t="s">
        <v>89</v>
      </c>
    </row>
    <row r="134" s="2" customFormat="1" ht="16.5" customHeight="1">
      <c r="A134" s="39"/>
      <c r="B134" s="40"/>
      <c r="C134" s="229" t="s">
        <v>89</v>
      </c>
      <c r="D134" s="229" t="s">
        <v>162</v>
      </c>
      <c r="E134" s="230" t="s">
        <v>1486</v>
      </c>
      <c r="F134" s="231" t="s">
        <v>1487</v>
      </c>
      <c r="G134" s="232" t="s">
        <v>192</v>
      </c>
      <c r="H134" s="233">
        <v>6</v>
      </c>
      <c r="I134" s="234"/>
      <c r="J134" s="235">
        <f>ROUND(I134*H134,2)</f>
        <v>0</v>
      </c>
      <c r="K134" s="236"/>
      <c r="L134" s="45"/>
      <c r="M134" s="237" t="s">
        <v>1</v>
      </c>
      <c r="N134" s="238" t="s">
        <v>45</v>
      </c>
      <c r="O134" s="92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41" t="s">
        <v>296</v>
      </c>
      <c r="AT134" s="241" t="s">
        <v>162</v>
      </c>
      <c r="AU134" s="241" t="s">
        <v>87</v>
      </c>
      <c r="AY134" s="18" t="s">
        <v>160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8" t="s">
        <v>87</v>
      </c>
      <c r="BK134" s="242">
        <f>ROUND(I134*H134,2)</f>
        <v>0</v>
      </c>
      <c r="BL134" s="18" t="s">
        <v>296</v>
      </c>
      <c r="BM134" s="241" t="s">
        <v>166</v>
      </c>
    </row>
    <row r="135" s="2" customFormat="1" ht="16.5" customHeight="1">
      <c r="A135" s="39"/>
      <c r="B135" s="40"/>
      <c r="C135" s="229" t="s">
        <v>100</v>
      </c>
      <c r="D135" s="229" t="s">
        <v>162</v>
      </c>
      <c r="E135" s="230" t="s">
        <v>1488</v>
      </c>
      <c r="F135" s="231" t="s">
        <v>1489</v>
      </c>
      <c r="G135" s="232" t="s">
        <v>192</v>
      </c>
      <c r="H135" s="233">
        <v>6</v>
      </c>
      <c r="I135" s="234"/>
      <c r="J135" s="235">
        <f>ROUND(I135*H135,2)</f>
        <v>0</v>
      </c>
      <c r="K135" s="236"/>
      <c r="L135" s="45"/>
      <c r="M135" s="237" t="s">
        <v>1</v>
      </c>
      <c r="N135" s="238" t="s">
        <v>45</v>
      </c>
      <c r="O135" s="92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41" t="s">
        <v>296</v>
      </c>
      <c r="AT135" s="241" t="s">
        <v>162</v>
      </c>
      <c r="AU135" s="241" t="s">
        <v>87</v>
      </c>
      <c r="AY135" s="18" t="s">
        <v>160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8" t="s">
        <v>87</v>
      </c>
      <c r="BK135" s="242">
        <f>ROUND(I135*H135,2)</f>
        <v>0</v>
      </c>
      <c r="BL135" s="18" t="s">
        <v>296</v>
      </c>
      <c r="BM135" s="241" t="s">
        <v>206</v>
      </c>
    </row>
    <row r="136" s="2" customFormat="1" ht="21.75" customHeight="1">
      <c r="A136" s="39"/>
      <c r="B136" s="40"/>
      <c r="C136" s="229" t="s">
        <v>166</v>
      </c>
      <c r="D136" s="229" t="s">
        <v>162</v>
      </c>
      <c r="E136" s="230" t="s">
        <v>1490</v>
      </c>
      <c r="F136" s="231" t="s">
        <v>1491</v>
      </c>
      <c r="G136" s="232" t="s">
        <v>176</v>
      </c>
      <c r="H136" s="233">
        <v>0.042000000000000003</v>
      </c>
      <c r="I136" s="234"/>
      <c r="J136" s="235">
        <f>ROUND(I136*H136,2)</f>
        <v>0</v>
      </c>
      <c r="K136" s="236"/>
      <c r="L136" s="45"/>
      <c r="M136" s="237" t="s">
        <v>1</v>
      </c>
      <c r="N136" s="238" t="s">
        <v>45</v>
      </c>
      <c r="O136" s="92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41" t="s">
        <v>296</v>
      </c>
      <c r="AT136" s="241" t="s">
        <v>162</v>
      </c>
      <c r="AU136" s="241" t="s">
        <v>87</v>
      </c>
      <c r="AY136" s="18" t="s">
        <v>160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8" t="s">
        <v>87</v>
      </c>
      <c r="BK136" s="242">
        <f>ROUND(I136*H136,2)</f>
        <v>0</v>
      </c>
      <c r="BL136" s="18" t="s">
        <v>296</v>
      </c>
      <c r="BM136" s="241" t="s">
        <v>225</v>
      </c>
    </row>
    <row r="137" s="12" customFormat="1" ht="25.92" customHeight="1">
      <c r="A137" s="12"/>
      <c r="B137" s="213"/>
      <c r="C137" s="214"/>
      <c r="D137" s="215" t="s">
        <v>79</v>
      </c>
      <c r="E137" s="216" t="s">
        <v>1492</v>
      </c>
      <c r="F137" s="216" t="s">
        <v>1493</v>
      </c>
      <c r="G137" s="214"/>
      <c r="H137" s="214"/>
      <c r="I137" s="217"/>
      <c r="J137" s="218">
        <f>BK137</f>
        <v>0</v>
      </c>
      <c r="K137" s="214"/>
      <c r="L137" s="219"/>
      <c r="M137" s="220"/>
      <c r="N137" s="221"/>
      <c r="O137" s="221"/>
      <c r="P137" s="222">
        <f>SUM(P138:P141)</f>
        <v>0</v>
      </c>
      <c r="Q137" s="221"/>
      <c r="R137" s="222">
        <f>SUM(R138:R141)</f>
        <v>0</v>
      </c>
      <c r="S137" s="221"/>
      <c r="T137" s="223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4" t="s">
        <v>89</v>
      </c>
      <c r="AT137" s="225" t="s">
        <v>79</v>
      </c>
      <c r="AU137" s="225" t="s">
        <v>80</v>
      </c>
      <c r="AY137" s="224" t="s">
        <v>160</v>
      </c>
      <c r="BK137" s="226">
        <f>SUM(BK138:BK141)</f>
        <v>0</v>
      </c>
    </row>
    <row r="138" s="2" customFormat="1" ht="24.15" customHeight="1">
      <c r="A138" s="39"/>
      <c r="B138" s="40"/>
      <c r="C138" s="229" t="s">
        <v>198</v>
      </c>
      <c r="D138" s="229" t="s">
        <v>162</v>
      </c>
      <c r="E138" s="230" t="s">
        <v>1494</v>
      </c>
      <c r="F138" s="231" t="s">
        <v>1495</v>
      </c>
      <c r="G138" s="232" t="s">
        <v>192</v>
      </c>
      <c r="H138" s="233">
        <v>3</v>
      </c>
      <c r="I138" s="234"/>
      <c r="J138" s="235">
        <f>ROUND(I138*H138,2)</f>
        <v>0</v>
      </c>
      <c r="K138" s="236"/>
      <c r="L138" s="45"/>
      <c r="M138" s="237" t="s">
        <v>1</v>
      </c>
      <c r="N138" s="238" t="s">
        <v>45</v>
      </c>
      <c r="O138" s="92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41" t="s">
        <v>296</v>
      </c>
      <c r="AT138" s="241" t="s">
        <v>162</v>
      </c>
      <c r="AU138" s="241" t="s">
        <v>87</v>
      </c>
      <c r="AY138" s="18" t="s">
        <v>160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8" t="s">
        <v>87</v>
      </c>
      <c r="BK138" s="242">
        <f>ROUND(I138*H138,2)</f>
        <v>0</v>
      </c>
      <c r="BL138" s="18" t="s">
        <v>296</v>
      </c>
      <c r="BM138" s="241" t="s">
        <v>247</v>
      </c>
    </row>
    <row r="139" s="2" customFormat="1" ht="16.5" customHeight="1">
      <c r="A139" s="39"/>
      <c r="B139" s="40"/>
      <c r="C139" s="229" t="s">
        <v>206</v>
      </c>
      <c r="D139" s="229" t="s">
        <v>162</v>
      </c>
      <c r="E139" s="230" t="s">
        <v>1496</v>
      </c>
      <c r="F139" s="231" t="s">
        <v>1497</v>
      </c>
      <c r="G139" s="232" t="s">
        <v>192</v>
      </c>
      <c r="H139" s="233">
        <v>6</v>
      </c>
      <c r="I139" s="234"/>
      <c r="J139" s="235">
        <f>ROUND(I139*H139,2)</f>
        <v>0</v>
      </c>
      <c r="K139" s="236"/>
      <c r="L139" s="45"/>
      <c r="M139" s="237" t="s">
        <v>1</v>
      </c>
      <c r="N139" s="238" t="s">
        <v>45</v>
      </c>
      <c r="O139" s="92"/>
      <c r="P139" s="239">
        <f>O139*H139</f>
        <v>0</v>
      </c>
      <c r="Q139" s="239">
        <v>0</v>
      </c>
      <c r="R139" s="239">
        <f>Q139*H139</f>
        <v>0</v>
      </c>
      <c r="S139" s="239">
        <v>0</v>
      </c>
      <c r="T139" s="24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41" t="s">
        <v>296</v>
      </c>
      <c r="AT139" s="241" t="s">
        <v>162</v>
      </c>
      <c r="AU139" s="241" t="s">
        <v>87</v>
      </c>
      <c r="AY139" s="18" t="s">
        <v>160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8" t="s">
        <v>87</v>
      </c>
      <c r="BK139" s="242">
        <f>ROUND(I139*H139,2)</f>
        <v>0</v>
      </c>
      <c r="BL139" s="18" t="s">
        <v>296</v>
      </c>
      <c r="BM139" s="241" t="s">
        <v>265</v>
      </c>
    </row>
    <row r="140" s="2" customFormat="1" ht="24.15" customHeight="1">
      <c r="A140" s="39"/>
      <c r="B140" s="40"/>
      <c r="C140" s="229" t="s">
        <v>214</v>
      </c>
      <c r="D140" s="229" t="s">
        <v>162</v>
      </c>
      <c r="E140" s="230" t="s">
        <v>1498</v>
      </c>
      <c r="F140" s="231" t="s">
        <v>1499</v>
      </c>
      <c r="G140" s="232" t="s">
        <v>192</v>
      </c>
      <c r="H140" s="233">
        <v>3</v>
      </c>
      <c r="I140" s="234"/>
      <c r="J140" s="235">
        <f>ROUND(I140*H140,2)</f>
        <v>0</v>
      </c>
      <c r="K140" s="236"/>
      <c r="L140" s="45"/>
      <c r="M140" s="237" t="s">
        <v>1</v>
      </c>
      <c r="N140" s="238" t="s">
        <v>45</v>
      </c>
      <c r="O140" s="92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41" t="s">
        <v>296</v>
      </c>
      <c r="AT140" s="241" t="s">
        <v>162</v>
      </c>
      <c r="AU140" s="241" t="s">
        <v>87</v>
      </c>
      <c r="AY140" s="18" t="s">
        <v>160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8" t="s">
        <v>87</v>
      </c>
      <c r="BK140" s="242">
        <f>ROUND(I140*H140,2)</f>
        <v>0</v>
      </c>
      <c r="BL140" s="18" t="s">
        <v>296</v>
      </c>
      <c r="BM140" s="241" t="s">
        <v>289</v>
      </c>
    </row>
    <row r="141" s="2" customFormat="1" ht="16.5" customHeight="1">
      <c r="A141" s="39"/>
      <c r="B141" s="40"/>
      <c r="C141" s="229" t="s">
        <v>225</v>
      </c>
      <c r="D141" s="229" t="s">
        <v>162</v>
      </c>
      <c r="E141" s="230" t="s">
        <v>1500</v>
      </c>
      <c r="F141" s="231" t="s">
        <v>1501</v>
      </c>
      <c r="G141" s="232" t="s">
        <v>176</v>
      </c>
      <c r="H141" s="233">
        <v>0.002</v>
      </c>
      <c r="I141" s="234"/>
      <c r="J141" s="235">
        <f>ROUND(I141*H141,2)</f>
        <v>0</v>
      </c>
      <c r="K141" s="236"/>
      <c r="L141" s="45"/>
      <c r="M141" s="237" t="s">
        <v>1</v>
      </c>
      <c r="N141" s="238" t="s">
        <v>45</v>
      </c>
      <c r="O141" s="92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41" t="s">
        <v>296</v>
      </c>
      <c r="AT141" s="241" t="s">
        <v>162</v>
      </c>
      <c r="AU141" s="241" t="s">
        <v>87</v>
      </c>
      <c r="AY141" s="18" t="s">
        <v>160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8" t="s">
        <v>87</v>
      </c>
      <c r="BK141" s="242">
        <f>ROUND(I141*H141,2)</f>
        <v>0</v>
      </c>
      <c r="BL141" s="18" t="s">
        <v>296</v>
      </c>
      <c r="BM141" s="241" t="s">
        <v>296</v>
      </c>
    </row>
    <row r="142" s="12" customFormat="1" ht="25.92" customHeight="1">
      <c r="A142" s="12"/>
      <c r="B142" s="213"/>
      <c r="C142" s="214"/>
      <c r="D142" s="215" t="s">
        <v>79</v>
      </c>
      <c r="E142" s="216" t="s">
        <v>1502</v>
      </c>
      <c r="F142" s="216" t="s">
        <v>1503</v>
      </c>
      <c r="G142" s="214"/>
      <c r="H142" s="214"/>
      <c r="I142" s="217"/>
      <c r="J142" s="218">
        <f>BK142</f>
        <v>0</v>
      </c>
      <c r="K142" s="214"/>
      <c r="L142" s="219"/>
      <c r="M142" s="220"/>
      <c r="N142" s="221"/>
      <c r="O142" s="221"/>
      <c r="P142" s="222">
        <f>SUM(P143:P147)</f>
        <v>0</v>
      </c>
      <c r="Q142" s="221"/>
      <c r="R142" s="222">
        <f>SUM(R143:R147)</f>
        <v>0</v>
      </c>
      <c r="S142" s="221"/>
      <c r="T142" s="223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4" t="s">
        <v>89</v>
      </c>
      <c r="AT142" s="225" t="s">
        <v>79</v>
      </c>
      <c r="AU142" s="225" t="s">
        <v>80</v>
      </c>
      <c r="AY142" s="224" t="s">
        <v>160</v>
      </c>
      <c r="BK142" s="226">
        <f>SUM(BK143:BK147)</f>
        <v>0</v>
      </c>
    </row>
    <row r="143" s="2" customFormat="1" ht="24.15" customHeight="1">
      <c r="A143" s="39"/>
      <c r="B143" s="40"/>
      <c r="C143" s="229" t="s">
        <v>232</v>
      </c>
      <c r="D143" s="229" t="s">
        <v>162</v>
      </c>
      <c r="E143" s="230" t="s">
        <v>1504</v>
      </c>
      <c r="F143" s="231" t="s">
        <v>1505</v>
      </c>
      <c r="G143" s="232" t="s">
        <v>192</v>
      </c>
      <c r="H143" s="233">
        <v>1</v>
      </c>
      <c r="I143" s="234"/>
      <c r="J143" s="235">
        <f>ROUND(I143*H143,2)</f>
        <v>0</v>
      </c>
      <c r="K143" s="236"/>
      <c r="L143" s="45"/>
      <c r="M143" s="237" t="s">
        <v>1</v>
      </c>
      <c r="N143" s="238" t="s">
        <v>45</v>
      </c>
      <c r="O143" s="92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41" t="s">
        <v>296</v>
      </c>
      <c r="AT143" s="241" t="s">
        <v>162</v>
      </c>
      <c r="AU143" s="241" t="s">
        <v>87</v>
      </c>
      <c r="AY143" s="18" t="s">
        <v>160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8" t="s">
        <v>87</v>
      </c>
      <c r="BK143" s="242">
        <f>ROUND(I143*H143,2)</f>
        <v>0</v>
      </c>
      <c r="BL143" s="18" t="s">
        <v>296</v>
      </c>
      <c r="BM143" s="241" t="s">
        <v>312</v>
      </c>
    </row>
    <row r="144" s="2" customFormat="1" ht="24.15" customHeight="1">
      <c r="A144" s="39"/>
      <c r="B144" s="40"/>
      <c r="C144" s="229" t="s">
        <v>247</v>
      </c>
      <c r="D144" s="229" t="s">
        <v>162</v>
      </c>
      <c r="E144" s="230" t="s">
        <v>1506</v>
      </c>
      <c r="F144" s="231" t="s">
        <v>1507</v>
      </c>
      <c r="G144" s="232" t="s">
        <v>192</v>
      </c>
      <c r="H144" s="233">
        <v>1</v>
      </c>
      <c r="I144" s="234"/>
      <c r="J144" s="235">
        <f>ROUND(I144*H144,2)</f>
        <v>0</v>
      </c>
      <c r="K144" s="236"/>
      <c r="L144" s="45"/>
      <c r="M144" s="237" t="s">
        <v>1</v>
      </c>
      <c r="N144" s="238" t="s">
        <v>45</v>
      </c>
      <c r="O144" s="92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41" t="s">
        <v>296</v>
      </c>
      <c r="AT144" s="241" t="s">
        <v>162</v>
      </c>
      <c r="AU144" s="241" t="s">
        <v>87</v>
      </c>
      <c r="AY144" s="18" t="s">
        <v>160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8" t="s">
        <v>87</v>
      </c>
      <c r="BK144" s="242">
        <f>ROUND(I144*H144,2)</f>
        <v>0</v>
      </c>
      <c r="BL144" s="18" t="s">
        <v>296</v>
      </c>
      <c r="BM144" s="241" t="s">
        <v>324</v>
      </c>
    </row>
    <row r="145" s="2" customFormat="1" ht="24.15" customHeight="1">
      <c r="A145" s="39"/>
      <c r="B145" s="40"/>
      <c r="C145" s="229" t="s">
        <v>261</v>
      </c>
      <c r="D145" s="229" t="s">
        <v>162</v>
      </c>
      <c r="E145" s="230" t="s">
        <v>1508</v>
      </c>
      <c r="F145" s="231" t="s">
        <v>1509</v>
      </c>
      <c r="G145" s="232" t="s">
        <v>192</v>
      </c>
      <c r="H145" s="233">
        <v>1</v>
      </c>
      <c r="I145" s="234"/>
      <c r="J145" s="235">
        <f>ROUND(I145*H145,2)</f>
        <v>0</v>
      </c>
      <c r="K145" s="236"/>
      <c r="L145" s="45"/>
      <c r="M145" s="237" t="s">
        <v>1</v>
      </c>
      <c r="N145" s="238" t="s">
        <v>45</v>
      </c>
      <c r="O145" s="92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41" t="s">
        <v>296</v>
      </c>
      <c r="AT145" s="241" t="s">
        <v>162</v>
      </c>
      <c r="AU145" s="241" t="s">
        <v>87</v>
      </c>
      <c r="AY145" s="18" t="s">
        <v>160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8" t="s">
        <v>87</v>
      </c>
      <c r="BK145" s="242">
        <f>ROUND(I145*H145,2)</f>
        <v>0</v>
      </c>
      <c r="BL145" s="18" t="s">
        <v>296</v>
      </c>
      <c r="BM145" s="241" t="s">
        <v>332</v>
      </c>
    </row>
    <row r="146" s="2" customFormat="1" ht="24.15" customHeight="1">
      <c r="A146" s="39"/>
      <c r="B146" s="40"/>
      <c r="C146" s="229" t="s">
        <v>265</v>
      </c>
      <c r="D146" s="229" t="s">
        <v>162</v>
      </c>
      <c r="E146" s="230" t="s">
        <v>1510</v>
      </c>
      <c r="F146" s="231" t="s">
        <v>1511</v>
      </c>
      <c r="G146" s="232" t="s">
        <v>192</v>
      </c>
      <c r="H146" s="233">
        <v>3</v>
      </c>
      <c r="I146" s="234"/>
      <c r="J146" s="235">
        <f>ROUND(I146*H146,2)</f>
        <v>0</v>
      </c>
      <c r="K146" s="236"/>
      <c r="L146" s="45"/>
      <c r="M146" s="237" t="s">
        <v>1</v>
      </c>
      <c r="N146" s="238" t="s">
        <v>45</v>
      </c>
      <c r="O146" s="92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41" t="s">
        <v>296</v>
      </c>
      <c r="AT146" s="241" t="s">
        <v>162</v>
      </c>
      <c r="AU146" s="241" t="s">
        <v>87</v>
      </c>
      <c r="AY146" s="18" t="s">
        <v>160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8" t="s">
        <v>87</v>
      </c>
      <c r="BK146" s="242">
        <f>ROUND(I146*H146,2)</f>
        <v>0</v>
      </c>
      <c r="BL146" s="18" t="s">
        <v>296</v>
      </c>
      <c r="BM146" s="241" t="s">
        <v>342</v>
      </c>
    </row>
    <row r="147" s="2" customFormat="1" ht="16.5" customHeight="1">
      <c r="A147" s="39"/>
      <c r="B147" s="40"/>
      <c r="C147" s="229" t="s">
        <v>282</v>
      </c>
      <c r="D147" s="229" t="s">
        <v>162</v>
      </c>
      <c r="E147" s="230" t="s">
        <v>1512</v>
      </c>
      <c r="F147" s="231" t="s">
        <v>1513</v>
      </c>
      <c r="G147" s="232" t="s">
        <v>176</v>
      </c>
      <c r="H147" s="233">
        <v>0.081000000000000003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45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296</v>
      </c>
      <c r="AT147" s="241" t="s">
        <v>162</v>
      </c>
      <c r="AU147" s="241" t="s">
        <v>87</v>
      </c>
      <c r="AY147" s="18" t="s">
        <v>160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87</v>
      </c>
      <c r="BK147" s="242">
        <f>ROUND(I147*H147,2)</f>
        <v>0</v>
      </c>
      <c r="BL147" s="18" t="s">
        <v>296</v>
      </c>
      <c r="BM147" s="241" t="s">
        <v>351</v>
      </c>
    </row>
    <row r="148" s="12" customFormat="1" ht="25.92" customHeight="1">
      <c r="A148" s="12"/>
      <c r="B148" s="213"/>
      <c r="C148" s="214"/>
      <c r="D148" s="215" t="s">
        <v>79</v>
      </c>
      <c r="E148" s="216" t="s">
        <v>1013</v>
      </c>
      <c r="F148" s="216" t="s">
        <v>1514</v>
      </c>
      <c r="G148" s="214"/>
      <c r="H148" s="214"/>
      <c r="I148" s="217"/>
      <c r="J148" s="218">
        <f>BK148</f>
        <v>0</v>
      </c>
      <c r="K148" s="214"/>
      <c r="L148" s="219"/>
      <c r="M148" s="220"/>
      <c r="N148" s="221"/>
      <c r="O148" s="221"/>
      <c r="P148" s="222">
        <f>SUM(P149:P151)</f>
        <v>0</v>
      </c>
      <c r="Q148" s="221"/>
      <c r="R148" s="222">
        <f>SUM(R149:R151)</f>
        <v>0</v>
      </c>
      <c r="S148" s="221"/>
      <c r="T148" s="223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4" t="s">
        <v>89</v>
      </c>
      <c r="AT148" s="225" t="s">
        <v>79</v>
      </c>
      <c r="AU148" s="225" t="s">
        <v>80</v>
      </c>
      <c r="AY148" s="224" t="s">
        <v>160</v>
      </c>
      <c r="BK148" s="226">
        <f>SUM(BK149:BK151)</f>
        <v>0</v>
      </c>
    </row>
    <row r="149" s="2" customFormat="1" ht="21.75" customHeight="1">
      <c r="A149" s="39"/>
      <c r="B149" s="40"/>
      <c r="C149" s="229" t="s">
        <v>289</v>
      </c>
      <c r="D149" s="229" t="s">
        <v>162</v>
      </c>
      <c r="E149" s="230" t="s">
        <v>1515</v>
      </c>
      <c r="F149" s="231" t="s">
        <v>1516</v>
      </c>
      <c r="G149" s="232" t="s">
        <v>201</v>
      </c>
      <c r="H149" s="233">
        <v>21.399999999999999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45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296</v>
      </c>
      <c r="AT149" s="241" t="s">
        <v>162</v>
      </c>
      <c r="AU149" s="241" t="s">
        <v>87</v>
      </c>
      <c r="AY149" s="18" t="s">
        <v>160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87</v>
      </c>
      <c r="BK149" s="242">
        <f>ROUND(I149*H149,2)</f>
        <v>0</v>
      </c>
      <c r="BL149" s="18" t="s">
        <v>296</v>
      </c>
      <c r="BM149" s="241" t="s">
        <v>360</v>
      </c>
    </row>
    <row r="150" s="14" customFormat="1">
      <c r="A150" s="14"/>
      <c r="B150" s="254"/>
      <c r="C150" s="255"/>
      <c r="D150" s="245" t="s">
        <v>168</v>
      </c>
      <c r="E150" s="256" t="s">
        <v>1</v>
      </c>
      <c r="F150" s="257" t="s">
        <v>1517</v>
      </c>
      <c r="G150" s="255"/>
      <c r="H150" s="258">
        <v>21.399999999999999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168</v>
      </c>
      <c r="AU150" s="264" t="s">
        <v>87</v>
      </c>
      <c r="AV150" s="14" t="s">
        <v>89</v>
      </c>
      <c r="AW150" s="14" t="s">
        <v>36</v>
      </c>
      <c r="AX150" s="14" t="s">
        <v>80</v>
      </c>
      <c r="AY150" s="264" t="s">
        <v>160</v>
      </c>
    </row>
    <row r="151" s="15" customFormat="1">
      <c r="A151" s="15"/>
      <c r="B151" s="265"/>
      <c r="C151" s="266"/>
      <c r="D151" s="245" t="s">
        <v>168</v>
      </c>
      <c r="E151" s="267" t="s">
        <v>1</v>
      </c>
      <c r="F151" s="268" t="s">
        <v>173</v>
      </c>
      <c r="G151" s="266"/>
      <c r="H151" s="269">
        <v>21.399999999999999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5" t="s">
        <v>168</v>
      </c>
      <c r="AU151" s="275" t="s">
        <v>87</v>
      </c>
      <c r="AV151" s="15" t="s">
        <v>166</v>
      </c>
      <c r="AW151" s="15" t="s">
        <v>36</v>
      </c>
      <c r="AX151" s="15" t="s">
        <v>87</v>
      </c>
      <c r="AY151" s="275" t="s">
        <v>160</v>
      </c>
    </row>
    <row r="152" s="12" customFormat="1" ht="25.92" customHeight="1">
      <c r="A152" s="12"/>
      <c r="B152" s="213"/>
      <c r="C152" s="214"/>
      <c r="D152" s="215" t="s">
        <v>79</v>
      </c>
      <c r="E152" s="216" t="s">
        <v>1304</v>
      </c>
      <c r="F152" s="216" t="s">
        <v>1305</v>
      </c>
      <c r="G152" s="214"/>
      <c r="H152" s="214"/>
      <c r="I152" s="217"/>
      <c r="J152" s="218">
        <f>BK152</f>
        <v>0</v>
      </c>
      <c r="K152" s="214"/>
      <c r="L152" s="219"/>
      <c r="M152" s="220"/>
      <c r="N152" s="221"/>
      <c r="O152" s="221"/>
      <c r="P152" s="222">
        <f>SUM(P153:P156)</f>
        <v>0</v>
      </c>
      <c r="Q152" s="221"/>
      <c r="R152" s="222">
        <f>SUM(R153:R156)</f>
        <v>0</v>
      </c>
      <c r="S152" s="221"/>
      <c r="T152" s="223">
        <f>SUM(T153:T156)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24" t="s">
        <v>87</v>
      </c>
      <c r="AT152" s="225" t="s">
        <v>79</v>
      </c>
      <c r="AU152" s="225" t="s">
        <v>80</v>
      </c>
      <c r="AY152" s="224" t="s">
        <v>160</v>
      </c>
      <c r="BK152" s="226">
        <f>SUM(BK153:BK156)</f>
        <v>0</v>
      </c>
    </row>
    <row r="153" s="2" customFormat="1" ht="16.5" customHeight="1">
      <c r="A153" s="39"/>
      <c r="B153" s="40"/>
      <c r="C153" s="229" t="s">
        <v>8</v>
      </c>
      <c r="D153" s="229" t="s">
        <v>162</v>
      </c>
      <c r="E153" s="230" t="s">
        <v>1306</v>
      </c>
      <c r="F153" s="231" t="s">
        <v>1307</v>
      </c>
      <c r="G153" s="232" t="s">
        <v>1308</v>
      </c>
      <c r="H153" s="233">
        <v>1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45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166</v>
      </c>
      <c r="AT153" s="241" t="s">
        <v>162</v>
      </c>
      <c r="AU153" s="241" t="s">
        <v>87</v>
      </c>
      <c r="AY153" s="18" t="s">
        <v>160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87</v>
      </c>
      <c r="BK153" s="242">
        <f>ROUND(I153*H153,2)</f>
        <v>0</v>
      </c>
      <c r="BL153" s="18" t="s">
        <v>166</v>
      </c>
      <c r="BM153" s="241" t="s">
        <v>372</v>
      </c>
    </row>
    <row r="154" s="2" customFormat="1" ht="16.5" customHeight="1">
      <c r="A154" s="39"/>
      <c r="B154" s="40"/>
      <c r="C154" s="229" t="s">
        <v>296</v>
      </c>
      <c r="D154" s="229" t="s">
        <v>162</v>
      </c>
      <c r="E154" s="230" t="s">
        <v>1314</v>
      </c>
      <c r="F154" s="231" t="s">
        <v>1315</v>
      </c>
      <c r="G154" s="232" t="s">
        <v>1312</v>
      </c>
      <c r="H154" s="233">
        <v>1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45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166</v>
      </c>
      <c r="AT154" s="241" t="s">
        <v>162</v>
      </c>
      <c r="AU154" s="241" t="s">
        <v>87</v>
      </c>
      <c r="AY154" s="18" t="s">
        <v>160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87</v>
      </c>
      <c r="BK154" s="242">
        <f>ROUND(I154*H154,2)</f>
        <v>0</v>
      </c>
      <c r="BL154" s="18" t="s">
        <v>166</v>
      </c>
      <c r="BM154" s="241" t="s">
        <v>402</v>
      </c>
    </row>
    <row r="155" s="2" customFormat="1" ht="24.15" customHeight="1">
      <c r="A155" s="39"/>
      <c r="B155" s="40"/>
      <c r="C155" s="229" t="s">
        <v>303</v>
      </c>
      <c r="D155" s="229" t="s">
        <v>162</v>
      </c>
      <c r="E155" s="230" t="s">
        <v>1317</v>
      </c>
      <c r="F155" s="231" t="s">
        <v>1318</v>
      </c>
      <c r="G155" s="232" t="s">
        <v>1319</v>
      </c>
      <c r="H155" s="233">
        <v>1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45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166</v>
      </c>
      <c r="AT155" s="241" t="s">
        <v>162</v>
      </c>
      <c r="AU155" s="241" t="s">
        <v>87</v>
      </c>
      <c r="AY155" s="18" t="s">
        <v>160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87</v>
      </c>
      <c r="BK155" s="242">
        <f>ROUND(I155*H155,2)</f>
        <v>0</v>
      </c>
      <c r="BL155" s="18" t="s">
        <v>166</v>
      </c>
      <c r="BM155" s="241" t="s">
        <v>419</v>
      </c>
    </row>
    <row r="156" s="2" customFormat="1" ht="16.5" customHeight="1">
      <c r="A156" s="39"/>
      <c r="B156" s="40"/>
      <c r="C156" s="229" t="s">
        <v>312</v>
      </c>
      <c r="D156" s="229" t="s">
        <v>162</v>
      </c>
      <c r="E156" s="230" t="s">
        <v>1321</v>
      </c>
      <c r="F156" s="231" t="s">
        <v>1322</v>
      </c>
      <c r="G156" s="232" t="s">
        <v>1308</v>
      </c>
      <c r="H156" s="233">
        <v>1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45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166</v>
      </c>
      <c r="AT156" s="241" t="s">
        <v>162</v>
      </c>
      <c r="AU156" s="241" t="s">
        <v>87</v>
      </c>
      <c r="AY156" s="18" t="s">
        <v>160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87</v>
      </c>
      <c r="BK156" s="242">
        <f>ROUND(I156*H156,2)</f>
        <v>0</v>
      </c>
      <c r="BL156" s="18" t="s">
        <v>166</v>
      </c>
      <c r="BM156" s="241" t="s">
        <v>431</v>
      </c>
    </row>
    <row r="157" s="12" customFormat="1" ht="25.92" customHeight="1">
      <c r="A157" s="12"/>
      <c r="B157" s="213"/>
      <c r="C157" s="214"/>
      <c r="D157" s="215" t="s">
        <v>79</v>
      </c>
      <c r="E157" s="216" t="s">
        <v>1518</v>
      </c>
      <c r="F157" s="216" t="s">
        <v>1519</v>
      </c>
      <c r="G157" s="214"/>
      <c r="H157" s="214"/>
      <c r="I157" s="217"/>
      <c r="J157" s="218">
        <f>BK157</f>
        <v>0</v>
      </c>
      <c r="K157" s="214"/>
      <c r="L157" s="219"/>
      <c r="M157" s="220"/>
      <c r="N157" s="221"/>
      <c r="O157" s="221"/>
      <c r="P157" s="222">
        <f>SUM(P158:P161)</f>
        <v>0</v>
      </c>
      <c r="Q157" s="221"/>
      <c r="R157" s="222">
        <f>SUM(R158:R161)</f>
        <v>0</v>
      </c>
      <c r="S157" s="221"/>
      <c r="T157" s="223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4" t="s">
        <v>87</v>
      </c>
      <c r="AT157" s="225" t="s">
        <v>79</v>
      </c>
      <c r="AU157" s="225" t="s">
        <v>80</v>
      </c>
      <c r="AY157" s="224" t="s">
        <v>160</v>
      </c>
      <c r="BK157" s="226">
        <f>SUM(BK158:BK161)</f>
        <v>0</v>
      </c>
    </row>
    <row r="158" s="2" customFormat="1" ht="21.75" customHeight="1">
      <c r="A158" s="39"/>
      <c r="B158" s="40"/>
      <c r="C158" s="229" t="s">
        <v>319</v>
      </c>
      <c r="D158" s="229" t="s">
        <v>162</v>
      </c>
      <c r="E158" s="230" t="s">
        <v>1520</v>
      </c>
      <c r="F158" s="231" t="s">
        <v>1521</v>
      </c>
      <c r="G158" s="232" t="s">
        <v>201</v>
      </c>
      <c r="H158" s="233">
        <v>6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45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166</v>
      </c>
      <c r="AT158" s="241" t="s">
        <v>162</v>
      </c>
      <c r="AU158" s="241" t="s">
        <v>87</v>
      </c>
      <c r="AY158" s="18" t="s">
        <v>160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87</v>
      </c>
      <c r="BK158" s="242">
        <f>ROUND(I158*H158,2)</f>
        <v>0</v>
      </c>
      <c r="BL158" s="18" t="s">
        <v>166</v>
      </c>
      <c r="BM158" s="241" t="s">
        <v>442</v>
      </c>
    </row>
    <row r="159" s="2" customFormat="1" ht="16.5" customHeight="1">
      <c r="A159" s="39"/>
      <c r="B159" s="40"/>
      <c r="C159" s="229" t="s">
        <v>324</v>
      </c>
      <c r="D159" s="229" t="s">
        <v>162</v>
      </c>
      <c r="E159" s="230" t="s">
        <v>1522</v>
      </c>
      <c r="F159" s="231" t="s">
        <v>1523</v>
      </c>
      <c r="G159" s="232" t="s">
        <v>192</v>
      </c>
      <c r="H159" s="233">
        <v>6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45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166</v>
      </c>
      <c r="AT159" s="241" t="s">
        <v>162</v>
      </c>
      <c r="AU159" s="241" t="s">
        <v>87</v>
      </c>
      <c r="AY159" s="18" t="s">
        <v>160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87</v>
      </c>
      <c r="BK159" s="242">
        <f>ROUND(I159*H159,2)</f>
        <v>0</v>
      </c>
      <c r="BL159" s="18" t="s">
        <v>166</v>
      </c>
      <c r="BM159" s="241" t="s">
        <v>458</v>
      </c>
    </row>
    <row r="160" s="2" customFormat="1" ht="21.75" customHeight="1">
      <c r="A160" s="39"/>
      <c r="B160" s="40"/>
      <c r="C160" s="229" t="s">
        <v>7</v>
      </c>
      <c r="D160" s="229" t="s">
        <v>162</v>
      </c>
      <c r="E160" s="230" t="s">
        <v>1524</v>
      </c>
      <c r="F160" s="231" t="s">
        <v>1525</v>
      </c>
      <c r="G160" s="232" t="s">
        <v>192</v>
      </c>
      <c r="H160" s="233">
        <v>6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45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166</v>
      </c>
      <c r="AT160" s="241" t="s">
        <v>162</v>
      </c>
      <c r="AU160" s="241" t="s">
        <v>87</v>
      </c>
      <c r="AY160" s="18" t="s">
        <v>160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87</v>
      </c>
      <c r="BK160" s="242">
        <f>ROUND(I160*H160,2)</f>
        <v>0</v>
      </c>
      <c r="BL160" s="18" t="s">
        <v>166</v>
      </c>
      <c r="BM160" s="241" t="s">
        <v>468</v>
      </c>
    </row>
    <row r="161" s="2" customFormat="1" ht="21.75" customHeight="1">
      <c r="A161" s="39"/>
      <c r="B161" s="40"/>
      <c r="C161" s="229" t="s">
        <v>332</v>
      </c>
      <c r="D161" s="229" t="s">
        <v>162</v>
      </c>
      <c r="E161" s="230" t="s">
        <v>1526</v>
      </c>
      <c r="F161" s="231" t="s">
        <v>1527</v>
      </c>
      <c r="G161" s="232" t="s">
        <v>176</v>
      </c>
      <c r="H161" s="233">
        <v>0.019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45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166</v>
      </c>
      <c r="AT161" s="241" t="s">
        <v>162</v>
      </c>
      <c r="AU161" s="241" t="s">
        <v>87</v>
      </c>
      <c r="AY161" s="18" t="s">
        <v>160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87</v>
      </c>
      <c r="BK161" s="242">
        <f>ROUND(I161*H161,2)</f>
        <v>0</v>
      </c>
      <c r="BL161" s="18" t="s">
        <v>166</v>
      </c>
      <c r="BM161" s="241" t="s">
        <v>477</v>
      </c>
    </row>
    <row r="162" s="12" customFormat="1" ht="25.92" customHeight="1">
      <c r="A162" s="12"/>
      <c r="B162" s="213"/>
      <c r="C162" s="214"/>
      <c r="D162" s="215" t="s">
        <v>79</v>
      </c>
      <c r="E162" s="216" t="s">
        <v>1528</v>
      </c>
      <c r="F162" s="216" t="s">
        <v>1529</v>
      </c>
      <c r="G162" s="214"/>
      <c r="H162" s="214"/>
      <c r="I162" s="217"/>
      <c r="J162" s="218">
        <f>BK162</f>
        <v>0</v>
      </c>
      <c r="K162" s="214"/>
      <c r="L162" s="219"/>
      <c r="M162" s="220"/>
      <c r="N162" s="221"/>
      <c r="O162" s="221"/>
      <c r="P162" s="222">
        <f>SUM(P163:P166)</f>
        <v>0</v>
      </c>
      <c r="Q162" s="221"/>
      <c r="R162" s="222">
        <f>SUM(R163:R166)</f>
        <v>0</v>
      </c>
      <c r="S162" s="221"/>
      <c r="T162" s="223">
        <f>SUM(T163:T166)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4" t="s">
        <v>87</v>
      </c>
      <c r="AT162" s="225" t="s">
        <v>79</v>
      </c>
      <c r="AU162" s="225" t="s">
        <v>80</v>
      </c>
      <c r="AY162" s="224" t="s">
        <v>160</v>
      </c>
      <c r="BK162" s="226">
        <f>SUM(BK163:BK166)</f>
        <v>0</v>
      </c>
    </row>
    <row r="163" s="2" customFormat="1" ht="16.5" customHeight="1">
      <c r="A163" s="39"/>
      <c r="B163" s="40"/>
      <c r="C163" s="229" t="s">
        <v>337</v>
      </c>
      <c r="D163" s="229" t="s">
        <v>162</v>
      </c>
      <c r="E163" s="230" t="s">
        <v>1530</v>
      </c>
      <c r="F163" s="231" t="s">
        <v>1531</v>
      </c>
      <c r="G163" s="232" t="s">
        <v>185</v>
      </c>
      <c r="H163" s="233">
        <v>9.6899999999999995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45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166</v>
      </c>
      <c r="AT163" s="241" t="s">
        <v>162</v>
      </c>
      <c r="AU163" s="241" t="s">
        <v>87</v>
      </c>
      <c r="AY163" s="18" t="s">
        <v>160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87</v>
      </c>
      <c r="BK163" s="242">
        <f>ROUND(I163*H163,2)</f>
        <v>0</v>
      </c>
      <c r="BL163" s="18" t="s">
        <v>166</v>
      </c>
      <c r="BM163" s="241" t="s">
        <v>486</v>
      </c>
    </row>
    <row r="164" s="14" customFormat="1">
      <c r="A164" s="14"/>
      <c r="B164" s="254"/>
      <c r="C164" s="255"/>
      <c r="D164" s="245" t="s">
        <v>168</v>
      </c>
      <c r="E164" s="256" t="s">
        <v>1</v>
      </c>
      <c r="F164" s="257" t="s">
        <v>1532</v>
      </c>
      <c r="G164" s="255"/>
      <c r="H164" s="258">
        <v>9.6899999999999995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168</v>
      </c>
      <c r="AU164" s="264" t="s">
        <v>87</v>
      </c>
      <c r="AV164" s="14" t="s">
        <v>89</v>
      </c>
      <c r="AW164" s="14" t="s">
        <v>36</v>
      </c>
      <c r="AX164" s="14" t="s">
        <v>80</v>
      </c>
      <c r="AY164" s="264" t="s">
        <v>160</v>
      </c>
    </row>
    <row r="165" s="15" customFormat="1">
      <c r="A165" s="15"/>
      <c r="B165" s="265"/>
      <c r="C165" s="266"/>
      <c r="D165" s="245" t="s">
        <v>168</v>
      </c>
      <c r="E165" s="267" t="s">
        <v>1</v>
      </c>
      <c r="F165" s="268" t="s">
        <v>173</v>
      </c>
      <c r="G165" s="266"/>
      <c r="H165" s="269">
        <v>9.6899999999999995</v>
      </c>
      <c r="I165" s="270"/>
      <c r="J165" s="266"/>
      <c r="K165" s="266"/>
      <c r="L165" s="271"/>
      <c r="M165" s="272"/>
      <c r="N165" s="273"/>
      <c r="O165" s="273"/>
      <c r="P165" s="273"/>
      <c r="Q165" s="273"/>
      <c r="R165" s="273"/>
      <c r="S165" s="273"/>
      <c r="T165" s="27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5" t="s">
        <v>168</v>
      </c>
      <c r="AU165" s="275" t="s">
        <v>87</v>
      </c>
      <c r="AV165" s="15" t="s">
        <v>166</v>
      </c>
      <c r="AW165" s="15" t="s">
        <v>36</v>
      </c>
      <c r="AX165" s="15" t="s">
        <v>87</v>
      </c>
      <c r="AY165" s="275" t="s">
        <v>160</v>
      </c>
    </row>
    <row r="166" s="2" customFormat="1" ht="21.75" customHeight="1">
      <c r="A166" s="39"/>
      <c r="B166" s="40"/>
      <c r="C166" s="229" t="s">
        <v>342</v>
      </c>
      <c r="D166" s="229" t="s">
        <v>162</v>
      </c>
      <c r="E166" s="230" t="s">
        <v>1533</v>
      </c>
      <c r="F166" s="231" t="s">
        <v>1534</v>
      </c>
      <c r="G166" s="232" t="s">
        <v>176</v>
      </c>
      <c r="H166" s="233">
        <v>0.23100000000000001</v>
      </c>
      <c r="I166" s="234"/>
      <c r="J166" s="235">
        <f>ROUND(I166*H166,2)</f>
        <v>0</v>
      </c>
      <c r="K166" s="236"/>
      <c r="L166" s="45"/>
      <c r="M166" s="307" t="s">
        <v>1</v>
      </c>
      <c r="N166" s="308" t="s">
        <v>45</v>
      </c>
      <c r="O166" s="309"/>
      <c r="P166" s="310">
        <f>O166*H166</f>
        <v>0</v>
      </c>
      <c r="Q166" s="310">
        <v>0</v>
      </c>
      <c r="R166" s="310">
        <f>Q166*H166</f>
        <v>0</v>
      </c>
      <c r="S166" s="310">
        <v>0</v>
      </c>
      <c r="T166" s="311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166</v>
      </c>
      <c r="AT166" s="241" t="s">
        <v>162</v>
      </c>
      <c r="AU166" s="241" t="s">
        <v>87</v>
      </c>
      <c r="AY166" s="18" t="s">
        <v>160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87</v>
      </c>
      <c r="BK166" s="242">
        <f>ROUND(I166*H166,2)</f>
        <v>0</v>
      </c>
      <c r="BL166" s="18" t="s">
        <v>166</v>
      </c>
      <c r="BM166" s="241" t="s">
        <v>502</v>
      </c>
    </row>
    <row r="167" s="2" customFormat="1" ht="6.96" customHeight="1">
      <c r="A167" s="39"/>
      <c r="B167" s="67"/>
      <c r="C167" s="68"/>
      <c r="D167" s="68"/>
      <c r="E167" s="68"/>
      <c r="F167" s="68"/>
      <c r="G167" s="68"/>
      <c r="H167" s="68"/>
      <c r="I167" s="68"/>
      <c r="J167" s="68"/>
      <c r="K167" s="68"/>
      <c r="L167" s="45"/>
      <c r="M167" s="39"/>
      <c r="O167" s="39"/>
      <c r="P167" s="39"/>
      <c r="Q167" s="39"/>
      <c r="R167" s="39"/>
      <c r="S167" s="39"/>
      <c r="T167" s="39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</row>
  </sheetData>
  <sheetProtection sheet="1" autoFilter="0" formatColumns="0" formatRows="0" objects="1" scenarios="1" spinCount="100000" saltValue="hWSArtfz8M4nEh1c8hpU4A8t5m7X67QFlnFMGfSCZdKeY/DTa5b6WVAGVq/oCKmCD6xmICyVjmkabo3hfVFADw==" hashValue="uOAFBHxUejxTY+xxEFOx87XsvA04NFlaF7pno+xY0BHMNayHrugohZqE+/HQwB9WWC7u2CbyKwneBL7mG/l0Bg==" algorithmName="SHA-512" password="C4A3"/>
  <autoFilter ref="C130:K16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17:H117"/>
    <mergeCell ref="E121:H121"/>
    <mergeCell ref="E119:H119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89</v>
      </c>
    </row>
    <row r="4" s="1" customFormat="1" ht="24.96" customHeight="1">
      <c r="B4" s="21"/>
      <c r="D4" s="150" t="s">
        <v>114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HYGIENICKÉHO ZAŘÍZENÍ ZŠ-ÚSTECKÁ Č.P. 500 A 598</v>
      </c>
      <c r="F7" s="152"/>
      <c r="G7" s="152"/>
      <c r="H7" s="152"/>
      <c r="L7" s="21"/>
    </row>
    <row r="8">
      <c r="B8" s="21"/>
      <c r="D8" s="152" t="s">
        <v>115</v>
      </c>
      <c r="L8" s="21"/>
    </row>
    <row r="9" s="1" customFormat="1" ht="16.5" customHeight="1">
      <c r="B9" s="21"/>
      <c r="E9" s="153" t="s">
        <v>116</v>
      </c>
      <c r="F9" s="1"/>
      <c r="G9" s="1"/>
      <c r="H9" s="1"/>
      <c r="L9" s="21"/>
    </row>
    <row r="10" s="1" customFormat="1" ht="12" customHeight="1">
      <c r="B10" s="21"/>
      <c r="D10" s="152" t="s">
        <v>117</v>
      </c>
      <c r="L10" s="21"/>
    </row>
    <row r="11" s="2" customFormat="1" ht="16.5" customHeight="1">
      <c r="A11" s="39"/>
      <c r="B11" s="45"/>
      <c r="C11" s="39"/>
      <c r="D11" s="39"/>
      <c r="E11" s="164" t="s">
        <v>1059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2" t="s">
        <v>1060</v>
      </c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6.5" customHeight="1">
      <c r="A13" s="39"/>
      <c r="B13" s="45"/>
      <c r="C13" s="39"/>
      <c r="D13" s="39"/>
      <c r="E13" s="154" t="s">
        <v>1535</v>
      </c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52" t="s">
        <v>18</v>
      </c>
      <c r="E15" s="39"/>
      <c r="F15" s="142" t="s">
        <v>1</v>
      </c>
      <c r="G15" s="39"/>
      <c r="H15" s="39"/>
      <c r="I15" s="152" t="s">
        <v>19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20</v>
      </c>
      <c r="E16" s="39"/>
      <c r="F16" s="142" t="s">
        <v>21</v>
      </c>
      <c r="G16" s="39"/>
      <c r="H16" s="39"/>
      <c r="I16" s="152" t="s">
        <v>22</v>
      </c>
      <c r="J16" s="155" t="str">
        <f>'Rekapitulace stavby'!AN8</f>
        <v>14. 5. 2022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0.8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52" t="s">
        <v>24</v>
      </c>
      <c r="E18" s="39"/>
      <c r="F18" s="39"/>
      <c r="G18" s="39"/>
      <c r="H18" s="39"/>
      <c r="I18" s="152" t="s">
        <v>25</v>
      </c>
      <c r="J18" s="142" t="s">
        <v>26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42" t="s">
        <v>27</v>
      </c>
      <c r="F19" s="39"/>
      <c r="G19" s="39"/>
      <c r="H19" s="39"/>
      <c r="I19" s="152" t="s">
        <v>28</v>
      </c>
      <c r="J19" s="142" t="s">
        <v>29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52" t="s">
        <v>30</v>
      </c>
      <c r="E21" s="39"/>
      <c r="F21" s="39"/>
      <c r="G21" s="39"/>
      <c r="H21" s="39"/>
      <c r="I21" s="152" t="s">
        <v>25</v>
      </c>
      <c r="J21" s="34" t="str">
        <f>'Rekapitulace stavby'!AN13</f>
        <v>Vyplň údaj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34" t="str">
        <f>'Rekapitulace stavby'!E14</f>
        <v>Vyplň údaj</v>
      </c>
      <c r="F22" s="142"/>
      <c r="G22" s="142"/>
      <c r="H22" s="142"/>
      <c r="I22" s="152" t="s">
        <v>28</v>
      </c>
      <c r="J22" s="34" t="str">
        <f>'Rekapitulace stavby'!AN14</f>
        <v>Vyplň údaj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52" t="s">
        <v>32</v>
      </c>
      <c r="E24" s="39"/>
      <c r="F24" s="39"/>
      <c r="G24" s="39"/>
      <c r="H24" s="39"/>
      <c r="I24" s="152" t="s">
        <v>25</v>
      </c>
      <c r="J24" s="142" t="s">
        <v>33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8" customHeight="1">
      <c r="A25" s="39"/>
      <c r="B25" s="45"/>
      <c r="C25" s="39"/>
      <c r="D25" s="39"/>
      <c r="E25" s="142" t="s">
        <v>34</v>
      </c>
      <c r="F25" s="39"/>
      <c r="G25" s="39"/>
      <c r="H25" s="39"/>
      <c r="I25" s="152" t="s">
        <v>28</v>
      </c>
      <c r="J25" s="142" t="s">
        <v>35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12" customHeight="1">
      <c r="A27" s="39"/>
      <c r="B27" s="45"/>
      <c r="C27" s="39"/>
      <c r="D27" s="152" t="s">
        <v>37</v>
      </c>
      <c r="E27" s="39"/>
      <c r="F27" s="39"/>
      <c r="G27" s="39"/>
      <c r="H27" s="39"/>
      <c r="I27" s="152" t="s">
        <v>25</v>
      </c>
      <c r="J27" s="142" t="s">
        <v>1</v>
      </c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8" customHeight="1">
      <c r="A28" s="39"/>
      <c r="B28" s="45"/>
      <c r="C28" s="39"/>
      <c r="D28" s="39"/>
      <c r="E28" s="142" t="s">
        <v>38</v>
      </c>
      <c r="F28" s="39"/>
      <c r="G28" s="39"/>
      <c r="H28" s="39"/>
      <c r="I28" s="152" t="s">
        <v>28</v>
      </c>
      <c r="J28" s="142" t="s">
        <v>1</v>
      </c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39"/>
      <c r="E29" s="39"/>
      <c r="F29" s="39"/>
      <c r="G29" s="39"/>
      <c r="H29" s="39"/>
      <c r="I29" s="39"/>
      <c r="J29" s="39"/>
      <c r="K29" s="3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2" customHeight="1">
      <c r="A30" s="39"/>
      <c r="B30" s="45"/>
      <c r="C30" s="39"/>
      <c r="D30" s="152" t="s">
        <v>39</v>
      </c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8" customFormat="1" ht="16.5" customHeight="1">
      <c r="A31" s="156"/>
      <c r="B31" s="157"/>
      <c r="C31" s="156"/>
      <c r="D31" s="156"/>
      <c r="E31" s="158" t="s">
        <v>1</v>
      </c>
      <c r="F31" s="158"/>
      <c r="G31" s="158"/>
      <c r="H31" s="158"/>
      <c r="I31" s="156"/>
      <c r="J31" s="156"/>
      <c r="K31" s="156"/>
      <c r="L31" s="159"/>
      <c r="S31" s="156"/>
      <c r="T31" s="156"/>
      <c r="U31" s="156"/>
      <c r="V31" s="156"/>
      <c r="W31" s="156"/>
      <c r="X31" s="156"/>
      <c r="Y31" s="156"/>
      <c r="Z31" s="156"/>
      <c r="AA31" s="156"/>
      <c r="AB31" s="156"/>
      <c r="AC31" s="156"/>
      <c r="AD31" s="156"/>
      <c r="AE31" s="156"/>
    </row>
    <row r="32" s="2" customFormat="1" ht="6.96" customHeight="1">
      <c r="A32" s="39"/>
      <c r="B32" s="45"/>
      <c r="C32" s="39"/>
      <c r="D32" s="39"/>
      <c r="E32" s="39"/>
      <c r="F32" s="39"/>
      <c r="G32" s="39"/>
      <c r="H32" s="39"/>
      <c r="I32" s="39"/>
      <c r="J32" s="39"/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25.44" customHeight="1">
      <c r="A34" s="39"/>
      <c r="B34" s="45"/>
      <c r="C34" s="39"/>
      <c r="D34" s="161" t="s">
        <v>40</v>
      </c>
      <c r="E34" s="39"/>
      <c r="F34" s="39"/>
      <c r="G34" s="39"/>
      <c r="H34" s="39"/>
      <c r="I34" s="39"/>
      <c r="J34" s="162">
        <f>ROUND(J144,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6.96" customHeight="1">
      <c r="A35" s="39"/>
      <c r="B35" s="45"/>
      <c r="C35" s="39"/>
      <c r="D35" s="160"/>
      <c r="E35" s="160"/>
      <c r="F35" s="160"/>
      <c r="G35" s="160"/>
      <c r="H35" s="160"/>
      <c r="I35" s="160"/>
      <c r="J35" s="160"/>
      <c r="K35" s="160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39"/>
      <c r="F36" s="163" t="s">
        <v>42</v>
      </c>
      <c r="G36" s="39"/>
      <c r="H36" s="39"/>
      <c r="I36" s="163" t="s">
        <v>41</v>
      </c>
      <c r="J36" s="163" t="s">
        <v>43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64" t="s">
        <v>44</v>
      </c>
      <c r="E37" s="152" t="s">
        <v>45</v>
      </c>
      <c r="F37" s="165">
        <f>ROUND((SUM(BE144:BE286)),  2)</f>
        <v>0</v>
      </c>
      <c r="G37" s="39"/>
      <c r="H37" s="39"/>
      <c r="I37" s="166">
        <v>0.20999999999999999</v>
      </c>
      <c r="J37" s="165">
        <f>ROUND(((SUM(BE144:BE286))*I37),  2)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52" t="s">
        <v>46</v>
      </c>
      <c r="F38" s="165">
        <f>ROUND((SUM(BF144:BF286)),  2)</f>
        <v>0</v>
      </c>
      <c r="G38" s="39"/>
      <c r="H38" s="39"/>
      <c r="I38" s="166">
        <v>0.14999999999999999</v>
      </c>
      <c r="J38" s="165">
        <f>ROUND(((SUM(BF144:BF286))*I38),  2)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47</v>
      </c>
      <c r="F39" s="165">
        <f>ROUND((SUM(BG144:BG286)),  2)</f>
        <v>0</v>
      </c>
      <c r="G39" s="39"/>
      <c r="H39" s="39"/>
      <c r="I39" s="166">
        <v>0.20999999999999999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hidden="1" s="2" customFormat="1" ht="14.4" customHeight="1">
      <c r="A40" s="39"/>
      <c r="B40" s="45"/>
      <c r="C40" s="39"/>
      <c r="D40" s="39"/>
      <c r="E40" s="152" t="s">
        <v>48</v>
      </c>
      <c r="F40" s="165">
        <f>ROUND((SUM(BH144:BH286)),  2)</f>
        <v>0</v>
      </c>
      <c r="G40" s="39"/>
      <c r="H40" s="39"/>
      <c r="I40" s="166">
        <v>0.14999999999999999</v>
      </c>
      <c r="J40" s="165">
        <f>0</f>
        <v>0</v>
      </c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hidden="1" s="2" customFormat="1" ht="14.4" customHeight="1">
      <c r="A41" s="39"/>
      <c r="B41" s="45"/>
      <c r="C41" s="39"/>
      <c r="D41" s="39"/>
      <c r="E41" s="152" t="s">
        <v>49</v>
      </c>
      <c r="F41" s="165">
        <f>ROUND((SUM(BI144:BI286)),  2)</f>
        <v>0</v>
      </c>
      <c r="G41" s="39"/>
      <c r="H41" s="39"/>
      <c r="I41" s="166">
        <v>0</v>
      </c>
      <c r="J41" s="165">
        <f>0</f>
        <v>0</v>
      </c>
      <c r="K41" s="39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6.96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5.44" customHeight="1">
      <c r="A43" s="39"/>
      <c r="B43" s="45"/>
      <c r="C43" s="167"/>
      <c r="D43" s="168" t="s">
        <v>50</v>
      </c>
      <c r="E43" s="169"/>
      <c r="F43" s="169"/>
      <c r="G43" s="170" t="s">
        <v>51</v>
      </c>
      <c r="H43" s="171" t="s">
        <v>52</v>
      </c>
      <c r="I43" s="169"/>
      <c r="J43" s="172">
        <f>SUM(J34:J41)</f>
        <v>0</v>
      </c>
      <c r="K43" s="173"/>
      <c r="L43" s="64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14.4" customHeight="1">
      <c r="A44" s="39"/>
      <c r="B44" s="45"/>
      <c r="C44" s="39"/>
      <c r="D44" s="39"/>
      <c r="E44" s="39"/>
      <c r="F44" s="39"/>
      <c r="G44" s="39"/>
      <c r="H44" s="39"/>
      <c r="I44" s="39"/>
      <c r="J44" s="39"/>
      <c r="K44" s="39"/>
      <c r="L44" s="64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53</v>
      </c>
      <c r="E50" s="175"/>
      <c r="F50" s="175"/>
      <c r="G50" s="174" t="s">
        <v>54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55</v>
      </c>
      <c r="E61" s="177"/>
      <c r="F61" s="178" t="s">
        <v>56</v>
      </c>
      <c r="G61" s="176" t="s">
        <v>55</v>
      </c>
      <c r="H61" s="177"/>
      <c r="I61" s="177"/>
      <c r="J61" s="179" t="s">
        <v>56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57</v>
      </c>
      <c r="E65" s="180"/>
      <c r="F65" s="180"/>
      <c r="G65" s="174" t="s">
        <v>58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55</v>
      </c>
      <c r="E76" s="177"/>
      <c r="F76" s="178" t="s">
        <v>56</v>
      </c>
      <c r="G76" s="176" t="s">
        <v>55</v>
      </c>
      <c r="H76" s="177"/>
      <c r="I76" s="177"/>
      <c r="J76" s="179" t="s">
        <v>56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HYGIENICKÉHO ZAŘÍZENÍ ZŠ-ÚSTECKÁ Č.P. 500 A 598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1" customFormat="1" ht="16.5" customHeight="1">
      <c r="B87" s="22"/>
      <c r="C87" s="23"/>
      <c r="D87" s="23"/>
      <c r="E87" s="185" t="s">
        <v>116</v>
      </c>
      <c r="F87" s="23"/>
      <c r="G87" s="23"/>
      <c r="H87" s="23"/>
      <c r="I87" s="23"/>
      <c r="J87" s="23"/>
      <c r="K87" s="23"/>
      <c r="L87" s="21"/>
    </row>
    <row r="88" s="1" customFormat="1" ht="12" customHeight="1">
      <c r="B88" s="22"/>
      <c r="C88" s="33" t="s">
        <v>117</v>
      </c>
      <c r="D88" s="23"/>
      <c r="E88" s="23"/>
      <c r="F88" s="23"/>
      <c r="G88" s="23"/>
      <c r="H88" s="23"/>
      <c r="I88" s="23"/>
      <c r="J88" s="23"/>
      <c r="K88" s="23"/>
      <c r="L88" s="21"/>
    </row>
    <row r="89" s="2" customFormat="1" ht="16.5" customHeight="1">
      <c r="A89" s="39"/>
      <c r="B89" s="40"/>
      <c r="C89" s="41"/>
      <c r="D89" s="41"/>
      <c r="E89" s="306" t="s">
        <v>1059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12" customHeight="1">
      <c r="A90" s="39"/>
      <c r="B90" s="40"/>
      <c r="C90" s="33" t="s">
        <v>1060</v>
      </c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6.5" customHeight="1">
      <c r="A91" s="39"/>
      <c r="B91" s="40"/>
      <c r="C91" s="41"/>
      <c r="D91" s="41"/>
      <c r="E91" s="77" t="str">
        <f>E13</f>
        <v>1D.1.4.3 - Zařízení silnoproudé elektrotechniky 1.etapa</v>
      </c>
      <c r="F91" s="41"/>
      <c r="G91" s="41"/>
      <c r="H91" s="41"/>
      <c r="I91" s="41"/>
      <c r="J91" s="41"/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20</v>
      </c>
      <c r="D93" s="41"/>
      <c r="E93" s="41"/>
      <c r="F93" s="28" t="str">
        <f>F16</f>
        <v xml:space="preserve"> </v>
      </c>
      <c r="G93" s="41"/>
      <c r="H93" s="41"/>
      <c r="I93" s="33" t="s">
        <v>22</v>
      </c>
      <c r="J93" s="80" t="str">
        <f>IF(J16="","",J16)</f>
        <v>14. 5. 2022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6.96" customHeight="1">
      <c r="A94" s="39"/>
      <c r="B94" s="40"/>
      <c r="C94" s="41"/>
      <c r="D94" s="41"/>
      <c r="E94" s="41"/>
      <c r="F94" s="41"/>
      <c r="G94" s="41"/>
      <c r="H94" s="41"/>
      <c r="I94" s="41"/>
      <c r="J94" s="41"/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5.15" customHeight="1">
      <c r="A95" s="39"/>
      <c r="B95" s="40"/>
      <c r="C95" s="33" t="s">
        <v>24</v>
      </c>
      <c r="D95" s="41"/>
      <c r="E95" s="41"/>
      <c r="F95" s="28" t="str">
        <f>E19</f>
        <v>MĚSTO ČESKÁ TŘEBOVÁ</v>
      </c>
      <c r="G95" s="41"/>
      <c r="H95" s="41"/>
      <c r="I95" s="33" t="s">
        <v>32</v>
      </c>
      <c r="J95" s="37" t="str">
        <f>E25</f>
        <v>K I P spol. s r. o.</v>
      </c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5.15" customHeight="1">
      <c r="A96" s="39"/>
      <c r="B96" s="40"/>
      <c r="C96" s="33" t="s">
        <v>30</v>
      </c>
      <c r="D96" s="41"/>
      <c r="E96" s="41"/>
      <c r="F96" s="28" t="str">
        <f>IF(E22="","",E22)</f>
        <v>Vyplň údaj</v>
      </c>
      <c r="G96" s="41"/>
      <c r="H96" s="41"/>
      <c r="I96" s="33" t="s">
        <v>37</v>
      </c>
      <c r="J96" s="37" t="str">
        <f>E28</f>
        <v>Pavel Rinn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9.28" customHeight="1">
      <c r="A98" s="39"/>
      <c r="B98" s="40"/>
      <c r="C98" s="186" t="s">
        <v>120</v>
      </c>
      <c r="D98" s="187"/>
      <c r="E98" s="187"/>
      <c r="F98" s="187"/>
      <c r="G98" s="187"/>
      <c r="H98" s="187"/>
      <c r="I98" s="187"/>
      <c r="J98" s="188" t="s">
        <v>121</v>
      </c>
      <c r="K98" s="187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10.32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64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22.8" customHeight="1">
      <c r="A100" s="39"/>
      <c r="B100" s="40"/>
      <c r="C100" s="189" t="s">
        <v>122</v>
      </c>
      <c r="D100" s="41"/>
      <c r="E100" s="41"/>
      <c r="F100" s="41"/>
      <c r="G100" s="41"/>
      <c r="H100" s="41"/>
      <c r="I100" s="41"/>
      <c r="J100" s="111">
        <f>J144</f>
        <v>0</v>
      </c>
      <c r="K100" s="41"/>
      <c r="L100" s="64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U100" s="18" t="s">
        <v>123</v>
      </c>
    </row>
    <row r="101" s="9" customFormat="1" ht="24.96" customHeight="1">
      <c r="A101" s="9"/>
      <c r="B101" s="190"/>
      <c r="C101" s="191"/>
      <c r="D101" s="192" t="s">
        <v>1536</v>
      </c>
      <c r="E101" s="193"/>
      <c r="F101" s="193"/>
      <c r="G101" s="193"/>
      <c r="H101" s="193"/>
      <c r="I101" s="193"/>
      <c r="J101" s="194">
        <f>J145</f>
        <v>0</v>
      </c>
      <c r="K101" s="191"/>
      <c r="L101" s="19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96"/>
      <c r="C102" s="134"/>
      <c r="D102" s="197" t="s">
        <v>1537</v>
      </c>
      <c r="E102" s="198"/>
      <c r="F102" s="198"/>
      <c r="G102" s="198"/>
      <c r="H102" s="198"/>
      <c r="I102" s="198"/>
      <c r="J102" s="199">
        <f>J146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0"/>
      <c r="C103" s="191"/>
      <c r="D103" s="192" t="s">
        <v>1538</v>
      </c>
      <c r="E103" s="193"/>
      <c r="F103" s="193"/>
      <c r="G103" s="193"/>
      <c r="H103" s="193"/>
      <c r="I103" s="193"/>
      <c r="J103" s="194">
        <f>J174</f>
        <v>0</v>
      </c>
      <c r="K103" s="191"/>
      <c r="L103" s="19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6"/>
      <c r="C104" s="134"/>
      <c r="D104" s="197" t="s">
        <v>1537</v>
      </c>
      <c r="E104" s="198"/>
      <c r="F104" s="198"/>
      <c r="G104" s="198"/>
      <c r="H104" s="198"/>
      <c r="I104" s="198"/>
      <c r="J104" s="199">
        <f>J175</f>
        <v>0</v>
      </c>
      <c r="K104" s="134"/>
      <c r="L104" s="20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90"/>
      <c r="C105" s="191"/>
      <c r="D105" s="192" t="s">
        <v>1539</v>
      </c>
      <c r="E105" s="193"/>
      <c r="F105" s="193"/>
      <c r="G105" s="193"/>
      <c r="H105" s="193"/>
      <c r="I105" s="193"/>
      <c r="J105" s="194">
        <f>J183</f>
        <v>0</v>
      </c>
      <c r="K105" s="191"/>
      <c r="L105" s="19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6"/>
      <c r="C106" s="134"/>
      <c r="D106" s="197" t="s">
        <v>1537</v>
      </c>
      <c r="E106" s="198"/>
      <c r="F106" s="198"/>
      <c r="G106" s="198"/>
      <c r="H106" s="198"/>
      <c r="I106" s="198"/>
      <c r="J106" s="199">
        <f>J184</f>
        <v>0</v>
      </c>
      <c r="K106" s="134"/>
      <c r="L106" s="20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90"/>
      <c r="C107" s="191"/>
      <c r="D107" s="192" t="s">
        <v>1540</v>
      </c>
      <c r="E107" s="193"/>
      <c r="F107" s="193"/>
      <c r="G107" s="193"/>
      <c r="H107" s="193"/>
      <c r="I107" s="193"/>
      <c r="J107" s="194">
        <f>J207</f>
        <v>0</v>
      </c>
      <c r="K107" s="191"/>
      <c r="L107" s="19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96"/>
      <c r="C108" s="134"/>
      <c r="D108" s="197" t="s">
        <v>1537</v>
      </c>
      <c r="E108" s="198"/>
      <c r="F108" s="198"/>
      <c r="G108" s="198"/>
      <c r="H108" s="198"/>
      <c r="I108" s="198"/>
      <c r="J108" s="199">
        <f>J208</f>
        <v>0</v>
      </c>
      <c r="K108" s="134"/>
      <c r="L108" s="20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90"/>
      <c r="C109" s="191"/>
      <c r="D109" s="192" t="s">
        <v>1541</v>
      </c>
      <c r="E109" s="193"/>
      <c r="F109" s="193"/>
      <c r="G109" s="193"/>
      <c r="H109" s="193"/>
      <c r="I109" s="193"/>
      <c r="J109" s="194">
        <f>J219</f>
        <v>0</v>
      </c>
      <c r="K109" s="191"/>
      <c r="L109" s="19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10" customFormat="1" ht="19.92" customHeight="1">
      <c r="A110" s="10"/>
      <c r="B110" s="196"/>
      <c r="C110" s="134"/>
      <c r="D110" s="197" t="s">
        <v>1537</v>
      </c>
      <c r="E110" s="198"/>
      <c r="F110" s="198"/>
      <c r="G110" s="198"/>
      <c r="H110" s="198"/>
      <c r="I110" s="198"/>
      <c r="J110" s="199">
        <f>J220</f>
        <v>0</v>
      </c>
      <c r="K110" s="134"/>
      <c r="L110" s="20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90"/>
      <c r="C111" s="191"/>
      <c r="D111" s="192" t="s">
        <v>1542</v>
      </c>
      <c r="E111" s="193"/>
      <c r="F111" s="193"/>
      <c r="G111" s="193"/>
      <c r="H111" s="193"/>
      <c r="I111" s="193"/>
      <c r="J111" s="194">
        <f>J231</f>
        <v>0</v>
      </c>
      <c r="K111" s="191"/>
      <c r="L111" s="195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96"/>
      <c r="C112" s="134"/>
      <c r="D112" s="197" t="s">
        <v>1537</v>
      </c>
      <c r="E112" s="198"/>
      <c r="F112" s="198"/>
      <c r="G112" s="198"/>
      <c r="H112" s="198"/>
      <c r="I112" s="198"/>
      <c r="J112" s="199">
        <f>J232</f>
        <v>0</v>
      </c>
      <c r="K112" s="134"/>
      <c r="L112" s="20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90"/>
      <c r="C113" s="191"/>
      <c r="D113" s="192" t="s">
        <v>1543</v>
      </c>
      <c r="E113" s="193"/>
      <c r="F113" s="193"/>
      <c r="G113" s="193"/>
      <c r="H113" s="193"/>
      <c r="I113" s="193"/>
      <c r="J113" s="194">
        <f>J244</f>
        <v>0</v>
      </c>
      <c r="K113" s="191"/>
      <c r="L113" s="195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10" customFormat="1" ht="19.92" customHeight="1">
      <c r="A114" s="10"/>
      <c r="B114" s="196"/>
      <c r="C114" s="134"/>
      <c r="D114" s="197" t="s">
        <v>1537</v>
      </c>
      <c r="E114" s="198"/>
      <c r="F114" s="198"/>
      <c r="G114" s="198"/>
      <c r="H114" s="198"/>
      <c r="I114" s="198"/>
      <c r="J114" s="199">
        <f>J245</f>
        <v>0</v>
      </c>
      <c r="K114" s="134"/>
      <c r="L114" s="20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90"/>
      <c r="C115" s="191"/>
      <c r="D115" s="192" t="s">
        <v>1544</v>
      </c>
      <c r="E115" s="193"/>
      <c r="F115" s="193"/>
      <c r="G115" s="193"/>
      <c r="H115" s="193"/>
      <c r="I115" s="193"/>
      <c r="J115" s="194">
        <f>J257</f>
        <v>0</v>
      </c>
      <c r="K115" s="191"/>
      <c r="L115" s="195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96"/>
      <c r="C116" s="134"/>
      <c r="D116" s="197" t="s">
        <v>1537</v>
      </c>
      <c r="E116" s="198"/>
      <c r="F116" s="198"/>
      <c r="G116" s="198"/>
      <c r="H116" s="198"/>
      <c r="I116" s="198"/>
      <c r="J116" s="199">
        <f>J258</f>
        <v>0</v>
      </c>
      <c r="K116" s="134"/>
      <c r="L116" s="20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9" customFormat="1" ht="24.96" customHeight="1">
      <c r="A117" s="9"/>
      <c r="B117" s="190"/>
      <c r="C117" s="191"/>
      <c r="D117" s="192" t="s">
        <v>1545</v>
      </c>
      <c r="E117" s="193"/>
      <c r="F117" s="193"/>
      <c r="G117" s="193"/>
      <c r="H117" s="193"/>
      <c r="I117" s="193"/>
      <c r="J117" s="194">
        <f>J270</f>
        <v>0</v>
      </c>
      <c r="K117" s="191"/>
      <c r="L117" s="195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</row>
    <row r="118" s="10" customFormat="1" ht="19.92" customHeight="1">
      <c r="A118" s="10"/>
      <c r="B118" s="196"/>
      <c r="C118" s="134"/>
      <c r="D118" s="197" t="s">
        <v>1537</v>
      </c>
      <c r="E118" s="198"/>
      <c r="F118" s="198"/>
      <c r="G118" s="198"/>
      <c r="H118" s="198"/>
      <c r="I118" s="198"/>
      <c r="J118" s="199">
        <f>J271</f>
        <v>0</v>
      </c>
      <c r="K118" s="134"/>
      <c r="L118" s="20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9" customFormat="1" ht="24.96" customHeight="1">
      <c r="A119" s="9"/>
      <c r="B119" s="190"/>
      <c r="C119" s="191"/>
      <c r="D119" s="192" t="s">
        <v>1546</v>
      </c>
      <c r="E119" s="193"/>
      <c r="F119" s="193"/>
      <c r="G119" s="193"/>
      <c r="H119" s="193"/>
      <c r="I119" s="193"/>
      <c r="J119" s="194">
        <f>J283</f>
        <v>0</v>
      </c>
      <c r="K119" s="191"/>
      <c r="L119" s="195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</row>
    <row r="120" s="10" customFormat="1" ht="19.92" customHeight="1">
      <c r="A120" s="10"/>
      <c r="B120" s="196"/>
      <c r="C120" s="134"/>
      <c r="D120" s="197" t="s">
        <v>1537</v>
      </c>
      <c r="E120" s="198"/>
      <c r="F120" s="198"/>
      <c r="G120" s="198"/>
      <c r="H120" s="198"/>
      <c r="I120" s="198"/>
      <c r="J120" s="199">
        <f>J284</f>
        <v>0</v>
      </c>
      <c r="K120" s="134"/>
      <c r="L120" s="20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67"/>
      <c r="C122" s="68"/>
      <c r="D122" s="68"/>
      <c r="E122" s="68"/>
      <c r="F122" s="68"/>
      <c r="G122" s="68"/>
      <c r="H122" s="68"/>
      <c r="I122" s="68"/>
      <c r="J122" s="68"/>
      <c r="K122" s="68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6" s="2" customFormat="1" ht="6.96" customHeight="1">
      <c r="A126" s="39"/>
      <c r="B126" s="69"/>
      <c r="C126" s="70"/>
      <c r="D126" s="70"/>
      <c r="E126" s="70"/>
      <c r="F126" s="70"/>
      <c r="G126" s="70"/>
      <c r="H126" s="70"/>
      <c r="I126" s="70"/>
      <c r="J126" s="70"/>
      <c r="K126" s="70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24.96" customHeight="1">
      <c r="A127" s="39"/>
      <c r="B127" s="40"/>
      <c r="C127" s="24" t="s">
        <v>145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16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26.25" customHeight="1">
      <c r="A130" s="39"/>
      <c r="B130" s="40"/>
      <c r="C130" s="41"/>
      <c r="D130" s="41"/>
      <c r="E130" s="185" t="str">
        <f>E7</f>
        <v>REKONSTRUKCE HYGIENICKÉHO ZAŘÍZENÍ ZŠ-ÚSTECKÁ Č.P. 500 A 598</v>
      </c>
      <c r="F130" s="33"/>
      <c r="G130" s="33"/>
      <c r="H130" s="33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" customFormat="1" ht="12" customHeight="1">
      <c r="B131" s="22"/>
      <c r="C131" s="33" t="s">
        <v>115</v>
      </c>
      <c r="D131" s="23"/>
      <c r="E131" s="23"/>
      <c r="F131" s="23"/>
      <c r="G131" s="23"/>
      <c r="H131" s="23"/>
      <c r="I131" s="23"/>
      <c r="J131" s="23"/>
      <c r="K131" s="23"/>
      <c r="L131" s="21"/>
    </row>
    <row r="132" s="1" customFormat="1" ht="16.5" customHeight="1">
      <c r="B132" s="22"/>
      <c r="C132" s="23"/>
      <c r="D132" s="23"/>
      <c r="E132" s="185" t="s">
        <v>116</v>
      </c>
      <c r="F132" s="23"/>
      <c r="G132" s="23"/>
      <c r="H132" s="23"/>
      <c r="I132" s="23"/>
      <c r="J132" s="23"/>
      <c r="K132" s="23"/>
      <c r="L132" s="21"/>
    </row>
    <row r="133" s="1" customFormat="1" ht="12" customHeight="1">
      <c r="B133" s="22"/>
      <c r="C133" s="33" t="s">
        <v>117</v>
      </c>
      <c r="D133" s="23"/>
      <c r="E133" s="23"/>
      <c r="F133" s="23"/>
      <c r="G133" s="23"/>
      <c r="H133" s="23"/>
      <c r="I133" s="23"/>
      <c r="J133" s="23"/>
      <c r="K133" s="23"/>
      <c r="L133" s="21"/>
    </row>
    <row r="134" s="2" customFormat="1" ht="16.5" customHeight="1">
      <c r="A134" s="39"/>
      <c r="B134" s="40"/>
      <c r="C134" s="41"/>
      <c r="D134" s="41"/>
      <c r="E134" s="306" t="s">
        <v>1059</v>
      </c>
      <c r="F134" s="41"/>
      <c r="G134" s="41"/>
      <c r="H134" s="41"/>
      <c r="I134" s="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2" customHeight="1">
      <c r="A135" s="39"/>
      <c r="B135" s="40"/>
      <c r="C135" s="33" t="s">
        <v>1060</v>
      </c>
      <c r="D135" s="41"/>
      <c r="E135" s="41"/>
      <c r="F135" s="41"/>
      <c r="G135" s="41"/>
      <c r="H135" s="41"/>
      <c r="I135" s="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6.5" customHeight="1">
      <c r="A136" s="39"/>
      <c r="B136" s="40"/>
      <c r="C136" s="41"/>
      <c r="D136" s="41"/>
      <c r="E136" s="77" t="str">
        <f>E13</f>
        <v>1D.1.4.3 - Zařízení silnoproudé elektrotechniky 1.etapa</v>
      </c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6.96" customHeight="1">
      <c r="A137" s="39"/>
      <c r="B137" s="40"/>
      <c r="C137" s="41"/>
      <c r="D137" s="41"/>
      <c r="E137" s="41"/>
      <c r="F137" s="41"/>
      <c r="G137" s="41"/>
      <c r="H137" s="41"/>
      <c r="I137" s="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12" customHeight="1">
      <c r="A138" s="39"/>
      <c r="B138" s="40"/>
      <c r="C138" s="33" t="s">
        <v>20</v>
      </c>
      <c r="D138" s="41"/>
      <c r="E138" s="41"/>
      <c r="F138" s="28" t="str">
        <f>F16</f>
        <v xml:space="preserve"> </v>
      </c>
      <c r="G138" s="41"/>
      <c r="H138" s="41"/>
      <c r="I138" s="33" t="s">
        <v>22</v>
      </c>
      <c r="J138" s="80" t="str">
        <f>IF(J16="","",J16)</f>
        <v>14. 5. 2022</v>
      </c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6.96" customHeight="1">
      <c r="A139" s="39"/>
      <c r="B139" s="40"/>
      <c r="C139" s="41"/>
      <c r="D139" s="41"/>
      <c r="E139" s="41"/>
      <c r="F139" s="41"/>
      <c r="G139" s="41"/>
      <c r="H139" s="41"/>
      <c r="I139" s="41"/>
      <c r="J139" s="41"/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15.15" customHeight="1">
      <c r="A140" s="39"/>
      <c r="B140" s="40"/>
      <c r="C140" s="33" t="s">
        <v>24</v>
      </c>
      <c r="D140" s="41"/>
      <c r="E140" s="41"/>
      <c r="F140" s="28" t="str">
        <f>E19</f>
        <v>MĚSTO ČESKÁ TŘEBOVÁ</v>
      </c>
      <c r="G140" s="41"/>
      <c r="H140" s="41"/>
      <c r="I140" s="33" t="s">
        <v>32</v>
      </c>
      <c r="J140" s="37" t="str">
        <f>E25</f>
        <v>K I P spol. s r. o.</v>
      </c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30</v>
      </c>
      <c r="D141" s="41"/>
      <c r="E141" s="41"/>
      <c r="F141" s="28" t="str">
        <f>IF(E22="","",E22)</f>
        <v>Vyplň údaj</v>
      </c>
      <c r="G141" s="41"/>
      <c r="H141" s="41"/>
      <c r="I141" s="33" t="s">
        <v>37</v>
      </c>
      <c r="J141" s="37" t="str">
        <f>E28</f>
        <v>Pavel Rinn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0.32" customHeight="1">
      <c r="A142" s="39"/>
      <c r="B142" s="40"/>
      <c r="C142" s="41"/>
      <c r="D142" s="41"/>
      <c r="E142" s="41"/>
      <c r="F142" s="41"/>
      <c r="G142" s="41"/>
      <c r="H142" s="41"/>
      <c r="I142" s="41"/>
      <c r="J142" s="41"/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11" customFormat="1" ht="29.28" customHeight="1">
      <c r="A143" s="201"/>
      <c r="B143" s="202"/>
      <c r="C143" s="203" t="s">
        <v>146</v>
      </c>
      <c r="D143" s="204" t="s">
        <v>65</v>
      </c>
      <c r="E143" s="204" t="s">
        <v>61</v>
      </c>
      <c r="F143" s="204" t="s">
        <v>62</v>
      </c>
      <c r="G143" s="204" t="s">
        <v>147</v>
      </c>
      <c r="H143" s="204" t="s">
        <v>148</v>
      </c>
      <c r="I143" s="204" t="s">
        <v>149</v>
      </c>
      <c r="J143" s="205" t="s">
        <v>121</v>
      </c>
      <c r="K143" s="206" t="s">
        <v>150</v>
      </c>
      <c r="L143" s="207"/>
      <c r="M143" s="101" t="s">
        <v>1</v>
      </c>
      <c r="N143" s="102" t="s">
        <v>44</v>
      </c>
      <c r="O143" s="102" t="s">
        <v>151</v>
      </c>
      <c r="P143" s="102" t="s">
        <v>152</v>
      </c>
      <c r="Q143" s="102" t="s">
        <v>153</v>
      </c>
      <c r="R143" s="102" t="s">
        <v>154</v>
      </c>
      <c r="S143" s="102" t="s">
        <v>155</v>
      </c>
      <c r="T143" s="103" t="s">
        <v>156</v>
      </c>
      <c r="U143" s="201"/>
      <c r="V143" s="201"/>
      <c r="W143" s="201"/>
      <c r="X143" s="201"/>
      <c r="Y143" s="201"/>
      <c r="Z143" s="201"/>
      <c r="AA143" s="201"/>
      <c r="AB143" s="201"/>
      <c r="AC143" s="201"/>
      <c r="AD143" s="201"/>
      <c r="AE143" s="201"/>
    </row>
    <row r="144" s="2" customFormat="1" ht="22.8" customHeight="1">
      <c r="A144" s="39"/>
      <c r="B144" s="40"/>
      <c r="C144" s="108" t="s">
        <v>157</v>
      </c>
      <c r="D144" s="41"/>
      <c r="E144" s="41"/>
      <c r="F144" s="41"/>
      <c r="G144" s="41"/>
      <c r="H144" s="41"/>
      <c r="I144" s="41"/>
      <c r="J144" s="208">
        <f>BK144</f>
        <v>0</v>
      </c>
      <c r="K144" s="41"/>
      <c r="L144" s="45"/>
      <c r="M144" s="104"/>
      <c r="N144" s="209"/>
      <c r="O144" s="105"/>
      <c r="P144" s="210">
        <f>P145+P174+P183+P207+P219+P231+P244+P257+P270+P283</f>
        <v>0</v>
      </c>
      <c r="Q144" s="105"/>
      <c r="R144" s="210">
        <f>R145+R174+R183+R207+R219+R231+R244+R257+R270+R283</f>
        <v>0</v>
      </c>
      <c r="S144" s="105"/>
      <c r="T144" s="211">
        <f>T145+T174+T183+T207+T219+T231+T244+T257+T270+T283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79</v>
      </c>
      <c r="AU144" s="18" t="s">
        <v>123</v>
      </c>
      <c r="BK144" s="212">
        <f>BK145+BK174+BK183+BK207+BK219+BK231+BK244+BK257+BK270+BK283</f>
        <v>0</v>
      </c>
    </row>
    <row r="145" s="12" customFormat="1" ht="25.92" customHeight="1">
      <c r="A145" s="12"/>
      <c r="B145" s="213"/>
      <c r="C145" s="214"/>
      <c r="D145" s="215" t="s">
        <v>79</v>
      </c>
      <c r="E145" s="216" t="s">
        <v>1547</v>
      </c>
      <c r="F145" s="216" t="s">
        <v>1548</v>
      </c>
      <c r="G145" s="214"/>
      <c r="H145" s="214"/>
      <c r="I145" s="217"/>
      <c r="J145" s="218">
        <f>BK145</f>
        <v>0</v>
      </c>
      <c r="K145" s="214"/>
      <c r="L145" s="219"/>
      <c r="M145" s="220"/>
      <c r="N145" s="221"/>
      <c r="O145" s="221"/>
      <c r="P145" s="222">
        <f>P146</f>
        <v>0</v>
      </c>
      <c r="Q145" s="221"/>
      <c r="R145" s="222">
        <f>R146</f>
        <v>0</v>
      </c>
      <c r="S145" s="221"/>
      <c r="T145" s="223">
        <f>T146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4" t="s">
        <v>87</v>
      </c>
      <c r="AT145" s="225" t="s">
        <v>79</v>
      </c>
      <c r="AU145" s="225" t="s">
        <v>80</v>
      </c>
      <c r="AY145" s="224" t="s">
        <v>160</v>
      </c>
      <c r="BK145" s="226">
        <f>BK146</f>
        <v>0</v>
      </c>
    </row>
    <row r="146" s="12" customFormat="1" ht="22.8" customHeight="1">
      <c r="A146" s="12"/>
      <c r="B146" s="213"/>
      <c r="C146" s="214"/>
      <c r="D146" s="215" t="s">
        <v>79</v>
      </c>
      <c r="E146" s="227" t="s">
        <v>1549</v>
      </c>
      <c r="F146" s="227" t="s">
        <v>1550</v>
      </c>
      <c r="G146" s="214"/>
      <c r="H146" s="214"/>
      <c r="I146" s="217"/>
      <c r="J146" s="228">
        <f>BK146</f>
        <v>0</v>
      </c>
      <c r="K146" s="214"/>
      <c r="L146" s="219"/>
      <c r="M146" s="220"/>
      <c r="N146" s="221"/>
      <c r="O146" s="221"/>
      <c r="P146" s="222">
        <f>SUM(P147:P173)</f>
        <v>0</v>
      </c>
      <c r="Q146" s="221"/>
      <c r="R146" s="222">
        <f>SUM(R147:R173)</f>
        <v>0</v>
      </c>
      <c r="S146" s="221"/>
      <c r="T146" s="223">
        <f>SUM(T147:T173)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4" t="s">
        <v>87</v>
      </c>
      <c r="AT146" s="225" t="s">
        <v>79</v>
      </c>
      <c r="AU146" s="225" t="s">
        <v>87</v>
      </c>
      <c r="AY146" s="224" t="s">
        <v>160</v>
      </c>
      <c r="BK146" s="226">
        <f>SUM(BK147:BK173)</f>
        <v>0</v>
      </c>
    </row>
    <row r="147" s="2" customFormat="1" ht="24.15" customHeight="1">
      <c r="A147" s="39"/>
      <c r="B147" s="40"/>
      <c r="C147" s="229" t="s">
        <v>87</v>
      </c>
      <c r="D147" s="229" t="s">
        <v>162</v>
      </c>
      <c r="E147" s="230" t="s">
        <v>1551</v>
      </c>
      <c r="F147" s="231" t="s">
        <v>1552</v>
      </c>
      <c r="G147" s="232" t="s">
        <v>1312</v>
      </c>
      <c r="H147" s="233">
        <v>12</v>
      </c>
      <c r="I147" s="234"/>
      <c r="J147" s="235">
        <f>ROUND(I147*H147,2)</f>
        <v>0</v>
      </c>
      <c r="K147" s="236"/>
      <c r="L147" s="45"/>
      <c r="M147" s="237" t="s">
        <v>1</v>
      </c>
      <c r="N147" s="238" t="s">
        <v>45</v>
      </c>
      <c r="O147" s="92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41" t="s">
        <v>166</v>
      </c>
      <c r="AT147" s="241" t="s">
        <v>162</v>
      </c>
      <c r="AU147" s="241" t="s">
        <v>89</v>
      </c>
      <c r="AY147" s="18" t="s">
        <v>160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8" t="s">
        <v>87</v>
      </c>
      <c r="BK147" s="242">
        <f>ROUND(I147*H147,2)</f>
        <v>0</v>
      </c>
      <c r="BL147" s="18" t="s">
        <v>166</v>
      </c>
      <c r="BM147" s="241" t="s">
        <v>89</v>
      </c>
    </row>
    <row r="148" s="2" customFormat="1" ht="37.8" customHeight="1">
      <c r="A148" s="39"/>
      <c r="B148" s="40"/>
      <c r="C148" s="229" t="s">
        <v>89</v>
      </c>
      <c r="D148" s="229" t="s">
        <v>162</v>
      </c>
      <c r="E148" s="230" t="s">
        <v>1553</v>
      </c>
      <c r="F148" s="231" t="s">
        <v>1554</v>
      </c>
      <c r="G148" s="232" t="s">
        <v>1278</v>
      </c>
      <c r="H148" s="233">
        <v>4</v>
      </c>
      <c r="I148" s="234"/>
      <c r="J148" s="235">
        <f>ROUND(I148*H148,2)</f>
        <v>0</v>
      </c>
      <c r="K148" s="236"/>
      <c r="L148" s="45"/>
      <c r="M148" s="237" t="s">
        <v>1</v>
      </c>
      <c r="N148" s="238" t="s">
        <v>45</v>
      </c>
      <c r="O148" s="92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1" t="s">
        <v>166</v>
      </c>
      <c r="AT148" s="241" t="s">
        <v>162</v>
      </c>
      <c r="AU148" s="241" t="s">
        <v>89</v>
      </c>
      <c r="AY148" s="18" t="s">
        <v>160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8" t="s">
        <v>87</v>
      </c>
      <c r="BK148" s="242">
        <f>ROUND(I148*H148,2)</f>
        <v>0</v>
      </c>
      <c r="BL148" s="18" t="s">
        <v>166</v>
      </c>
      <c r="BM148" s="241" t="s">
        <v>166</v>
      </c>
    </row>
    <row r="149" s="2" customFormat="1" ht="16.5" customHeight="1">
      <c r="A149" s="39"/>
      <c r="B149" s="40"/>
      <c r="C149" s="229" t="s">
        <v>100</v>
      </c>
      <c r="D149" s="229" t="s">
        <v>162</v>
      </c>
      <c r="E149" s="230" t="s">
        <v>1555</v>
      </c>
      <c r="F149" s="231" t="s">
        <v>1556</v>
      </c>
      <c r="G149" s="232" t="s">
        <v>1278</v>
      </c>
      <c r="H149" s="233">
        <v>2</v>
      </c>
      <c r="I149" s="234"/>
      <c r="J149" s="235">
        <f>ROUND(I149*H149,2)</f>
        <v>0</v>
      </c>
      <c r="K149" s="236"/>
      <c r="L149" s="45"/>
      <c r="M149" s="237" t="s">
        <v>1</v>
      </c>
      <c r="N149" s="238" t="s">
        <v>45</v>
      </c>
      <c r="O149" s="92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41" t="s">
        <v>166</v>
      </c>
      <c r="AT149" s="241" t="s">
        <v>162</v>
      </c>
      <c r="AU149" s="241" t="s">
        <v>89</v>
      </c>
      <c r="AY149" s="18" t="s">
        <v>160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8" t="s">
        <v>87</v>
      </c>
      <c r="BK149" s="242">
        <f>ROUND(I149*H149,2)</f>
        <v>0</v>
      </c>
      <c r="BL149" s="18" t="s">
        <v>166</v>
      </c>
      <c r="BM149" s="241" t="s">
        <v>206</v>
      </c>
    </row>
    <row r="150" s="2" customFormat="1" ht="16.5" customHeight="1">
      <c r="A150" s="39"/>
      <c r="B150" s="40"/>
      <c r="C150" s="229" t="s">
        <v>166</v>
      </c>
      <c r="D150" s="229" t="s">
        <v>162</v>
      </c>
      <c r="E150" s="230" t="s">
        <v>1557</v>
      </c>
      <c r="F150" s="231" t="s">
        <v>1558</v>
      </c>
      <c r="G150" s="232" t="s">
        <v>1312</v>
      </c>
      <c r="H150" s="233">
        <v>6</v>
      </c>
      <c r="I150" s="234"/>
      <c r="J150" s="235">
        <f>ROUND(I150*H150,2)</f>
        <v>0</v>
      </c>
      <c r="K150" s="236"/>
      <c r="L150" s="45"/>
      <c r="M150" s="237" t="s">
        <v>1</v>
      </c>
      <c r="N150" s="238" t="s">
        <v>45</v>
      </c>
      <c r="O150" s="92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1" t="s">
        <v>166</v>
      </c>
      <c r="AT150" s="241" t="s">
        <v>162</v>
      </c>
      <c r="AU150" s="241" t="s">
        <v>89</v>
      </c>
      <c r="AY150" s="18" t="s">
        <v>160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8" t="s">
        <v>87</v>
      </c>
      <c r="BK150" s="242">
        <f>ROUND(I150*H150,2)</f>
        <v>0</v>
      </c>
      <c r="BL150" s="18" t="s">
        <v>166</v>
      </c>
      <c r="BM150" s="241" t="s">
        <v>225</v>
      </c>
    </row>
    <row r="151" s="2" customFormat="1" ht="16.5" customHeight="1">
      <c r="A151" s="39"/>
      <c r="B151" s="40"/>
      <c r="C151" s="229" t="s">
        <v>198</v>
      </c>
      <c r="D151" s="229" t="s">
        <v>162</v>
      </c>
      <c r="E151" s="230" t="s">
        <v>1559</v>
      </c>
      <c r="F151" s="231" t="s">
        <v>1560</v>
      </c>
      <c r="G151" s="232" t="s">
        <v>1278</v>
      </c>
      <c r="H151" s="233">
        <v>13</v>
      </c>
      <c r="I151" s="234"/>
      <c r="J151" s="235">
        <f>ROUND(I151*H151,2)</f>
        <v>0</v>
      </c>
      <c r="K151" s="236"/>
      <c r="L151" s="45"/>
      <c r="M151" s="237" t="s">
        <v>1</v>
      </c>
      <c r="N151" s="238" t="s">
        <v>45</v>
      </c>
      <c r="O151" s="92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41" t="s">
        <v>166</v>
      </c>
      <c r="AT151" s="241" t="s">
        <v>162</v>
      </c>
      <c r="AU151" s="241" t="s">
        <v>89</v>
      </c>
      <c r="AY151" s="18" t="s">
        <v>160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8" t="s">
        <v>87</v>
      </c>
      <c r="BK151" s="242">
        <f>ROUND(I151*H151,2)</f>
        <v>0</v>
      </c>
      <c r="BL151" s="18" t="s">
        <v>166</v>
      </c>
      <c r="BM151" s="241" t="s">
        <v>247</v>
      </c>
    </row>
    <row r="152" s="2" customFormat="1" ht="21.75" customHeight="1">
      <c r="A152" s="39"/>
      <c r="B152" s="40"/>
      <c r="C152" s="229" t="s">
        <v>206</v>
      </c>
      <c r="D152" s="229" t="s">
        <v>162</v>
      </c>
      <c r="E152" s="230" t="s">
        <v>1561</v>
      </c>
      <c r="F152" s="231" t="s">
        <v>1562</v>
      </c>
      <c r="G152" s="232" t="s">
        <v>1278</v>
      </c>
      <c r="H152" s="233">
        <v>2</v>
      </c>
      <c r="I152" s="234"/>
      <c r="J152" s="235">
        <f>ROUND(I152*H152,2)</f>
        <v>0</v>
      </c>
      <c r="K152" s="236"/>
      <c r="L152" s="45"/>
      <c r="M152" s="237" t="s">
        <v>1</v>
      </c>
      <c r="N152" s="238" t="s">
        <v>45</v>
      </c>
      <c r="O152" s="92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1" t="s">
        <v>166</v>
      </c>
      <c r="AT152" s="241" t="s">
        <v>162</v>
      </c>
      <c r="AU152" s="241" t="s">
        <v>89</v>
      </c>
      <c r="AY152" s="18" t="s">
        <v>160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8" t="s">
        <v>87</v>
      </c>
      <c r="BK152" s="242">
        <f>ROUND(I152*H152,2)</f>
        <v>0</v>
      </c>
      <c r="BL152" s="18" t="s">
        <v>166</v>
      </c>
      <c r="BM152" s="241" t="s">
        <v>265</v>
      </c>
    </row>
    <row r="153" s="2" customFormat="1" ht="24.15" customHeight="1">
      <c r="A153" s="39"/>
      <c r="B153" s="40"/>
      <c r="C153" s="229" t="s">
        <v>214</v>
      </c>
      <c r="D153" s="229" t="s">
        <v>162</v>
      </c>
      <c r="E153" s="230" t="s">
        <v>1563</v>
      </c>
      <c r="F153" s="231" t="s">
        <v>1564</v>
      </c>
      <c r="G153" s="232" t="s">
        <v>1278</v>
      </c>
      <c r="H153" s="233">
        <v>2</v>
      </c>
      <c r="I153" s="234"/>
      <c r="J153" s="235">
        <f>ROUND(I153*H153,2)</f>
        <v>0</v>
      </c>
      <c r="K153" s="236"/>
      <c r="L153" s="45"/>
      <c r="M153" s="237" t="s">
        <v>1</v>
      </c>
      <c r="N153" s="238" t="s">
        <v>45</v>
      </c>
      <c r="O153" s="92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41" t="s">
        <v>166</v>
      </c>
      <c r="AT153" s="241" t="s">
        <v>162</v>
      </c>
      <c r="AU153" s="241" t="s">
        <v>89</v>
      </c>
      <c r="AY153" s="18" t="s">
        <v>160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8" t="s">
        <v>87</v>
      </c>
      <c r="BK153" s="242">
        <f>ROUND(I153*H153,2)</f>
        <v>0</v>
      </c>
      <c r="BL153" s="18" t="s">
        <v>166</v>
      </c>
      <c r="BM153" s="241" t="s">
        <v>289</v>
      </c>
    </row>
    <row r="154" s="2" customFormat="1" ht="24.15" customHeight="1">
      <c r="A154" s="39"/>
      <c r="B154" s="40"/>
      <c r="C154" s="229" t="s">
        <v>225</v>
      </c>
      <c r="D154" s="229" t="s">
        <v>162</v>
      </c>
      <c r="E154" s="230" t="s">
        <v>1565</v>
      </c>
      <c r="F154" s="231" t="s">
        <v>1566</v>
      </c>
      <c r="G154" s="232" t="s">
        <v>1278</v>
      </c>
      <c r="H154" s="233">
        <v>16</v>
      </c>
      <c r="I154" s="234"/>
      <c r="J154" s="235">
        <f>ROUND(I154*H154,2)</f>
        <v>0</v>
      </c>
      <c r="K154" s="236"/>
      <c r="L154" s="45"/>
      <c r="M154" s="237" t="s">
        <v>1</v>
      </c>
      <c r="N154" s="238" t="s">
        <v>45</v>
      </c>
      <c r="O154" s="92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1" t="s">
        <v>166</v>
      </c>
      <c r="AT154" s="241" t="s">
        <v>162</v>
      </c>
      <c r="AU154" s="241" t="s">
        <v>89</v>
      </c>
      <c r="AY154" s="18" t="s">
        <v>160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8" t="s">
        <v>87</v>
      </c>
      <c r="BK154" s="242">
        <f>ROUND(I154*H154,2)</f>
        <v>0</v>
      </c>
      <c r="BL154" s="18" t="s">
        <v>166</v>
      </c>
      <c r="BM154" s="241" t="s">
        <v>296</v>
      </c>
    </row>
    <row r="155" s="2" customFormat="1" ht="24.15" customHeight="1">
      <c r="A155" s="39"/>
      <c r="B155" s="40"/>
      <c r="C155" s="229" t="s">
        <v>232</v>
      </c>
      <c r="D155" s="229" t="s">
        <v>162</v>
      </c>
      <c r="E155" s="230" t="s">
        <v>1567</v>
      </c>
      <c r="F155" s="231" t="s">
        <v>1568</v>
      </c>
      <c r="G155" s="232" t="s">
        <v>1278</v>
      </c>
      <c r="H155" s="233">
        <v>2</v>
      </c>
      <c r="I155" s="234"/>
      <c r="J155" s="235">
        <f>ROUND(I155*H155,2)</f>
        <v>0</v>
      </c>
      <c r="K155" s="236"/>
      <c r="L155" s="45"/>
      <c r="M155" s="237" t="s">
        <v>1</v>
      </c>
      <c r="N155" s="238" t="s">
        <v>45</v>
      </c>
      <c r="O155" s="92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41" t="s">
        <v>166</v>
      </c>
      <c r="AT155" s="241" t="s">
        <v>162</v>
      </c>
      <c r="AU155" s="241" t="s">
        <v>89</v>
      </c>
      <c r="AY155" s="18" t="s">
        <v>160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8" t="s">
        <v>87</v>
      </c>
      <c r="BK155" s="242">
        <f>ROUND(I155*H155,2)</f>
        <v>0</v>
      </c>
      <c r="BL155" s="18" t="s">
        <v>166</v>
      </c>
      <c r="BM155" s="241" t="s">
        <v>312</v>
      </c>
    </row>
    <row r="156" s="2" customFormat="1" ht="24.15" customHeight="1">
      <c r="A156" s="39"/>
      <c r="B156" s="40"/>
      <c r="C156" s="229" t="s">
        <v>247</v>
      </c>
      <c r="D156" s="229" t="s">
        <v>162</v>
      </c>
      <c r="E156" s="230" t="s">
        <v>1569</v>
      </c>
      <c r="F156" s="231" t="s">
        <v>1570</v>
      </c>
      <c r="G156" s="232" t="s">
        <v>1278</v>
      </c>
      <c r="H156" s="233">
        <v>14</v>
      </c>
      <c r="I156" s="234"/>
      <c r="J156" s="235">
        <f>ROUND(I156*H156,2)</f>
        <v>0</v>
      </c>
      <c r="K156" s="236"/>
      <c r="L156" s="45"/>
      <c r="M156" s="237" t="s">
        <v>1</v>
      </c>
      <c r="N156" s="238" t="s">
        <v>45</v>
      </c>
      <c r="O156" s="92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1" t="s">
        <v>166</v>
      </c>
      <c r="AT156" s="241" t="s">
        <v>162</v>
      </c>
      <c r="AU156" s="241" t="s">
        <v>89</v>
      </c>
      <c r="AY156" s="18" t="s">
        <v>160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8" t="s">
        <v>87</v>
      </c>
      <c r="BK156" s="242">
        <f>ROUND(I156*H156,2)</f>
        <v>0</v>
      </c>
      <c r="BL156" s="18" t="s">
        <v>166</v>
      </c>
      <c r="BM156" s="241" t="s">
        <v>324</v>
      </c>
    </row>
    <row r="157" s="2" customFormat="1" ht="24.15" customHeight="1">
      <c r="A157" s="39"/>
      <c r="B157" s="40"/>
      <c r="C157" s="229" t="s">
        <v>261</v>
      </c>
      <c r="D157" s="229" t="s">
        <v>162</v>
      </c>
      <c r="E157" s="230" t="s">
        <v>1571</v>
      </c>
      <c r="F157" s="231" t="s">
        <v>1572</v>
      </c>
      <c r="G157" s="232" t="s">
        <v>1278</v>
      </c>
      <c r="H157" s="233">
        <v>6</v>
      </c>
      <c r="I157" s="234"/>
      <c r="J157" s="235">
        <f>ROUND(I157*H157,2)</f>
        <v>0</v>
      </c>
      <c r="K157" s="236"/>
      <c r="L157" s="45"/>
      <c r="M157" s="237" t="s">
        <v>1</v>
      </c>
      <c r="N157" s="238" t="s">
        <v>45</v>
      </c>
      <c r="O157" s="92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41" t="s">
        <v>166</v>
      </c>
      <c r="AT157" s="241" t="s">
        <v>162</v>
      </c>
      <c r="AU157" s="241" t="s">
        <v>89</v>
      </c>
      <c r="AY157" s="18" t="s">
        <v>160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8" t="s">
        <v>87</v>
      </c>
      <c r="BK157" s="242">
        <f>ROUND(I157*H157,2)</f>
        <v>0</v>
      </c>
      <c r="BL157" s="18" t="s">
        <v>166</v>
      </c>
      <c r="BM157" s="241" t="s">
        <v>332</v>
      </c>
    </row>
    <row r="158" s="2" customFormat="1" ht="24.15" customHeight="1">
      <c r="A158" s="39"/>
      <c r="B158" s="40"/>
      <c r="C158" s="229" t="s">
        <v>265</v>
      </c>
      <c r="D158" s="229" t="s">
        <v>162</v>
      </c>
      <c r="E158" s="230" t="s">
        <v>1573</v>
      </c>
      <c r="F158" s="231" t="s">
        <v>1574</v>
      </c>
      <c r="G158" s="232" t="s">
        <v>1278</v>
      </c>
      <c r="H158" s="233">
        <v>2</v>
      </c>
      <c r="I158" s="234"/>
      <c r="J158" s="235">
        <f>ROUND(I158*H158,2)</f>
        <v>0</v>
      </c>
      <c r="K158" s="236"/>
      <c r="L158" s="45"/>
      <c r="M158" s="237" t="s">
        <v>1</v>
      </c>
      <c r="N158" s="238" t="s">
        <v>45</v>
      </c>
      <c r="O158" s="92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41" t="s">
        <v>166</v>
      </c>
      <c r="AT158" s="241" t="s">
        <v>162</v>
      </c>
      <c r="AU158" s="241" t="s">
        <v>89</v>
      </c>
      <c r="AY158" s="18" t="s">
        <v>160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8" t="s">
        <v>87</v>
      </c>
      <c r="BK158" s="242">
        <f>ROUND(I158*H158,2)</f>
        <v>0</v>
      </c>
      <c r="BL158" s="18" t="s">
        <v>166</v>
      </c>
      <c r="BM158" s="241" t="s">
        <v>342</v>
      </c>
    </row>
    <row r="159" s="2" customFormat="1" ht="24.15" customHeight="1">
      <c r="A159" s="39"/>
      <c r="B159" s="40"/>
      <c r="C159" s="229" t="s">
        <v>282</v>
      </c>
      <c r="D159" s="229" t="s">
        <v>162</v>
      </c>
      <c r="E159" s="230" t="s">
        <v>1575</v>
      </c>
      <c r="F159" s="231" t="s">
        <v>1576</v>
      </c>
      <c r="G159" s="232" t="s">
        <v>1278</v>
      </c>
      <c r="H159" s="233">
        <v>2</v>
      </c>
      <c r="I159" s="234"/>
      <c r="J159" s="235">
        <f>ROUND(I159*H159,2)</f>
        <v>0</v>
      </c>
      <c r="K159" s="236"/>
      <c r="L159" s="45"/>
      <c r="M159" s="237" t="s">
        <v>1</v>
      </c>
      <c r="N159" s="238" t="s">
        <v>45</v>
      </c>
      <c r="O159" s="92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41" t="s">
        <v>166</v>
      </c>
      <c r="AT159" s="241" t="s">
        <v>162</v>
      </c>
      <c r="AU159" s="241" t="s">
        <v>89</v>
      </c>
      <c r="AY159" s="18" t="s">
        <v>160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8" t="s">
        <v>87</v>
      </c>
      <c r="BK159" s="242">
        <f>ROUND(I159*H159,2)</f>
        <v>0</v>
      </c>
      <c r="BL159" s="18" t="s">
        <v>166</v>
      </c>
      <c r="BM159" s="241" t="s">
        <v>351</v>
      </c>
    </row>
    <row r="160" s="2" customFormat="1" ht="16.5" customHeight="1">
      <c r="A160" s="39"/>
      <c r="B160" s="40"/>
      <c r="C160" s="229" t="s">
        <v>289</v>
      </c>
      <c r="D160" s="229" t="s">
        <v>162</v>
      </c>
      <c r="E160" s="230" t="s">
        <v>1577</v>
      </c>
      <c r="F160" s="231" t="s">
        <v>1578</v>
      </c>
      <c r="G160" s="232" t="s">
        <v>1278</v>
      </c>
      <c r="H160" s="233">
        <v>4</v>
      </c>
      <c r="I160" s="234"/>
      <c r="J160" s="235">
        <f>ROUND(I160*H160,2)</f>
        <v>0</v>
      </c>
      <c r="K160" s="236"/>
      <c r="L160" s="45"/>
      <c r="M160" s="237" t="s">
        <v>1</v>
      </c>
      <c r="N160" s="238" t="s">
        <v>45</v>
      </c>
      <c r="O160" s="92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41" t="s">
        <v>166</v>
      </c>
      <c r="AT160" s="241" t="s">
        <v>162</v>
      </c>
      <c r="AU160" s="241" t="s">
        <v>89</v>
      </c>
      <c r="AY160" s="18" t="s">
        <v>160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8" t="s">
        <v>87</v>
      </c>
      <c r="BK160" s="242">
        <f>ROUND(I160*H160,2)</f>
        <v>0</v>
      </c>
      <c r="BL160" s="18" t="s">
        <v>166</v>
      </c>
      <c r="BM160" s="241" t="s">
        <v>360</v>
      </c>
    </row>
    <row r="161" s="2" customFormat="1" ht="16.5" customHeight="1">
      <c r="A161" s="39"/>
      <c r="B161" s="40"/>
      <c r="C161" s="229" t="s">
        <v>8</v>
      </c>
      <c r="D161" s="229" t="s">
        <v>162</v>
      </c>
      <c r="E161" s="230" t="s">
        <v>1579</v>
      </c>
      <c r="F161" s="231" t="s">
        <v>1580</v>
      </c>
      <c r="G161" s="232" t="s">
        <v>201</v>
      </c>
      <c r="H161" s="233">
        <v>190</v>
      </c>
      <c r="I161" s="234"/>
      <c r="J161" s="235">
        <f>ROUND(I161*H161,2)</f>
        <v>0</v>
      </c>
      <c r="K161" s="236"/>
      <c r="L161" s="45"/>
      <c r="M161" s="237" t="s">
        <v>1</v>
      </c>
      <c r="N161" s="238" t="s">
        <v>45</v>
      </c>
      <c r="O161" s="92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41" t="s">
        <v>166</v>
      </c>
      <c r="AT161" s="241" t="s">
        <v>162</v>
      </c>
      <c r="AU161" s="241" t="s">
        <v>89</v>
      </c>
      <c r="AY161" s="18" t="s">
        <v>160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8" t="s">
        <v>87</v>
      </c>
      <c r="BK161" s="242">
        <f>ROUND(I161*H161,2)</f>
        <v>0</v>
      </c>
      <c r="BL161" s="18" t="s">
        <v>166</v>
      </c>
      <c r="BM161" s="241" t="s">
        <v>372</v>
      </c>
    </row>
    <row r="162" s="2" customFormat="1" ht="16.5" customHeight="1">
      <c r="A162" s="39"/>
      <c r="B162" s="40"/>
      <c r="C162" s="229" t="s">
        <v>296</v>
      </c>
      <c r="D162" s="229" t="s">
        <v>162</v>
      </c>
      <c r="E162" s="230" t="s">
        <v>1581</v>
      </c>
      <c r="F162" s="231" t="s">
        <v>1582</v>
      </c>
      <c r="G162" s="232" t="s">
        <v>201</v>
      </c>
      <c r="H162" s="233">
        <v>70</v>
      </c>
      <c r="I162" s="234"/>
      <c r="J162" s="235">
        <f>ROUND(I162*H162,2)</f>
        <v>0</v>
      </c>
      <c r="K162" s="236"/>
      <c r="L162" s="45"/>
      <c r="M162" s="237" t="s">
        <v>1</v>
      </c>
      <c r="N162" s="238" t="s">
        <v>45</v>
      </c>
      <c r="O162" s="92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41" t="s">
        <v>166</v>
      </c>
      <c r="AT162" s="241" t="s">
        <v>162</v>
      </c>
      <c r="AU162" s="241" t="s">
        <v>89</v>
      </c>
      <c r="AY162" s="18" t="s">
        <v>160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8" t="s">
        <v>87</v>
      </c>
      <c r="BK162" s="242">
        <f>ROUND(I162*H162,2)</f>
        <v>0</v>
      </c>
      <c r="BL162" s="18" t="s">
        <v>166</v>
      </c>
      <c r="BM162" s="241" t="s">
        <v>402</v>
      </c>
    </row>
    <row r="163" s="2" customFormat="1" ht="16.5" customHeight="1">
      <c r="A163" s="39"/>
      <c r="B163" s="40"/>
      <c r="C163" s="229" t="s">
        <v>303</v>
      </c>
      <c r="D163" s="229" t="s">
        <v>162</v>
      </c>
      <c r="E163" s="230" t="s">
        <v>1583</v>
      </c>
      <c r="F163" s="231" t="s">
        <v>1584</v>
      </c>
      <c r="G163" s="232" t="s">
        <v>201</v>
      </c>
      <c r="H163" s="233">
        <v>50</v>
      </c>
      <c r="I163" s="234"/>
      <c r="J163" s="235">
        <f>ROUND(I163*H163,2)</f>
        <v>0</v>
      </c>
      <c r="K163" s="236"/>
      <c r="L163" s="45"/>
      <c r="M163" s="237" t="s">
        <v>1</v>
      </c>
      <c r="N163" s="238" t="s">
        <v>45</v>
      </c>
      <c r="O163" s="92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1" t="s">
        <v>166</v>
      </c>
      <c r="AT163" s="241" t="s">
        <v>162</v>
      </c>
      <c r="AU163" s="241" t="s">
        <v>89</v>
      </c>
      <c r="AY163" s="18" t="s">
        <v>160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8" t="s">
        <v>87</v>
      </c>
      <c r="BK163" s="242">
        <f>ROUND(I163*H163,2)</f>
        <v>0</v>
      </c>
      <c r="BL163" s="18" t="s">
        <v>166</v>
      </c>
      <c r="BM163" s="241" t="s">
        <v>419</v>
      </c>
    </row>
    <row r="164" s="2" customFormat="1" ht="16.5" customHeight="1">
      <c r="A164" s="39"/>
      <c r="B164" s="40"/>
      <c r="C164" s="229" t="s">
        <v>312</v>
      </c>
      <c r="D164" s="229" t="s">
        <v>162</v>
      </c>
      <c r="E164" s="230" t="s">
        <v>1585</v>
      </c>
      <c r="F164" s="231" t="s">
        <v>1586</v>
      </c>
      <c r="G164" s="232" t="s">
        <v>201</v>
      </c>
      <c r="H164" s="233">
        <v>270</v>
      </c>
      <c r="I164" s="234"/>
      <c r="J164" s="235">
        <f>ROUND(I164*H164,2)</f>
        <v>0</v>
      </c>
      <c r="K164" s="236"/>
      <c r="L164" s="45"/>
      <c r="M164" s="237" t="s">
        <v>1</v>
      </c>
      <c r="N164" s="238" t="s">
        <v>45</v>
      </c>
      <c r="O164" s="92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1" t="s">
        <v>166</v>
      </c>
      <c r="AT164" s="241" t="s">
        <v>162</v>
      </c>
      <c r="AU164" s="241" t="s">
        <v>89</v>
      </c>
      <c r="AY164" s="18" t="s">
        <v>160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8" t="s">
        <v>87</v>
      </c>
      <c r="BK164" s="242">
        <f>ROUND(I164*H164,2)</f>
        <v>0</v>
      </c>
      <c r="BL164" s="18" t="s">
        <v>166</v>
      </c>
      <c r="BM164" s="241" t="s">
        <v>431</v>
      </c>
    </row>
    <row r="165" s="2" customFormat="1" ht="16.5" customHeight="1">
      <c r="A165" s="39"/>
      <c r="B165" s="40"/>
      <c r="C165" s="229" t="s">
        <v>319</v>
      </c>
      <c r="D165" s="229" t="s">
        <v>162</v>
      </c>
      <c r="E165" s="230" t="s">
        <v>1587</v>
      </c>
      <c r="F165" s="231" t="s">
        <v>1588</v>
      </c>
      <c r="G165" s="232" t="s">
        <v>201</v>
      </c>
      <c r="H165" s="233">
        <v>45</v>
      </c>
      <c r="I165" s="234"/>
      <c r="J165" s="235">
        <f>ROUND(I165*H165,2)</f>
        <v>0</v>
      </c>
      <c r="K165" s="236"/>
      <c r="L165" s="45"/>
      <c r="M165" s="237" t="s">
        <v>1</v>
      </c>
      <c r="N165" s="238" t="s">
        <v>45</v>
      </c>
      <c r="O165" s="92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41" t="s">
        <v>166</v>
      </c>
      <c r="AT165" s="241" t="s">
        <v>162</v>
      </c>
      <c r="AU165" s="241" t="s">
        <v>89</v>
      </c>
      <c r="AY165" s="18" t="s">
        <v>160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8" t="s">
        <v>87</v>
      </c>
      <c r="BK165" s="242">
        <f>ROUND(I165*H165,2)</f>
        <v>0</v>
      </c>
      <c r="BL165" s="18" t="s">
        <v>166</v>
      </c>
      <c r="BM165" s="241" t="s">
        <v>442</v>
      </c>
    </row>
    <row r="166" s="2" customFormat="1" ht="16.5" customHeight="1">
      <c r="A166" s="39"/>
      <c r="B166" s="40"/>
      <c r="C166" s="229" t="s">
        <v>324</v>
      </c>
      <c r="D166" s="229" t="s">
        <v>162</v>
      </c>
      <c r="E166" s="230" t="s">
        <v>1589</v>
      </c>
      <c r="F166" s="231" t="s">
        <v>1590</v>
      </c>
      <c r="G166" s="232" t="s">
        <v>201</v>
      </c>
      <c r="H166" s="233">
        <v>70</v>
      </c>
      <c r="I166" s="234"/>
      <c r="J166" s="235">
        <f>ROUND(I166*H166,2)</f>
        <v>0</v>
      </c>
      <c r="K166" s="236"/>
      <c r="L166" s="45"/>
      <c r="M166" s="237" t="s">
        <v>1</v>
      </c>
      <c r="N166" s="238" t="s">
        <v>45</v>
      </c>
      <c r="O166" s="92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41" t="s">
        <v>166</v>
      </c>
      <c r="AT166" s="241" t="s">
        <v>162</v>
      </c>
      <c r="AU166" s="241" t="s">
        <v>89</v>
      </c>
      <c r="AY166" s="18" t="s">
        <v>160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8" t="s">
        <v>87</v>
      </c>
      <c r="BK166" s="242">
        <f>ROUND(I166*H166,2)</f>
        <v>0</v>
      </c>
      <c r="BL166" s="18" t="s">
        <v>166</v>
      </c>
      <c r="BM166" s="241" t="s">
        <v>458</v>
      </c>
    </row>
    <row r="167" s="2" customFormat="1" ht="16.5" customHeight="1">
      <c r="A167" s="39"/>
      <c r="B167" s="40"/>
      <c r="C167" s="229" t="s">
        <v>7</v>
      </c>
      <c r="D167" s="229" t="s">
        <v>162</v>
      </c>
      <c r="E167" s="230" t="s">
        <v>1591</v>
      </c>
      <c r="F167" s="231" t="s">
        <v>1592</v>
      </c>
      <c r="G167" s="232" t="s">
        <v>201</v>
      </c>
      <c r="H167" s="233">
        <v>25</v>
      </c>
      <c r="I167" s="234"/>
      <c r="J167" s="235">
        <f>ROUND(I167*H167,2)</f>
        <v>0</v>
      </c>
      <c r="K167" s="236"/>
      <c r="L167" s="45"/>
      <c r="M167" s="237" t="s">
        <v>1</v>
      </c>
      <c r="N167" s="238" t="s">
        <v>45</v>
      </c>
      <c r="O167" s="92"/>
      <c r="P167" s="239">
        <f>O167*H167</f>
        <v>0</v>
      </c>
      <c r="Q167" s="239">
        <v>0</v>
      </c>
      <c r="R167" s="239">
        <f>Q167*H167</f>
        <v>0</v>
      </c>
      <c r="S167" s="239">
        <v>0</v>
      </c>
      <c r="T167" s="240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1" t="s">
        <v>166</v>
      </c>
      <c r="AT167" s="241" t="s">
        <v>162</v>
      </c>
      <c r="AU167" s="241" t="s">
        <v>89</v>
      </c>
      <c r="AY167" s="18" t="s">
        <v>160</v>
      </c>
      <c r="BE167" s="242">
        <f>IF(N167="základní",J167,0)</f>
        <v>0</v>
      </c>
      <c r="BF167" s="242">
        <f>IF(N167="snížená",J167,0)</f>
        <v>0</v>
      </c>
      <c r="BG167" s="242">
        <f>IF(N167="zákl. přenesená",J167,0)</f>
        <v>0</v>
      </c>
      <c r="BH167" s="242">
        <f>IF(N167="sníž. přenesená",J167,0)</f>
        <v>0</v>
      </c>
      <c r="BI167" s="242">
        <f>IF(N167="nulová",J167,0)</f>
        <v>0</v>
      </c>
      <c r="BJ167" s="18" t="s">
        <v>87</v>
      </c>
      <c r="BK167" s="242">
        <f>ROUND(I167*H167,2)</f>
        <v>0</v>
      </c>
      <c r="BL167" s="18" t="s">
        <v>166</v>
      </c>
      <c r="BM167" s="241" t="s">
        <v>468</v>
      </c>
    </row>
    <row r="168" s="2" customFormat="1" ht="16.5" customHeight="1">
      <c r="A168" s="39"/>
      <c r="B168" s="40"/>
      <c r="C168" s="229" t="s">
        <v>332</v>
      </c>
      <c r="D168" s="229" t="s">
        <v>162</v>
      </c>
      <c r="E168" s="230" t="s">
        <v>1593</v>
      </c>
      <c r="F168" s="231" t="s">
        <v>1594</v>
      </c>
      <c r="G168" s="232" t="s">
        <v>1278</v>
      </c>
      <c r="H168" s="233">
        <v>21</v>
      </c>
      <c r="I168" s="234"/>
      <c r="J168" s="235">
        <f>ROUND(I168*H168,2)</f>
        <v>0</v>
      </c>
      <c r="K168" s="236"/>
      <c r="L168" s="45"/>
      <c r="M168" s="237" t="s">
        <v>1</v>
      </c>
      <c r="N168" s="238" t="s">
        <v>45</v>
      </c>
      <c r="O168" s="92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1" t="s">
        <v>166</v>
      </c>
      <c r="AT168" s="241" t="s">
        <v>162</v>
      </c>
      <c r="AU168" s="241" t="s">
        <v>89</v>
      </c>
      <c r="AY168" s="18" t="s">
        <v>160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8" t="s">
        <v>87</v>
      </c>
      <c r="BK168" s="242">
        <f>ROUND(I168*H168,2)</f>
        <v>0</v>
      </c>
      <c r="BL168" s="18" t="s">
        <v>166</v>
      </c>
      <c r="BM168" s="241" t="s">
        <v>477</v>
      </c>
    </row>
    <row r="169" s="2" customFormat="1" ht="16.5" customHeight="1">
      <c r="A169" s="39"/>
      <c r="B169" s="40"/>
      <c r="C169" s="229" t="s">
        <v>337</v>
      </c>
      <c r="D169" s="229" t="s">
        <v>162</v>
      </c>
      <c r="E169" s="230" t="s">
        <v>1595</v>
      </c>
      <c r="F169" s="231" t="s">
        <v>1596</v>
      </c>
      <c r="G169" s="232" t="s">
        <v>1278</v>
      </c>
      <c r="H169" s="233">
        <v>6</v>
      </c>
      <c r="I169" s="234"/>
      <c r="J169" s="235">
        <f>ROUND(I169*H169,2)</f>
        <v>0</v>
      </c>
      <c r="K169" s="236"/>
      <c r="L169" s="45"/>
      <c r="M169" s="237" t="s">
        <v>1</v>
      </c>
      <c r="N169" s="238" t="s">
        <v>45</v>
      </c>
      <c r="O169" s="92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1" t="s">
        <v>166</v>
      </c>
      <c r="AT169" s="241" t="s">
        <v>162</v>
      </c>
      <c r="AU169" s="241" t="s">
        <v>89</v>
      </c>
      <c r="AY169" s="18" t="s">
        <v>160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8" t="s">
        <v>87</v>
      </c>
      <c r="BK169" s="242">
        <f>ROUND(I169*H169,2)</f>
        <v>0</v>
      </c>
      <c r="BL169" s="18" t="s">
        <v>166</v>
      </c>
      <c r="BM169" s="241" t="s">
        <v>486</v>
      </c>
    </row>
    <row r="170" s="2" customFormat="1" ht="24.15" customHeight="1">
      <c r="A170" s="39"/>
      <c r="B170" s="40"/>
      <c r="C170" s="229" t="s">
        <v>342</v>
      </c>
      <c r="D170" s="229" t="s">
        <v>162</v>
      </c>
      <c r="E170" s="230" t="s">
        <v>1597</v>
      </c>
      <c r="F170" s="231" t="s">
        <v>1598</v>
      </c>
      <c r="G170" s="232" t="s">
        <v>1278</v>
      </c>
      <c r="H170" s="233">
        <v>33</v>
      </c>
      <c r="I170" s="234"/>
      <c r="J170" s="235">
        <f>ROUND(I170*H170,2)</f>
        <v>0</v>
      </c>
      <c r="K170" s="236"/>
      <c r="L170" s="45"/>
      <c r="M170" s="237" t="s">
        <v>1</v>
      </c>
      <c r="N170" s="238" t="s">
        <v>45</v>
      </c>
      <c r="O170" s="92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41" t="s">
        <v>166</v>
      </c>
      <c r="AT170" s="241" t="s">
        <v>162</v>
      </c>
      <c r="AU170" s="241" t="s">
        <v>89</v>
      </c>
      <c r="AY170" s="18" t="s">
        <v>160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8" t="s">
        <v>87</v>
      </c>
      <c r="BK170" s="242">
        <f>ROUND(I170*H170,2)</f>
        <v>0</v>
      </c>
      <c r="BL170" s="18" t="s">
        <v>166</v>
      </c>
      <c r="BM170" s="241" t="s">
        <v>502</v>
      </c>
    </row>
    <row r="171" s="2" customFormat="1" ht="24.15" customHeight="1">
      <c r="A171" s="39"/>
      <c r="B171" s="40"/>
      <c r="C171" s="229" t="s">
        <v>346</v>
      </c>
      <c r="D171" s="229" t="s">
        <v>162</v>
      </c>
      <c r="E171" s="230" t="s">
        <v>1599</v>
      </c>
      <c r="F171" s="231" t="s">
        <v>1600</v>
      </c>
      <c r="G171" s="232" t="s">
        <v>1278</v>
      </c>
      <c r="H171" s="233">
        <v>19</v>
      </c>
      <c r="I171" s="234"/>
      <c r="J171" s="235">
        <f>ROUND(I171*H171,2)</f>
        <v>0</v>
      </c>
      <c r="K171" s="236"/>
      <c r="L171" s="45"/>
      <c r="M171" s="237" t="s">
        <v>1</v>
      </c>
      <c r="N171" s="238" t="s">
        <v>45</v>
      </c>
      <c r="O171" s="92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41" t="s">
        <v>166</v>
      </c>
      <c r="AT171" s="241" t="s">
        <v>162</v>
      </c>
      <c r="AU171" s="241" t="s">
        <v>89</v>
      </c>
      <c r="AY171" s="18" t="s">
        <v>160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8" t="s">
        <v>87</v>
      </c>
      <c r="BK171" s="242">
        <f>ROUND(I171*H171,2)</f>
        <v>0</v>
      </c>
      <c r="BL171" s="18" t="s">
        <v>166</v>
      </c>
      <c r="BM171" s="241" t="s">
        <v>514</v>
      </c>
    </row>
    <row r="172" s="2" customFormat="1" ht="16.5" customHeight="1">
      <c r="A172" s="39"/>
      <c r="B172" s="40"/>
      <c r="C172" s="229" t="s">
        <v>351</v>
      </c>
      <c r="D172" s="229" t="s">
        <v>162</v>
      </c>
      <c r="E172" s="230" t="s">
        <v>1601</v>
      </c>
      <c r="F172" s="231" t="s">
        <v>1602</v>
      </c>
      <c r="G172" s="232" t="s">
        <v>1278</v>
      </c>
      <c r="H172" s="233">
        <v>50</v>
      </c>
      <c r="I172" s="234"/>
      <c r="J172" s="235">
        <f>ROUND(I172*H172,2)</f>
        <v>0</v>
      </c>
      <c r="K172" s="236"/>
      <c r="L172" s="45"/>
      <c r="M172" s="237" t="s">
        <v>1</v>
      </c>
      <c r="N172" s="238" t="s">
        <v>45</v>
      </c>
      <c r="O172" s="92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1" t="s">
        <v>166</v>
      </c>
      <c r="AT172" s="241" t="s">
        <v>162</v>
      </c>
      <c r="AU172" s="241" t="s">
        <v>89</v>
      </c>
      <c r="AY172" s="18" t="s">
        <v>160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8" t="s">
        <v>87</v>
      </c>
      <c r="BK172" s="242">
        <f>ROUND(I172*H172,2)</f>
        <v>0</v>
      </c>
      <c r="BL172" s="18" t="s">
        <v>166</v>
      </c>
      <c r="BM172" s="241" t="s">
        <v>525</v>
      </c>
    </row>
    <row r="173" s="2" customFormat="1" ht="16.5" customHeight="1">
      <c r="A173" s="39"/>
      <c r="B173" s="40"/>
      <c r="C173" s="229" t="s">
        <v>356</v>
      </c>
      <c r="D173" s="229" t="s">
        <v>162</v>
      </c>
      <c r="E173" s="230" t="s">
        <v>1603</v>
      </c>
      <c r="F173" s="231" t="s">
        <v>1604</v>
      </c>
      <c r="G173" s="232" t="s">
        <v>1278</v>
      </c>
      <c r="H173" s="233">
        <v>95</v>
      </c>
      <c r="I173" s="234"/>
      <c r="J173" s="235">
        <f>ROUND(I173*H173,2)</f>
        <v>0</v>
      </c>
      <c r="K173" s="236"/>
      <c r="L173" s="45"/>
      <c r="M173" s="237" t="s">
        <v>1</v>
      </c>
      <c r="N173" s="238" t="s">
        <v>45</v>
      </c>
      <c r="O173" s="92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1" t="s">
        <v>166</v>
      </c>
      <c r="AT173" s="241" t="s">
        <v>162</v>
      </c>
      <c r="AU173" s="241" t="s">
        <v>89</v>
      </c>
      <c r="AY173" s="18" t="s">
        <v>160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8" t="s">
        <v>87</v>
      </c>
      <c r="BK173" s="242">
        <f>ROUND(I173*H173,2)</f>
        <v>0</v>
      </c>
      <c r="BL173" s="18" t="s">
        <v>166</v>
      </c>
      <c r="BM173" s="241" t="s">
        <v>537</v>
      </c>
    </row>
    <row r="174" s="12" customFormat="1" ht="25.92" customHeight="1">
      <c r="A174" s="12"/>
      <c r="B174" s="213"/>
      <c r="C174" s="214"/>
      <c r="D174" s="215" t="s">
        <v>79</v>
      </c>
      <c r="E174" s="216" t="s">
        <v>1605</v>
      </c>
      <c r="F174" s="216" t="s">
        <v>1606</v>
      </c>
      <c r="G174" s="214"/>
      <c r="H174" s="214"/>
      <c r="I174" s="217"/>
      <c r="J174" s="218">
        <f>BK174</f>
        <v>0</v>
      </c>
      <c r="K174" s="214"/>
      <c r="L174" s="219"/>
      <c r="M174" s="220"/>
      <c r="N174" s="221"/>
      <c r="O174" s="221"/>
      <c r="P174" s="222">
        <f>P175</f>
        <v>0</v>
      </c>
      <c r="Q174" s="221"/>
      <c r="R174" s="222">
        <f>R175</f>
        <v>0</v>
      </c>
      <c r="S174" s="221"/>
      <c r="T174" s="223">
        <f>T175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24" t="s">
        <v>87</v>
      </c>
      <c r="AT174" s="225" t="s">
        <v>79</v>
      </c>
      <c r="AU174" s="225" t="s">
        <v>80</v>
      </c>
      <c r="AY174" s="224" t="s">
        <v>160</v>
      </c>
      <c r="BK174" s="226">
        <f>BK175</f>
        <v>0</v>
      </c>
    </row>
    <row r="175" s="12" customFormat="1" ht="22.8" customHeight="1">
      <c r="A175" s="12"/>
      <c r="B175" s="213"/>
      <c r="C175" s="214"/>
      <c r="D175" s="215" t="s">
        <v>79</v>
      </c>
      <c r="E175" s="227" t="s">
        <v>1549</v>
      </c>
      <c r="F175" s="227" t="s">
        <v>1550</v>
      </c>
      <c r="G175" s="214"/>
      <c r="H175" s="214"/>
      <c r="I175" s="217"/>
      <c r="J175" s="228">
        <f>BK175</f>
        <v>0</v>
      </c>
      <c r="K175" s="214"/>
      <c r="L175" s="219"/>
      <c r="M175" s="220"/>
      <c r="N175" s="221"/>
      <c r="O175" s="221"/>
      <c r="P175" s="222">
        <f>SUM(P176:P182)</f>
        <v>0</v>
      </c>
      <c r="Q175" s="221"/>
      <c r="R175" s="222">
        <f>SUM(R176:R182)</f>
        <v>0</v>
      </c>
      <c r="S175" s="221"/>
      <c r="T175" s="223">
        <f>SUM(T176:T182)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24" t="s">
        <v>87</v>
      </c>
      <c r="AT175" s="225" t="s">
        <v>79</v>
      </c>
      <c r="AU175" s="225" t="s">
        <v>87</v>
      </c>
      <c r="AY175" s="224" t="s">
        <v>160</v>
      </c>
      <c r="BK175" s="226">
        <f>SUM(BK176:BK182)</f>
        <v>0</v>
      </c>
    </row>
    <row r="176" s="2" customFormat="1" ht="21.75" customHeight="1">
      <c r="A176" s="39"/>
      <c r="B176" s="40"/>
      <c r="C176" s="229" t="s">
        <v>360</v>
      </c>
      <c r="D176" s="229" t="s">
        <v>162</v>
      </c>
      <c r="E176" s="230" t="s">
        <v>1607</v>
      </c>
      <c r="F176" s="231" t="s">
        <v>1608</v>
      </c>
      <c r="G176" s="232" t="s">
        <v>1278</v>
      </c>
      <c r="H176" s="233">
        <v>14</v>
      </c>
      <c r="I176" s="234"/>
      <c r="J176" s="235">
        <f>ROUND(I176*H176,2)</f>
        <v>0</v>
      </c>
      <c r="K176" s="236"/>
      <c r="L176" s="45"/>
      <c r="M176" s="237" t="s">
        <v>1</v>
      </c>
      <c r="N176" s="238" t="s">
        <v>45</v>
      </c>
      <c r="O176" s="92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1" t="s">
        <v>166</v>
      </c>
      <c r="AT176" s="241" t="s">
        <v>162</v>
      </c>
      <c r="AU176" s="241" t="s">
        <v>89</v>
      </c>
      <c r="AY176" s="18" t="s">
        <v>160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8" t="s">
        <v>87</v>
      </c>
      <c r="BK176" s="242">
        <f>ROUND(I176*H176,2)</f>
        <v>0</v>
      </c>
      <c r="BL176" s="18" t="s">
        <v>166</v>
      </c>
      <c r="BM176" s="241" t="s">
        <v>550</v>
      </c>
    </row>
    <row r="177" s="2" customFormat="1" ht="21.75" customHeight="1">
      <c r="A177" s="39"/>
      <c r="B177" s="40"/>
      <c r="C177" s="229" t="s">
        <v>366</v>
      </c>
      <c r="D177" s="229" t="s">
        <v>162</v>
      </c>
      <c r="E177" s="230" t="s">
        <v>1609</v>
      </c>
      <c r="F177" s="231" t="s">
        <v>1610</v>
      </c>
      <c r="G177" s="232" t="s">
        <v>201</v>
      </c>
      <c r="H177" s="233">
        <v>45</v>
      </c>
      <c r="I177" s="234"/>
      <c r="J177" s="235">
        <f>ROUND(I177*H177,2)</f>
        <v>0</v>
      </c>
      <c r="K177" s="236"/>
      <c r="L177" s="45"/>
      <c r="M177" s="237" t="s">
        <v>1</v>
      </c>
      <c r="N177" s="238" t="s">
        <v>45</v>
      </c>
      <c r="O177" s="92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1" t="s">
        <v>166</v>
      </c>
      <c r="AT177" s="241" t="s">
        <v>162</v>
      </c>
      <c r="AU177" s="241" t="s">
        <v>89</v>
      </c>
      <c r="AY177" s="18" t="s">
        <v>160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8" t="s">
        <v>87</v>
      </c>
      <c r="BK177" s="242">
        <f>ROUND(I177*H177,2)</f>
        <v>0</v>
      </c>
      <c r="BL177" s="18" t="s">
        <v>166</v>
      </c>
      <c r="BM177" s="241" t="s">
        <v>560</v>
      </c>
    </row>
    <row r="178" s="2" customFormat="1" ht="24.15" customHeight="1">
      <c r="A178" s="39"/>
      <c r="B178" s="40"/>
      <c r="C178" s="229" t="s">
        <v>372</v>
      </c>
      <c r="D178" s="229" t="s">
        <v>162</v>
      </c>
      <c r="E178" s="230" t="s">
        <v>1611</v>
      </c>
      <c r="F178" s="231" t="s">
        <v>1612</v>
      </c>
      <c r="G178" s="232" t="s">
        <v>201</v>
      </c>
      <c r="H178" s="233">
        <v>45</v>
      </c>
      <c r="I178" s="234"/>
      <c r="J178" s="235">
        <f>ROUND(I178*H178,2)</f>
        <v>0</v>
      </c>
      <c r="K178" s="236"/>
      <c r="L178" s="45"/>
      <c r="M178" s="237" t="s">
        <v>1</v>
      </c>
      <c r="N178" s="238" t="s">
        <v>45</v>
      </c>
      <c r="O178" s="92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1" t="s">
        <v>166</v>
      </c>
      <c r="AT178" s="241" t="s">
        <v>162</v>
      </c>
      <c r="AU178" s="241" t="s">
        <v>89</v>
      </c>
      <c r="AY178" s="18" t="s">
        <v>160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8" t="s">
        <v>87</v>
      </c>
      <c r="BK178" s="242">
        <f>ROUND(I178*H178,2)</f>
        <v>0</v>
      </c>
      <c r="BL178" s="18" t="s">
        <v>166</v>
      </c>
      <c r="BM178" s="241" t="s">
        <v>572</v>
      </c>
    </row>
    <row r="179" s="2" customFormat="1" ht="21.75" customHeight="1">
      <c r="A179" s="39"/>
      <c r="B179" s="40"/>
      <c r="C179" s="229" t="s">
        <v>389</v>
      </c>
      <c r="D179" s="229" t="s">
        <v>162</v>
      </c>
      <c r="E179" s="230" t="s">
        <v>1613</v>
      </c>
      <c r="F179" s="231" t="s">
        <v>1614</v>
      </c>
      <c r="G179" s="232" t="s">
        <v>201</v>
      </c>
      <c r="H179" s="233">
        <v>15</v>
      </c>
      <c r="I179" s="234"/>
      <c r="J179" s="235">
        <f>ROUND(I179*H179,2)</f>
        <v>0</v>
      </c>
      <c r="K179" s="236"/>
      <c r="L179" s="45"/>
      <c r="M179" s="237" t="s">
        <v>1</v>
      </c>
      <c r="N179" s="238" t="s">
        <v>45</v>
      </c>
      <c r="O179" s="92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41" t="s">
        <v>166</v>
      </c>
      <c r="AT179" s="241" t="s">
        <v>162</v>
      </c>
      <c r="AU179" s="241" t="s">
        <v>89</v>
      </c>
      <c r="AY179" s="18" t="s">
        <v>160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8" t="s">
        <v>87</v>
      </c>
      <c r="BK179" s="242">
        <f>ROUND(I179*H179,2)</f>
        <v>0</v>
      </c>
      <c r="BL179" s="18" t="s">
        <v>166</v>
      </c>
      <c r="BM179" s="241" t="s">
        <v>582</v>
      </c>
    </row>
    <row r="180" s="2" customFormat="1" ht="24.15" customHeight="1">
      <c r="A180" s="39"/>
      <c r="B180" s="40"/>
      <c r="C180" s="229" t="s">
        <v>402</v>
      </c>
      <c r="D180" s="229" t="s">
        <v>162</v>
      </c>
      <c r="E180" s="230" t="s">
        <v>1615</v>
      </c>
      <c r="F180" s="231" t="s">
        <v>1616</v>
      </c>
      <c r="G180" s="232" t="s">
        <v>201</v>
      </c>
      <c r="H180" s="233">
        <v>15</v>
      </c>
      <c r="I180" s="234"/>
      <c r="J180" s="235">
        <f>ROUND(I180*H180,2)</f>
        <v>0</v>
      </c>
      <c r="K180" s="236"/>
      <c r="L180" s="45"/>
      <c r="M180" s="237" t="s">
        <v>1</v>
      </c>
      <c r="N180" s="238" t="s">
        <v>45</v>
      </c>
      <c r="O180" s="92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1" t="s">
        <v>166</v>
      </c>
      <c r="AT180" s="241" t="s">
        <v>162</v>
      </c>
      <c r="AU180" s="241" t="s">
        <v>89</v>
      </c>
      <c r="AY180" s="18" t="s">
        <v>160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8" t="s">
        <v>87</v>
      </c>
      <c r="BK180" s="242">
        <f>ROUND(I180*H180,2)</f>
        <v>0</v>
      </c>
      <c r="BL180" s="18" t="s">
        <v>166</v>
      </c>
      <c r="BM180" s="241" t="s">
        <v>592</v>
      </c>
    </row>
    <row r="181" s="2" customFormat="1" ht="21.75" customHeight="1">
      <c r="A181" s="39"/>
      <c r="B181" s="40"/>
      <c r="C181" s="229" t="s">
        <v>408</v>
      </c>
      <c r="D181" s="229" t="s">
        <v>162</v>
      </c>
      <c r="E181" s="230" t="s">
        <v>1617</v>
      </c>
      <c r="F181" s="231" t="s">
        <v>1618</v>
      </c>
      <c r="G181" s="232" t="s">
        <v>201</v>
      </c>
      <c r="H181" s="233">
        <v>30</v>
      </c>
      <c r="I181" s="234"/>
      <c r="J181" s="235">
        <f>ROUND(I181*H181,2)</f>
        <v>0</v>
      </c>
      <c r="K181" s="236"/>
      <c r="L181" s="45"/>
      <c r="M181" s="237" t="s">
        <v>1</v>
      </c>
      <c r="N181" s="238" t="s">
        <v>45</v>
      </c>
      <c r="O181" s="92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1" t="s">
        <v>166</v>
      </c>
      <c r="AT181" s="241" t="s">
        <v>162</v>
      </c>
      <c r="AU181" s="241" t="s">
        <v>89</v>
      </c>
      <c r="AY181" s="18" t="s">
        <v>160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8" t="s">
        <v>87</v>
      </c>
      <c r="BK181" s="242">
        <f>ROUND(I181*H181,2)</f>
        <v>0</v>
      </c>
      <c r="BL181" s="18" t="s">
        <v>166</v>
      </c>
      <c r="BM181" s="241" t="s">
        <v>602</v>
      </c>
    </row>
    <row r="182" s="2" customFormat="1" ht="24.15" customHeight="1">
      <c r="A182" s="39"/>
      <c r="B182" s="40"/>
      <c r="C182" s="229" t="s">
        <v>419</v>
      </c>
      <c r="D182" s="229" t="s">
        <v>162</v>
      </c>
      <c r="E182" s="230" t="s">
        <v>1619</v>
      </c>
      <c r="F182" s="231" t="s">
        <v>1620</v>
      </c>
      <c r="G182" s="232" t="s">
        <v>201</v>
      </c>
      <c r="H182" s="233">
        <v>30</v>
      </c>
      <c r="I182" s="234"/>
      <c r="J182" s="235">
        <f>ROUND(I182*H182,2)</f>
        <v>0</v>
      </c>
      <c r="K182" s="236"/>
      <c r="L182" s="45"/>
      <c r="M182" s="237" t="s">
        <v>1</v>
      </c>
      <c r="N182" s="238" t="s">
        <v>45</v>
      </c>
      <c r="O182" s="92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41" t="s">
        <v>166</v>
      </c>
      <c r="AT182" s="241" t="s">
        <v>162</v>
      </c>
      <c r="AU182" s="241" t="s">
        <v>89</v>
      </c>
      <c r="AY182" s="18" t="s">
        <v>160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8" t="s">
        <v>87</v>
      </c>
      <c r="BK182" s="242">
        <f>ROUND(I182*H182,2)</f>
        <v>0</v>
      </c>
      <c r="BL182" s="18" t="s">
        <v>166</v>
      </c>
      <c r="BM182" s="241" t="s">
        <v>611</v>
      </c>
    </row>
    <row r="183" s="12" customFormat="1" ht="25.92" customHeight="1">
      <c r="A183" s="12"/>
      <c r="B183" s="213"/>
      <c r="C183" s="214"/>
      <c r="D183" s="215" t="s">
        <v>79</v>
      </c>
      <c r="E183" s="216" t="s">
        <v>1621</v>
      </c>
      <c r="F183" s="216" t="s">
        <v>1622</v>
      </c>
      <c r="G183" s="214"/>
      <c r="H183" s="214"/>
      <c r="I183" s="217"/>
      <c r="J183" s="218">
        <f>BK183</f>
        <v>0</v>
      </c>
      <c r="K183" s="214"/>
      <c r="L183" s="219"/>
      <c r="M183" s="220"/>
      <c r="N183" s="221"/>
      <c r="O183" s="221"/>
      <c r="P183" s="222">
        <f>P184</f>
        <v>0</v>
      </c>
      <c r="Q183" s="221"/>
      <c r="R183" s="222">
        <f>R184</f>
        <v>0</v>
      </c>
      <c r="S183" s="221"/>
      <c r="T183" s="223">
        <f>T184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4" t="s">
        <v>87</v>
      </c>
      <c r="AT183" s="225" t="s">
        <v>79</v>
      </c>
      <c r="AU183" s="225" t="s">
        <v>80</v>
      </c>
      <c r="AY183" s="224" t="s">
        <v>160</v>
      </c>
      <c r="BK183" s="226">
        <f>BK184</f>
        <v>0</v>
      </c>
    </row>
    <row r="184" s="12" customFormat="1" ht="22.8" customHeight="1">
      <c r="A184" s="12"/>
      <c r="B184" s="213"/>
      <c r="C184" s="214"/>
      <c r="D184" s="215" t="s">
        <v>79</v>
      </c>
      <c r="E184" s="227" t="s">
        <v>1549</v>
      </c>
      <c r="F184" s="227" t="s">
        <v>1550</v>
      </c>
      <c r="G184" s="214"/>
      <c r="H184" s="214"/>
      <c r="I184" s="217"/>
      <c r="J184" s="228">
        <f>BK184</f>
        <v>0</v>
      </c>
      <c r="K184" s="214"/>
      <c r="L184" s="219"/>
      <c r="M184" s="220"/>
      <c r="N184" s="221"/>
      <c r="O184" s="221"/>
      <c r="P184" s="222">
        <f>SUM(P185:P206)</f>
        <v>0</v>
      </c>
      <c r="Q184" s="221"/>
      <c r="R184" s="222">
        <f>SUM(R185:R206)</f>
        <v>0</v>
      </c>
      <c r="S184" s="221"/>
      <c r="T184" s="223">
        <f>SUM(T185:T206)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4" t="s">
        <v>87</v>
      </c>
      <c r="AT184" s="225" t="s">
        <v>79</v>
      </c>
      <c r="AU184" s="225" t="s">
        <v>87</v>
      </c>
      <c r="AY184" s="224" t="s">
        <v>160</v>
      </c>
      <c r="BK184" s="226">
        <f>SUM(BK185:BK206)</f>
        <v>0</v>
      </c>
    </row>
    <row r="185" s="2" customFormat="1" ht="37.8" customHeight="1">
      <c r="A185" s="39"/>
      <c r="B185" s="40"/>
      <c r="C185" s="287" t="s">
        <v>424</v>
      </c>
      <c r="D185" s="287" t="s">
        <v>320</v>
      </c>
      <c r="E185" s="288" t="s">
        <v>1623</v>
      </c>
      <c r="F185" s="289" t="s">
        <v>1554</v>
      </c>
      <c r="G185" s="290" t="s">
        <v>1278</v>
      </c>
      <c r="H185" s="291">
        <v>4</v>
      </c>
      <c r="I185" s="292"/>
      <c r="J185" s="293">
        <f>ROUND(I185*H185,2)</f>
        <v>0</v>
      </c>
      <c r="K185" s="294"/>
      <c r="L185" s="295"/>
      <c r="M185" s="296" t="s">
        <v>1</v>
      </c>
      <c r="N185" s="297" t="s">
        <v>45</v>
      </c>
      <c r="O185" s="92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41" t="s">
        <v>225</v>
      </c>
      <c r="AT185" s="241" t="s">
        <v>320</v>
      </c>
      <c r="AU185" s="241" t="s">
        <v>89</v>
      </c>
      <c r="AY185" s="18" t="s">
        <v>160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8" t="s">
        <v>87</v>
      </c>
      <c r="BK185" s="242">
        <f>ROUND(I185*H185,2)</f>
        <v>0</v>
      </c>
      <c r="BL185" s="18" t="s">
        <v>166</v>
      </c>
      <c r="BM185" s="241" t="s">
        <v>624</v>
      </c>
    </row>
    <row r="186" s="2" customFormat="1" ht="16.5" customHeight="1">
      <c r="A186" s="39"/>
      <c r="B186" s="40"/>
      <c r="C186" s="287" t="s">
        <v>431</v>
      </c>
      <c r="D186" s="287" t="s">
        <v>320</v>
      </c>
      <c r="E186" s="288" t="s">
        <v>1624</v>
      </c>
      <c r="F186" s="289" t="s">
        <v>1560</v>
      </c>
      <c r="G186" s="290" t="s">
        <v>1278</v>
      </c>
      <c r="H186" s="291">
        <v>13</v>
      </c>
      <c r="I186" s="292"/>
      <c r="J186" s="293">
        <f>ROUND(I186*H186,2)</f>
        <v>0</v>
      </c>
      <c r="K186" s="294"/>
      <c r="L186" s="295"/>
      <c r="M186" s="296" t="s">
        <v>1</v>
      </c>
      <c r="N186" s="297" t="s">
        <v>45</v>
      </c>
      <c r="O186" s="92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41" t="s">
        <v>225</v>
      </c>
      <c r="AT186" s="241" t="s">
        <v>320</v>
      </c>
      <c r="AU186" s="241" t="s">
        <v>89</v>
      </c>
      <c r="AY186" s="18" t="s">
        <v>160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8" t="s">
        <v>87</v>
      </c>
      <c r="BK186" s="242">
        <f>ROUND(I186*H186,2)</f>
        <v>0</v>
      </c>
      <c r="BL186" s="18" t="s">
        <v>166</v>
      </c>
      <c r="BM186" s="241" t="s">
        <v>641</v>
      </c>
    </row>
    <row r="187" s="2" customFormat="1" ht="21.75" customHeight="1">
      <c r="A187" s="39"/>
      <c r="B187" s="40"/>
      <c r="C187" s="287" t="s">
        <v>436</v>
      </c>
      <c r="D187" s="287" t="s">
        <v>320</v>
      </c>
      <c r="E187" s="288" t="s">
        <v>1625</v>
      </c>
      <c r="F187" s="289" t="s">
        <v>1562</v>
      </c>
      <c r="G187" s="290" t="s">
        <v>1278</v>
      </c>
      <c r="H187" s="291">
        <v>2</v>
      </c>
      <c r="I187" s="292"/>
      <c r="J187" s="293">
        <f>ROUND(I187*H187,2)</f>
        <v>0</v>
      </c>
      <c r="K187" s="294"/>
      <c r="L187" s="295"/>
      <c r="M187" s="296" t="s">
        <v>1</v>
      </c>
      <c r="N187" s="297" t="s">
        <v>45</v>
      </c>
      <c r="O187" s="92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1" t="s">
        <v>225</v>
      </c>
      <c r="AT187" s="241" t="s">
        <v>320</v>
      </c>
      <c r="AU187" s="241" t="s">
        <v>89</v>
      </c>
      <c r="AY187" s="18" t="s">
        <v>160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8" t="s">
        <v>87</v>
      </c>
      <c r="BK187" s="242">
        <f>ROUND(I187*H187,2)</f>
        <v>0</v>
      </c>
      <c r="BL187" s="18" t="s">
        <v>166</v>
      </c>
      <c r="BM187" s="241" t="s">
        <v>653</v>
      </c>
    </row>
    <row r="188" s="2" customFormat="1" ht="24.15" customHeight="1">
      <c r="A188" s="39"/>
      <c r="B188" s="40"/>
      <c r="C188" s="287" t="s">
        <v>442</v>
      </c>
      <c r="D188" s="287" t="s">
        <v>320</v>
      </c>
      <c r="E188" s="288" t="s">
        <v>1626</v>
      </c>
      <c r="F188" s="289" t="s">
        <v>1564</v>
      </c>
      <c r="G188" s="290" t="s">
        <v>1278</v>
      </c>
      <c r="H188" s="291">
        <v>2</v>
      </c>
      <c r="I188" s="292"/>
      <c r="J188" s="293">
        <f>ROUND(I188*H188,2)</f>
        <v>0</v>
      </c>
      <c r="K188" s="294"/>
      <c r="L188" s="295"/>
      <c r="M188" s="296" t="s">
        <v>1</v>
      </c>
      <c r="N188" s="297" t="s">
        <v>45</v>
      </c>
      <c r="O188" s="92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41" t="s">
        <v>225</v>
      </c>
      <c r="AT188" s="241" t="s">
        <v>320</v>
      </c>
      <c r="AU188" s="241" t="s">
        <v>89</v>
      </c>
      <c r="AY188" s="18" t="s">
        <v>160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8" t="s">
        <v>87</v>
      </c>
      <c r="BK188" s="242">
        <f>ROUND(I188*H188,2)</f>
        <v>0</v>
      </c>
      <c r="BL188" s="18" t="s">
        <v>166</v>
      </c>
      <c r="BM188" s="241" t="s">
        <v>670</v>
      </c>
    </row>
    <row r="189" s="2" customFormat="1" ht="24.15" customHeight="1">
      <c r="A189" s="39"/>
      <c r="B189" s="40"/>
      <c r="C189" s="287" t="s">
        <v>448</v>
      </c>
      <c r="D189" s="287" t="s">
        <v>320</v>
      </c>
      <c r="E189" s="288" t="s">
        <v>1627</v>
      </c>
      <c r="F189" s="289" t="s">
        <v>1566</v>
      </c>
      <c r="G189" s="290" t="s">
        <v>1278</v>
      </c>
      <c r="H189" s="291">
        <v>16</v>
      </c>
      <c r="I189" s="292"/>
      <c r="J189" s="293">
        <f>ROUND(I189*H189,2)</f>
        <v>0</v>
      </c>
      <c r="K189" s="294"/>
      <c r="L189" s="295"/>
      <c r="M189" s="296" t="s">
        <v>1</v>
      </c>
      <c r="N189" s="297" t="s">
        <v>45</v>
      </c>
      <c r="O189" s="92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1" t="s">
        <v>225</v>
      </c>
      <c r="AT189" s="241" t="s">
        <v>320</v>
      </c>
      <c r="AU189" s="241" t="s">
        <v>89</v>
      </c>
      <c r="AY189" s="18" t="s">
        <v>160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8" t="s">
        <v>87</v>
      </c>
      <c r="BK189" s="242">
        <f>ROUND(I189*H189,2)</f>
        <v>0</v>
      </c>
      <c r="BL189" s="18" t="s">
        <v>166</v>
      </c>
      <c r="BM189" s="241" t="s">
        <v>686</v>
      </c>
    </row>
    <row r="190" s="2" customFormat="1" ht="24.15" customHeight="1">
      <c r="A190" s="39"/>
      <c r="B190" s="40"/>
      <c r="C190" s="287" t="s">
        <v>458</v>
      </c>
      <c r="D190" s="287" t="s">
        <v>320</v>
      </c>
      <c r="E190" s="288" t="s">
        <v>1628</v>
      </c>
      <c r="F190" s="289" t="s">
        <v>1568</v>
      </c>
      <c r="G190" s="290" t="s">
        <v>1278</v>
      </c>
      <c r="H190" s="291">
        <v>2</v>
      </c>
      <c r="I190" s="292"/>
      <c r="J190" s="293">
        <f>ROUND(I190*H190,2)</f>
        <v>0</v>
      </c>
      <c r="K190" s="294"/>
      <c r="L190" s="295"/>
      <c r="M190" s="296" t="s">
        <v>1</v>
      </c>
      <c r="N190" s="297" t="s">
        <v>45</v>
      </c>
      <c r="O190" s="92"/>
      <c r="P190" s="239">
        <f>O190*H190</f>
        <v>0</v>
      </c>
      <c r="Q190" s="239">
        <v>0</v>
      </c>
      <c r="R190" s="239">
        <f>Q190*H190</f>
        <v>0</v>
      </c>
      <c r="S190" s="239">
        <v>0</v>
      </c>
      <c r="T190" s="240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41" t="s">
        <v>225</v>
      </c>
      <c r="AT190" s="241" t="s">
        <v>320</v>
      </c>
      <c r="AU190" s="241" t="s">
        <v>89</v>
      </c>
      <c r="AY190" s="18" t="s">
        <v>160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8" t="s">
        <v>87</v>
      </c>
      <c r="BK190" s="242">
        <f>ROUND(I190*H190,2)</f>
        <v>0</v>
      </c>
      <c r="BL190" s="18" t="s">
        <v>166</v>
      </c>
      <c r="BM190" s="241" t="s">
        <v>697</v>
      </c>
    </row>
    <row r="191" s="2" customFormat="1" ht="24.15" customHeight="1">
      <c r="A191" s="39"/>
      <c r="B191" s="40"/>
      <c r="C191" s="287" t="s">
        <v>464</v>
      </c>
      <c r="D191" s="287" t="s">
        <v>320</v>
      </c>
      <c r="E191" s="288" t="s">
        <v>1629</v>
      </c>
      <c r="F191" s="289" t="s">
        <v>1570</v>
      </c>
      <c r="G191" s="290" t="s">
        <v>1278</v>
      </c>
      <c r="H191" s="291">
        <v>14</v>
      </c>
      <c r="I191" s="292"/>
      <c r="J191" s="293">
        <f>ROUND(I191*H191,2)</f>
        <v>0</v>
      </c>
      <c r="K191" s="294"/>
      <c r="L191" s="295"/>
      <c r="M191" s="296" t="s">
        <v>1</v>
      </c>
      <c r="N191" s="297" t="s">
        <v>45</v>
      </c>
      <c r="O191" s="92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1" t="s">
        <v>225</v>
      </c>
      <c r="AT191" s="241" t="s">
        <v>320</v>
      </c>
      <c r="AU191" s="241" t="s">
        <v>89</v>
      </c>
      <c r="AY191" s="18" t="s">
        <v>160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8" t="s">
        <v>87</v>
      </c>
      <c r="BK191" s="242">
        <f>ROUND(I191*H191,2)</f>
        <v>0</v>
      </c>
      <c r="BL191" s="18" t="s">
        <v>166</v>
      </c>
      <c r="BM191" s="241" t="s">
        <v>707</v>
      </c>
    </row>
    <row r="192" s="2" customFormat="1" ht="24.15" customHeight="1">
      <c r="A192" s="39"/>
      <c r="B192" s="40"/>
      <c r="C192" s="287" t="s">
        <v>468</v>
      </c>
      <c r="D192" s="287" t="s">
        <v>320</v>
      </c>
      <c r="E192" s="288" t="s">
        <v>1630</v>
      </c>
      <c r="F192" s="289" t="s">
        <v>1572</v>
      </c>
      <c r="G192" s="290" t="s">
        <v>1278</v>
      </c>
      <c r="H192" s="291">
        <v>6</v>
      </c>
      <c r="I192" s="292"/>
      <c r="J192" s="293">
        <f>ROUND(I192*H192,2)</f>
        <v>0</v>
      </c>
      <c r="K192" s="294"/>
      <c r="L192" s="295"/>
      <c r="M192" s="296" t="s">
        <v>1</v>
      </c>
      <c r="N192" s="297" t="s">
        <v>45</v>
      </c>
      <c r="O192" s="92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41" t="s">
        <v>225</v>
      </c>
      <c r="AT192" s="241" t="s">
        <v>320</v>
      </c>
      <c r="AU192" s="241" t="s">
        <v>89</v>
      </c>
      <c r="AY192" s="18" t="s">
        <v>160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8" t="s">
        <v>87</v>
      </c>
      <c r="BK192" s="242">
        <f>ROUND(I192*H192,2)</f>
        <v>0</v>
      </c>
      <c r="BL192" s="18" t="s">
        <v>166</v>
      </c>
      <c r="BM192" s="241" t="s">
        <v>733</v>
      </c>
    </row>
    <row r="193" s="2" customFormat="1" ht="24.15" customHeight="1">
      <c r="A193" s="39"/>
      <c r="B193" s="40"/>
      <c r="C193" s="287" t="s">
        <v>472</v>
      </c>
      <c r="D193" s="287" t="s">
        <v>320</v>
      </c>
      <c r="E193" s="288" t="s">
        <v>1631</v>
      </c>
      <c r="F193" s="289" t="s">
        <v>1574</v>
      </c>
      <c r="G193" s="290" t="s">
        <v>1278</v>
      </c>
      <c r="H193" s="291">
        <v>2</v>
      </c>
      <c r="I193" s="292"/>
      <c r="J193" s="293">
        <f>ROUND(I193*H193,2)</f>
        <v>0</v>
      </c>
      <c r="K193" s="294"/>
      <c r="L193" s="295"/>
      <c r="M193" s="296" t="s">
        <v>1</v>
      </c>
      <c r="N193" s="297" t="s">
        <v>45</v>
      </c>
      <c r="O193" s="92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1" t="s">
        <v>225</v>
      </c>
      <c r="AT193" s="241" t="s">
        <v>320</v>
      </c>
      <c r="AU193" s="241" t="s">
        <v>89</v>
      </c>
      <c r="AY193" s="18" t="s">
        <v>160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8" t="s">
        <v>87</v>
      </c>
      <c r="BK193" s="242">
        <f>ROUND(I193*H193,2)</f>
        <v>0</v>
      </c>
      <c r="BL193" s="18" t="s">
        <v>166</v>
      </c>
      <c r="BM193" s="241" t="s">
        <v>747</v>
      </c>
    </row>
    <row r="194" s="2" customFormat="1" ht="24.15" customHeight="1">
      <c r="A194" s="39"/>
      <c r="B194" s="40"/>
      <c r="C194" s="287" t="s">
        <v>477</v>
      </c>
      <c r="D194" s="287" t="s">
        <v>320</v>
      </c>
      <c r="E194" s="288" t="s">
        <v>1632</v>
      </c>
      <c r="F194" s="289" t="s">
        <v>1576</v>
      </c>
      <c r="G194" s="290" t="s">
        <v>1278</v>
      </c>
      <c r="H194" s="291">
        <v>2</v>
      </c>
      <c r="I194" s="292"/>
      <c r="J194" s="293">
        <f>ROUND(I194*H194,2)</f>
        <v>0</v>
      </c>
      <c r="K194" s="294"/>
      <c r="L194" s="295"/>
      <c r="M194" s="296" t="s">
        <v>1</v>
      </c>
      <c r="N194" s="297" t="s">
        <v>45</v>
      </c>
      <c r="O194" s="92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41" t="s">
        <v>225</v>
      </c>
      <c r="AT194" s="241" t="s">
        <v>320</v>
      </c>
      <c r="AU194" s="241" t="s">
        <v>89</v>
      </c>
      <c r="AY194" s="18" t="s">
        <v>160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8" t="s">
        <v>87</v>
      </c>
      <c r="BK194" s="242">
        <f>ROUND(I194*H194,2)</f>
        <v>0</v>
      </c>
      <c r="BL194" s="18" t="s">
        <v>166</v>
      </c>
      <c r="BM194" s="241" t="s">
        <v>759</v>
      </c>
    </row>
    <row r="195" s="2" customFormat="1" ht="16.5" customHeight="1">
      <c r="A195" s="39"/>
      <c r="B195" s="40"/>
      <c r="C195" s="287" t="s">
        <v>481</v>
      </c>
      <c r="D195" s="287" t="s">
        <v>320</v>
      </c>
      <c r="E195" s="288" t="s">
        <v>1633</v>
      </c>
      <c r="F195" s="289" t="s">
        <v>1578</v>
      </c>
      <c r="G195" s="290" t="s">
        <v>1278</v>
      </c>
      <c r="H195" s="291">
        <v>4</v>
      </c>
      <c r="I195" s="292"/>
      <c r="J195" s="293">
        <f>ROUND(I195*H195,2)</f>
        <v>0</v>
      </c>
      <c r="K195" s="294"/>
      <c r="L195" s="295"/>
      <c r="M195" s="296" t="s">
        <v>1</v>
      </c>
      <c r="N195" s="297" t="s">
        <v>45</v>
      </c>
      <c r="O195" s="92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41" t="s">
        <v>225</v>
      </c>
      <c r="AT195" s="241" t="s">
        <v>320</v>
      </c>
      <c r="AU195" s="241" t="s">
        <v>89</v>
      </c>
      <c r="AY195" s="18" t="s">
        <v>160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8" t="s">
        <v>87</v>
      </c>
      <c r="BK195" s="242">
        <f>ROUND(I195*H195,2)</f>
        <v>0</v>
      </c>
      <c r="BL195" s="18" t="s">
        <v>166</v>
      </c>
      <c r="BM195" s="241" t="s">
        <v>785</v>
      </c>
    </row>
    <row r="196" s="2" customFormat="1" ht="16.5" customHeight="1">
      <c r="A196" s="39"/>
      <c r="B196" s="40"/>
      <c r="C196" s="287" t="s">
        <v>486</v>
      </c>
      <c r="D196" s="287" t="s">
        <v>320</v>
      </c>
      <c r="E196" s="288" t="s">
        <v>1634</v>
      </c>
      <c r="F196" s="289" t="s">
        <v>1635</v>
      </c>
      <c r="G196" s="290" t="s">
        <v>201</v>
      </c>
      <c r="H196" s="291">
        <v>190</v>
      </c>
      <c r="I196" s="292"/>
      <c r="J196" s="293">
        <f>ROUND(I196*H196,2)</f>
        <v>0</v>
      </c>
      <c r="K196" s="294"/>
      <c r="L196" s="295"/>
      <c r="M196" s="296" t="s">
        <v>1</v>
      </c>
      <c r="N196" s="297" t="s">
        <v>45</v>
      </c>
      <c r="O196" s="92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41" t="s">
        <v>225</v>
      </c>
      <c r="AT196" s="241" t="s">
        <v>320</v>
      </c>
      <c r="AU196" s="241" t="s">
        <v>89</v>
      </c>
      <c r="AY196" s="18" t="s">
        <v>160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8" t="s">
        <v>87</v>
      </c>
      <c r="BK196" s="242">
        <f>ROUND(I196*H196,2)</f>
        <v>0</v>
      </c>
      <c r="BL196" s="18" t="s">
        <v>166</v>
      </c>
      <c r="BM196" s="241" t="s">
        <v>802</v>
      </c>
    </row>
    <row r="197" s="2" customFormat="1" ht="16.5" customHeight="1">
      <c r="A197" s="39"/>
      <c r="B197" s="40"/>
      <c r="C197" s="287" t="s">
        <v>493</v>
      </c>
      <c r="D197" s="287" t="s">
        <v>320</v>
      </c>
      <c r="E197" s="288" t="s">
        <v>1636</v>
      </c>
      <c r="F197" s="289" t="s">
        <v>1637</v>
      </c>
      <c r="G197" s="290" t="s">
        <v>201</v>
      </c>
      <c r="H197" s="291">
        <v>70</v>
      </c>
      <c r="I197" s="292"/>
      <c r="J197" s="293">
        <f>ROUND(I197*H197,2)</f>
        <v>0</v>
      </c>
      <c r="K197" s="294"/>
      <c r="L197" s="295"/>
      <c r="M197" s="296" t="s">
        <v>1</v>
      </c>
      <c r="N197" s="297" t="s">
        <v>45</v>
      </c>
      <c r="O197" s="92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1" t="s">
        <v>225</v>
      </c>
      <c r="AT197" s="241" t="s">
        <v>320</v>
      </c>
      <c r="AU197" s="241" t="s">
        <v>89</v>
      </c>
      <c r="AY197" s="18" t="s">
        <v>160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8" t="s">
        <v>87</v>
      </c>
      <c r="BK197" s="242">
        <f>ROUND(I197*H197,2)</f>
        <v>0</v>
      </c>
      <c r="BL197" s="18" t="s">
        <v>166</v>
      </c>
      <c r="BM197" s="241" t="s">
        <v>811</v>
      </c>
    </row>
    <row r="198" s="2" customFormat="1" ht="16.5" customHeight="1">
      <c r="A198" s="39"/>
      <c r="B198" s="40"/>
      <c r="C198" s="287" t="s">
        <v>502</v>
      </c>
      <c r="D198" s="287" t="s">
        <v>320</v>
      </c>
      <c r="E198" s="288" t="s">
        <v>1638</v>
      </c>
      <c r="F198" s="289" t="s">
        <v>1639</v>
      </c>
      <c r="G198" s="290" t="s">
        <v>201</v>
      </c>
      <c r="H198" s="291">
        <v>50</v>
      </c>
      <c r="I198" s="292"/>
      <c r="J198" s="293">
        <f>ROUND(I198*H198,2)</f>
        <v>0</v>
      </c>
      <c r="K198" s="294"/>
      <c r="L198" s="295"/>
      <c r="M198" s="296" t="s">
        <v>1</v>
      </c>
      <c r="N198" s="297" t="s">
        <v>45</v>
      </c>
      <c r="O198" s="92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41" t="s">
        <v>225</v>
      </c>
      <c r="AT198" s="241" t="s">
        <v>320</v>
      </c>
      <c r="AU198" s="241" t="s">
        <v>89</v>
      </c>
      <c r="AY198" s="18" t="s">
        <v>160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8" t="s">
        <v>87</v>
      </c>
      <c r="BK198" s="242">
        <f>ROUND(I198*H198,2)</f>
        <v>0</v>
      </c>
      <c r="BL198" s="18" t="s">
        <v>166</v>
      </c>
      <c r="BM198" s="241" t="s">
        <v>819</v>
      </c>
    </row>
    <row r="199" s="2" customFormat="1" ht="16.5" customHeight="1">
      <c r="A199" s="39"/>
      <c r="B199" s="40"/>
      <c r="C199" s="287" t="s">
        <v>510</v>
      </c>
      <c r="D199" s="287" t="s">
        <v>320</v>
      </c>
      <c r="E199" s="288" t="s">
        <v>1640</v>
      </c>
      <c r="F199" s="289" t="s">
        <v>1641</v>
      </c>
      <c r="G199" s="290" t="s">
        <v>201</v>
      </c>
      <c r="H199" s="291">
        <v>270</v>
      </c>
      <c r="I199" s="292"/>
      <c r="J199" s="293">
        <f>ROUND(I199*H199,2)</f>
        <v>0</v>
      </c>
      <c r="K199" s="294"/>
      <c r="L199" s="295"/>
      <c r="M199" s="296" t="s">
        <v>1</v>
      </c>
      <c r="N199" s="297" t="s">
        <v>45</v>
      </c>
      <c r="O199" s="92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41" t="s">
        <v>225</v>
      </c>
      <c r="AT199" s="241" t="s">
        <v>320</v>
      </c>
      <c r="AU199" s="241" t="s">
        <v>89</v>
      </c>
      <c r="AY199" s="18" t="s">
        <v>160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8" t="s">
        <v>87</v>
      </c>
      <c r="BK199" s="242">
        <f>ROUND(I199*H199,2)</f>
        <v>0</v>
      </c>
      <c r="BL199" s="18" t="s">
        <v>166</v>
      </c>
      <c r="BM199" s="241" t="s">
        <v>828</v>
      </c>
    </row>
    <row r="200" s="2" customFormat="1" ht="16.5" customHeight="1">
      <c r="A200" s="39"/>
      <c r="B200" s="40"/>
      <c r="C200" s="287" t="s">
        <v>514</v>
      </c>
      <c r="D200" s="287" t="s">
        <v>320</v>
      </c>
      <c r="E200" s="288" t="s">
        <v>1642</v>
      </c>
      <c r="F200" s="289" t="s">
        <v>1643</v>
      </c>
      <c r="G200" s="290" t="s">
        <v>201</v>
      </c>
      <c r="H200" s="291">
        <v>45</v>
      </c>
      <c r="I200" s="292"/>
      <c r="J200" s="293">
        <f>ROUND(I200*H200,2)</f>
        <v>0</v>
      </c>
      <c r="K200" s="294"/>
      <c r="L200" s="295"/>
      <c r="M200" s="296" t="s">
        <v>1</v>
      </c>
      <c r="N200" s="297" t="s">
        <v>45</v>
      </c>
      <c r="O200" s="92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41" t="s">
        <v>225</v>
      </c>
      <c r="AT200" s="241" t="s">
        <v>320</v>
      </c>
      <c r="AU200" s="241" t="s">
        <v>89</v>
      </c>
      <c r="AY200" s="18" t="s">
        <v>160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8" t="s">
        <v>87</v>
      </c>
      <c r="BK200" s="242">
        <f>ROUND(I200*H200,2)</f>
        <v>0</v>
      </c>
      <c r="BL200" s="18" t="s">
        <v>166</v>
      </c>
      <c r="BM200" s="241" t="s">
        <v>836</v>
      </c>
    </row>
    <row r="201" s="2" customFormat="1" ht="16.5" customHeight="1">
      <c r="A201" s="39"/>
      <c r="B201" s="40"/>
      <c r="C201" s="287" t="s">
        <v>520</v>
      </c>
      <c r="D201" s="287" t="s">
        <v>320</v>
      </c>
      <c r="E201" s="288" t="s">
        <v>1644</v>
      </c>
      <c r="F201" s="289" t="s">
        <v>1645</v>
      </c>
      <c r="G201" s="290" t="s">
        <v>201</v>
      </c>
      <c r="H201" s="291">
        <v>70</v>
      </c>
      <c r="I201" s="292"/>
      <c r="J201" s="293">
        <f>ROUND(I201*H201,2)</f>
        <v>0</v>
      </c>
      <c r="K201" s="294"/>
      <c r="L201" s="295"/>
      <c r="M201" s="296" t="s">
        <v>1</v>
      </c>
      <c r="N201" s="297" t="s">
        <v>45</v>
      </c>
      <c r="O201" s="92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41" t="s">
        <v>225</v>
      </c>
      <c r="AT201" s="241" t="s">
        <v>320</v>
      </c>
      <c r="AU201" s="241" t="s">
        <v>89</v>
      </c>
      <c r="AY201" s="18" t="s">
        <v>160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8" t="s">
        <v>87</v>
      </c>
      <c r="BK201" s="242">
        <f>ROUND(I201*H201,2)</f>
        <v>0</v>
      </c>
      <c r="BL201" s="18" t="s">
        <v>166</v>
      </c>
      <c r="BM201" s="241" t="s">
        <v>844</v>
      </c>
    </row>
    <row r="202" s="2" customFormat="1" ht="16.5" customHeight="1">
      <c r="A202" s="39"/>
      <c r="B202" s="40"/>
      <c r="C202" s="287" t="s">
        <v>525</v>
      </c>
      <c r="D202" s="287" t="s">
        <v>320</v>
      </c>
      <c r="E202" s="288" t="s">
        <v>1646</v>
      </c>
      <c r="F202" s="289" t="s">
        <v>1647</v>
      </c>
      <c r="G202" s="290" t="s">
        <v>201</v>
      </c>
      <c r="H202" s="291">
        <v>25</v>
      </c>
      <c r="I202" s="292"/>
      <c r="J202" s="293">
        <f>ROUND(I202*H202,2)</f>
        <v>0</v>
      </c>
      <c r="K202" s="294"/>
      <c r="L202" s="295"/>
      <c r="M202" s="296" t="s">
        <v>1</v>
      </c>
      <c r="N202" s="297" t="s">
        <v>45</v>
      </c>
      <c r="O202" s="92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41" t="s">
        <v>225</v>
      </c>
      <c r="AT202" s="241" t="s">
        <v>320</v>
      </c>
      <c r="AU202" s="241" t="s">
        <v>89</v>
      </c>
      <c r="AY202" s="18" t="s">
        <v>160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8" t="s">
        <v>87</v>
      </c>
      <c r="BK202" s="242">
        <f>ROUND(I202*H202,2)</f>
        <v>0</v>
      </c>
      <c r="BL202" s="18" t="s">
        <v>166</v>
      </c>
      <c r="BM202" s="241" t="s">
        <v>855</v>
      </c>
    </row>
    <row r="203" s="2" customFormat="1" ht="24.15" customHeight="1">
      <c r="A203" s="39"/>
      <c r="B203" s="40"/>
      <c r="C203" s="287" t="s">
        <v>530</v>
      </c>
      <c r="D203" s="287" t="s">
        <v>320</v>
      </c>
      <c r="E203" s="288" t="s">
        <v>1648</v>
      </c>
      <c r="F203" s="289" t="s">
        <v>1598</v>
      </c>
      <c r="G203" s="290" t="s">
        <v>1278</v>
      </c>
      <c r="H203" s="291">
        <v>33</v>
      </c>
      <c r="I203" s="292"/>
      <c r="J203" s="293">
        <f>ROUND(I203*H203,2)</f>
        <v>0</v>
      </c>
      <c r="K203" s="294"/>
      <c r="L203" s="295"/>
      <c r="M203" s="296" t="s">
        <v>1</v>
      </c>
      <c r="N203" s="297" t="s">
        <v>45</v>
      </c>
      <c r="O203" s="92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1" t="s">
        <v>225</v>
      </c>
      <c r="AT203" s="241" t="s">
        <v>320</v>
      </c>
      <c r="AU203" s="241" t="s">
        <v>89</v>
      </c>
      <c r="AY203" s="18" t="s">
        <v>160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8" t="s">
        <v>87</v>
      </c>
      <c r="BK203" s="242">
        <f>ROUND(I203*H203,2)</f>
        <v>0</v>
      </c>
      <c r="BL203" s="18" t="s">
        <v>166</v>
      </c>
      <c r="BM203" s="241" t="s">
        <v>863</v>
      </c>
    </row>
    <row r="204" s="2" customFormat="1" ht="24.15" customHeight="1">
      <c r="A204" s="39"/>
      <c r="B204" s="40"/>
      <c r="C204" s="287" t="s">
        <v>537</v>
      </c>
      <c r="D204" s="287" t="s">
        <v>320</v>
      </c>
      <c r="E204" s="288" t="s">
        <v>1649</v>
      </c>
      <c r="F204" s="289" t="s">
        <v>1600</v>
      </c>
      <c r="G204" s="290" t="s">
        <v>1278</v>
      </c>
      <c r="H204" s="291">
        <v>19</v>
      </c>
      <c r="I204" s="292"/>
      <c r="J204" s="293">
        <f>ROUND(I204*H204,2)</f>
        <v>0</v>
      </c>
      <c r="K204" s="294"/>
      <c r="L204" s="295"/>
      <c r="M204" s="296" t="s">
        <v>1</v>
      </c>
      <c r="N204" s="297" t="s">
        <v>45</v>
      </c>
      <c r="O204" s="92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41" t="s">
        <v>225</v>
      </c>
      <c r="AT204" s="241" t="s">
        <v>320</v>
      </c>
      <c r="AU204" s="241" t="s">
        <v>89</v>
      </c>
      <c r="AY204" s="18" t="s">
        <v>160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8" t="s">
        <v>87</v>
      </c>
      <c r="BK204" s="242">
        <f>ROUND(I204*H204,2)</f>
        <v>0</v>
      </c>
      <c r="BL204" s="18" t="s">
        <v>166</v>
      </c>
      <c r="BM204" s="241" t="s">
        <v>873</v>
      </c>
    </row>
    <row r="205" s="2" customFormat="1" ht="16.5" customHeight="1">
      <c r="A205" s="39"/>
      <c r="B205" s="40"/>
      <c r="C205" s="287" t="s">
        <v>544</v>
      </c>
      <c r="D205" s="287" t="s">
        <v>320</v>
      </c>
      <c r="E205" s="288" t="s">
        <v>1650</v>
      </c>
      <c r="F205" s="289" t="s">
        <v>1602</v>
      </c>
      <c r="G205" s="290" t="s">
        <v>1278</v>
      </c>
      <c r="H205" s="291">
        <v>50</v>
      </c>
      <c r="I205" s="292"/>
      <c r="J205" s="293">
        <f>ROUND(I205*H205,2)</f>
        <v>0</v>
      </c>
      <c r="K205" s="294"/>
      <c r="L205" s="295"/>
      <c r="M205" s="296" t="s">
        <v>1</v>
      </c>
      <c r="N205" s="297" t="s">
        <v>45</v>
      </c>
      <c r="O205" s="92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1" t="s">
        <v>225</v>
      </c>
      <c r="AT205" s="241" t="s">
        <v>320</v>
      </c>
      <c r="AU205" s="241" t="s">
        <v>89</v>
      </c>
      <c r="AY205" s="18" t="s">
        <v>160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8" t="s">
        <v>87</v>
      </c>
      <c r="BK205" s="242">
        <f>ROUND(I205*H205,2)</f>
        <v>0</v>
      </c>
      <c r="BL205" s="18" t="s">
        <v>166</v>
      </c>
      <c r="BM205" s="241" t="s">
        <v>884</v>
      </c>
    </row>
    <row r="206" s="2" customFormat="1" ht="16.5" customHeight="1">
      <c r="A206" s="39"/>
      <c r="B206" s="40"/>
      <c r="C206" s="287" t="s">
        <v>550</v>
      </c>
      <c r="D206" s="287" t="s">
        <v>320</v>
      </c>
      <c r="E206" s="288" t="s">
        <v>1651</v>
      </c>
      <c r="F206" s="289" t="s">
        <v>1604</v>
      </c>
      <c r="G206" s="290" t="s">
        <v>1278</v>
      </c>
      <c r="H206" s="291">
        <v>95</v>
      </c>
      <c r="I206" s="292"/>
      <c r="J206" s="293">
        <f>ROUND(I206*H206,2)</f>
        <v>0</v>
      </c>
      <c r="K206" s="294"/>
      <c r="L206" s="295"/>
      <c r="M206" s="296" t="s">
        <v>1</v>
      </c>
      <c r="N206" s="297" t="s">
        <v>45</v>
      </c>
      <c r="O206" s="92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41" t="s">
        <v>225</v>
      </c>
      <c r="AT206" s="241" t="s">
        <v>320</v>
      </c>
      <c r="AU206" s="241" t="s">
        <v>89</v>
      </c>
      <c r="AY206" s="18" t="s">
        <v>160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8" t="s">
        <v>87</v>
      </c>
      <c r="BK206" s="242">
        <f>ROUND(I206*H206,2)</f>
        <v>0</v>
      </c>
      <c r="BL206" s="18" t="s">
        <v>166</v>
      </c>
      <c r="BM206" s="241" t="s">
        <v>900</v>
      </c>
    </row>
    <row r="207" s="12" customFormat="1" ht="25.92" customHeight="1">
      <c r="A207" s="12"/>
      <c r="B207" s="213"/>
      <c r="C207" s="214"/>
      <c r="D207" s="215" t="s">
        <v>79</v>
      </c>
      <c r="E207" s="216" t="s">
        <v>1652</v>
      </c>
      <c r="F207" s="216" t="s">
        <v>1653</v>
      </c>
      <c r="G207" s="214"/>
      <c r="H207" s="214"/>
      <c r="I207" s="217"/>
      <c r="J207" s="218">
        <f>BK207</f>
        <v>0</v>
      </c>
      <c r="K207" s="214"/>
      <c r="L207" s="219"/>
      <c r="M207" s="220"/>
      <c r="N207" s="221"/>
      <c r="O207" s="221"/>
      <c r="P207" s="222">
        <f>P208</f>
        <v>0</v>
      </c>
      <c r="Q207" s="221"/>
      <c r="R207" s="222">
        <f>R208</f>
        <v>0</v>
      </c>
      <c r="S207" s="221"/>
      <c r="T207" s="223">
        <f>T208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4" t="s">
        <v>87</v>
      </c>
      <c r="AT207" s="225" t="s">
        <v>79</v>
      </c>
      <c r="AU207" s="225" t="s">
        <v>80</v>
      </c>
      <c r="AY207" s="224" t="s">
        <v>160</v>
      </c>
      <c r="BK207" s="226">
        <f>BK208</f>
        <v>0</v>
      </c>
    </row>
    <row r="208" s="12" customFormat="1" ht="22.8" customHeight="1">
      <c r="A208" s="12"/>
      <c r="B208" s="213"/>
      <c r="C208" s="214"/>
      <c r="D208" s="215" t="s">
        <v>79</v>
      </c>
      <c r="E208" s="227" t="s">
        <v>1549</v>
      </c>
      <c r="F208" s="227" t="s">
        <v>1550</v>
      </c>
      <c r="G208" s="214"/>
      <c r="H208" s="214"/>
      <c r="I208" s="217"/>
      <c r="J208" s="228">
        <f>BK208</f>
        <v>0</v>
      </c>
      <c r="K208" s="214"/>
      <c r="L208" s="219"/>
      <c r="M208" s="220"/>
      <c r="N208" s="221"/>
      <c r="O208" s="221"/>
      <c r="P208" s="222">
        <f>SUM(P209:P218)</f>
        <v>0</v>
      </c>
      <c r="Q208" s="221"/>
      <c r="R208" s="222">
        <f>SUM(R209:R218)</f>
        <v>0</v>
      </c>
      <c r="S208" s="221"/>
      <c r="T208" s="223">
        <f>SUM(T209:T218)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4" t="s">
        <v>87</v>
      </c>
      <c r="AT208" s="225" t="s">
        <v>79</v>
      </c>
      <c r="AU208" s="225" t="s">
        <v>87</v>
      </c>
      <c r="AY208" s="224" t="s">
        <v>160</v>
      </c>
      <c r="BK208" s="226">
        <f>SUM(BK209:BK218)</f>
        <v>0</v>
      </c>
    </row>
    <row r="209" s="2" customFormat="1" ht="24.15" customHeight="1">
      <c r="A209" s="39"/>
      <c r="B209" s="40"/>
      <c r="C209" s="229" t="s">
        <v>555</v>
      </c>
      <c r="D209" s="229" t="s">
        <v>162</v>
      </c>
      <c r="E209" s="230" t="s">
        <v>1654</v>
      </c>
      <c r="F209" s="231" t="s">
        <v>1655</v>
      </c>
      <c r="G209" s="232" t="s">
        <v>1278</v>
      </c>
      <c r="H209" s="233">
        <v>1</v>
      </c>
      <c r="I209" s="234"/>
      <c r="J209" s="235">
        <f>ROUND(I209*H209,2)</f>
        <v>0</v>
      </c>
      <c r="K209" s="236"/>
      <c r="L209" s="45"/>
      <c r="M209" s="237" t="s">
        <v>1</v>
      </c>
      <c r="N209" s="238" t="s">
        <v>45</v>
      </c>
      <c r="O209" s="92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1" t="s">
        <v>166</v>
      </c>
      <c r="AT209" s="241" t="s">
        <v>162</v>
      </c>
      <c r="AU209" s="241" t="s">
        <v>89</v>
      </c>
      <c r="AY209" s="18" t="s">
        <v>160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8" t="s">
        <v>87</v>
      </c>
      <c r="BK209" s="242">
        <f>ROUND(I209*H209,2)</f>
        <v>0</v>
      </c>
      <c r="BL209" s="18" t="s">
        <v>166</v>
      </c>
      <c r="BM209" s="241" t="s">
        <v>909</v>
      </c>
    </row>
    <row r="210" s="2" customFormat="1" ht="16.5" customHeight="1">
      <c r="A210" s="39"/>
      <c r="B210" s="40"/>
      <c r="C210" s="229" t="s">
        <v>560</v>
      </c>
      <c r="D210" s="229" t="s">
        <v>162</v>
      </c>
      <c r="E210" s="230" t="s">
        <v>1656</v>
      </c>
      <c r="F210" s="231" t="s">
        <v>1657</v>
      </c>
      <c r="G210" s="232" t="s">
        <v>1278</v>
      </c>
      <c r="H210" s="233">
        <v>0.20000000000000001</v>
      </c>
      <c r="I210" s="234"/>
      <c r="J210" s="235">
        <f>ROUND(I210*H210,2)</f>
        <v>0</v>
      </c>
      <c r="K210" s="236"/>
      <c r="L210" s="45"/>
      <c r="M210" s="237" t="s">
        <v>1</v>
      </c>
      <c r="N210" s="238" t="s">
        <v>45</v>
      </c>
      <c r="O210" s="92"/>
      <c r="P210" s="239">
        <f>O210*H210</f>
        <v>0</v>
      </c>
      <c r="Q210" s="239">
        <v>0</v>
      </c>
      <c r="R210" s="239">
        <f>Q210*H210</f>
        <v>0</v>
      </c>
      <c r="S210" s="239">
        <v>0</v>
      </c>
      <c r="T210" s="240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41" t="s">
        <v>166</v>
      </c>
      <c r="AT210" s="241" t="s">
        <v>162</v>
      </c>
      <c r="AU210" s="241" t="s">
        <v>89</v>
      </c>
      <c r="AY210" s="18" t="s">
        <v>160</v>
      </c>
      <c r="BE210" s="242">
        <f>IF(N210="základní",J210,0)</f>
        <v>0</v>
      </c>
      <c r="BF210" s="242">
        <f>IF(N210="snížená",J210,0)</f>
        <v>0</v>
      </c>
      <c r="BG210" s="242">
        <f>IF(N210="zákl. přenesená",J210,0)</f>
        <v>0</v>
      </c>
      <c r="BH210" s="242">
        <f>IF(N210="sníž. přenesená",J210,0)</f>
        <v>0</v>
      </c>
      <c r="BI210" s="242">
        <f>IF(N210="nulová",J210,0)</f>
        <v>0</v>
      </c>
      <c r="BJ210" s="18" t="s">
        <v>87</v>
      </c>
      <c r="BK210" s="242">
        <f>ROUND(I210*H210,2)</f>
        <v>0</v>
      </c>
      <c r="BL210" s="18" t="s">
        <v>166</v>
      </c>
      <c r="BM210" s="241" t="s">
        <v>919</v>
      </c>
    </row>
    <row r="211" s="2" customFormat="1" ht="16.5" customHeight="1">
      <c r="A211" s="39"/>
      <c r="B211" s="40"/>
      <c r="C211" s="229" t="s">
        <v>566</v>
      </c>
      <c r="D211" s="229" t="s">
        <v>162</v>
      </c>
      <c r="E211" s="230" t="s">
        <v>1658</v>
      </c>
      <c r="F211" s="231" t="s">
        <v>1659</v>
      </c>
      <c r="G211" s="232" t="s">
        <v>1278</v>
      </c>
      <c r="H211" s="233">
        <v>0.59999999999999998</v>
      </c>
      <c r="I211" s="234"/>
      <c r="J211" s="235">
        <f>ROUND(I211*H211,2)</f>
        <v>0</v>
      </c>
      <c r="K211" s="236"/>
      <c r="L211" s="45"/>
      <c r="M211" s="237" t="s">
        <v>1</v>
      </c>
      <c r="N211" s="238" t="s">
        <v>45</v>
      </c>
      <c r="O211" s="92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41" t="s">
        <v>166</v>
      </c>
      <c r="AT211" s="241" t="s">
        <v>162</v>
      </c>
      <c r="AU211" s="241" t="s">
        <v>89</v>
      </c>
      <c r="AY211" s="18" t="s">
        <v>160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8" t="s">
        <v>87</v>
      </c>
      <c r="BK211" s="242">
        <f>ROUND(I211*H211,2)</f>
        <v>0</v>
      </c>
      <c r="BL211" s="18" t="s">
        <v>166</v>
      </c>
      <c r="BM211" s="241" t="s">
        <v>927</v>
      </c>
    </row>
    <row r="212" s="2" customFormat="1" ht="16.5" customHeight="1">
      <c r="A212" s="39"/>
      <c r="B212" s="40"/>
      <c r="C212" s="229" t="s">
        <v>572</v>
      </c>
      <c r="D212" s="229" t="s">
        <v>162</v>
      </c>
      <c r="E212" s="230" t="s">
        <v>1660</v>
      </c>
      <c r="F212" s="231" t="s">
        <v>1661</v>
      </c>
      <c r="G212" s="232" t="s">
        <v>1278</v>
      </c>
      <c r="H212" s="233">
        <v>1</v>
      </c>
      <c r="I212" s="234"/>
      <c r="J212" s="235">
        <f>ROUND(I212*H212,2)</f>
        <v>0</v>
      </c>
      <c r="K212" s="236"/>
      <c r="L212" s="45"/>
      <c r="M212" s="237" t="s">
        <v>1</v>
      </c>
      <c r="N212" s="238" t="s">
        <v>45</v>
      </c>
      <c r="O212" s="92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41" t="s">
        <v>166</v>
      </c>
      <c r="AT212" s="241" t="s">
        <v>162</v>
      </c>
      <c r="AU212" s="241" t="s">
        <v>89</v>
      </c>
      <c r="AY212" s="18" t="s">
        <v>160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8" t="s">
        <v>87</v>
      </c>
      <c r="BK212" s="242">
        <f>ROUND(I212*H212,2)</f>
        <v>0</v>
      </c>
      <c r="BL212" s="18" t="s">
        <v>166</v>
      </c>
      <c r="BM212" s="241" t="s">
        <v>936</v>
      </c>
    </row>
    <row r="213" s="2" customFormat="1" ht="16.5" customHeight="1">
      <c r="A213" s="39"/>
      <c r="B213" s="40"/>
      <c r="C213" s="229" t="s">
        <v>577</v>
      </c>
      <c r="D213" s="229" t="s">
        <v>162</v>
      </c>
      <c r="E213" s="230" t="s">
        <v>1662</v>
      </c>
      <c r="F213" s="231" t="s">
        <v>1663</v>
      </c>
      <c r="G213" s="232" t="s">
        <v>1278</v>
      </c>
      <c r="H213" s="233">
        <v>1</v>
      </c>
      <c r="I213" s="234"/>
      <c r="J213" s="235">
        <f>ROUND(I213*H213,2)</f>
        <v>0</v>
      </c>
      <c r="K213" s="236"/>
      <c r="L213" s="45"/>
      <c r="M213" s="237" t="s">
        <v>1</v>
      </c>
      <c r="N213" s="238" t="s">
        <v>45</v>
      </c>
      <c r="O213" s="92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1" t="s">
        <v>166</v>
      </c>
      <c r="AT213" s="241" t="s">
        <v>162</v>
      </c>
      <c r="AU213" s="241" t="s">
        <v>89</v>
      </c>
      <c r="AY213" s="18" t="s">
        <v>160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8" t="s">
        <v>87</v>
      </c>
      <c r="BK213" s="242">
        <f>ROUND(I213*H213,2)</f>
        <v>0</v>
      </c>
      <c r="BL213" s="18" t="s">
        <v>166</v>
      </c>
      <c r="BM213" s="241" t="s">
        <v>945</v>
      </c>
    </row>
    <row r="214" s="2" customFormat="1" ht="16.5" customHeight="1">
      <c r="A214" s="39"/>
      <c r="B214" s="40"/>
      <c r="C214" s="229" t="s">
        <v>582</v>
      </c>
      <c r="D214" s="229" t="s">
        <v>162</v>
      </c>
      <c r="E214" s="230" t="s">
        <v>1664</v>
      </c>
      <c r="F214" s="231" t="s">
        <v>1665</v>
      </c>
      <c r="G214" s="232" t="s">
        <v>1278</v>
      </c>
      <c r="H214" s="233">
        <v>8</v>
      </c>
      <c r="I214" s="234"/>
      <c r="J214" s="235">
        <f>ROUND(I214*H214,2)</f>
        <v>0</v>
      </c>
      <c r="K214" s="236"/>
      <c r="L214" s="45"/>
      <c r="M214" s="237" t="s">
        <v>1</v>
      </c>
      <c r="N214" s="238" t="s">
        <v>45</v>
      </c>
      <c r="O214" s="92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41" t="s">
        <v>166</v>
      </c>
      <c r="AT214" s="241" t="s">
        <v>162</v>
      </c>
      <c r="AU214" s="241" t="s">
        <v>89</v>
      </c>
      <c r="AY214" s="18" t="s">
        <v>160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8" t="s">
        <v>87</v>
      </c>
      <c r="BK214" s="242">
        <f>ROUND(I214*H214,2)</f>
        <v>0</v>
      </c>
      <c r="BL214" s="18" t="s">
        <v>166</v>
      </c>
      <c r="BM214" s="241" t="s">
        <v>958</v>
      </c>
    </row>
    <row r="215" s="2" customFormat="1" ht="16.5" customHeight="1">
      <c r="A215" s="39"/>
      <c r="B215" s="40"/>
      <c r="C215" s="229" t="s">
        <v>587</v>
      </c>
      <c r="D215" s="229" t="s">
        <v>162</v>
      </c>
      <c r="E215" s="230" t="s">
        <v>1666</v>
      </c>
      <c r="F215" s="231" t="s">
        <v>1667</v>
      </c>
      <c r="G215" s="232" t="s">
        <v>1278</v>
      </c>
      <c r="H215" s="233">
        <v>2</v>
      </c>
      <c r="I215" s="234"/>
      <c r="J215" s="235">
        <f>ROUND(I215*H215,2)</f>
        <v>0</v>
      </c>
      <c r="K215" s="236"/>
      <c r="L215" s="45"/>
      <c r="M215" s="237" t="s">
        <v>1</v>
      </c>
      <c r="N215" s="238" t="s">
        <v>45</v>
      </c>
      <c r="O215" s="92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41" t="s">
        <v>166</v>
      </c>
      <c r="AT215" s="241" t="s">
        <v>162</v>
      </c>
      <c r="AU215" s="241" t="s">
        <v>89</v>
      </c>
      <c r="AY215" s="18" t="s">
        <v>160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8" t="s">
        <v>87</v>
      </c>
      <c r="BK215" s="242">
        <f>ROUND(I215*H215,2)</f>
        <v>0</v>
      </c>
      <c r="BL215" s="18" t="s">
        <v>166</v>
      </c>
      <c r="BM215" s="241" t="s">
        <v>968</v>
      </c>
    </row>
    <row r="216" s="2" customFormat="1" ht="16.5" customHeight="1">
      <c r="A216" s="39"/>
      <c r="B216" s="40"/>
      <c r="C216" s="229" t="s">
        <v>592</v>
      </c>
      <c r="D216" s="229" t="s">
        <v>162</v>
      </c>
      <c r="E216" s="230" t="s">
        <v>1668</v>
      </c>
      <c r="F216" s="231" t="s">
        <v>1669</v>
      </c>
      <c r="G216" s="232" t="s">
        <v>1278</v>
      </c>
      <c r="H216" s="233">
        <v>1</v>
      </c>
      <c r="I216" s="234"/>
      <c r="J216" s="235">
        <f>ROUND(I216*H216,2)</f>
        <v>0</v>
      </c>
      <c r="K216" s="236"/>
      <c r="L216" s="45"/>
      <c r="M216" s="237" t="s">
        <v>1</v>
      </c>
      <c r="N216" s="238" t="s">
        <v>45</v>
      </c>
      <c r="O216" s="92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41" t="s">
        <v>166</v>
      </c>
      <c r="AT216" s="241" t="s">
        <v>162</v>
      </c>
      <c r="AU216" s="241" t="s">
        <v>89</v>
      </c>
      <c r="AY216" s="18" t="s">
        <v>160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8" t="s">
        <v>87</v>
      </c>
      <c r="BK216" s="242">
        <f>ROUND(I216*H216,2)</f>
        <v>0</v>
      </c>
      <c r="BL216" s="18" t="s">
        <v>166</v>
      </c>
      <c r="BM216" s="241" t="s">
        <v>984</v>
      </c>
    </row>
    <row r="217" s="2" customFormat="1" ht="16.5" customHeight="1">
      <c r="A217" s="39"/>
      <c r="B217" s="40"/>
      <c r="C217" s="229" t="s">
        <v>597</v>
      </c>
      <c r="D217" s="229" t="s">
        <v>162</v>
      </c>
      <c r="E217" s="230" t="s">
        <v>1670</v>
      </c>
      <c r="F217" s="231" t="s">
        <v>1671</v>
      </c>
      <c r="G217" s="232" t="s">
        <v>1278</v>
      </c>
      <c r="H217" s="233">
        <v>2</v>
      </c>
      <c r="I217" s="234"/>
      <c r="J217" s="235">
        <f>ROUND(I217*H217,2)</f>
        <v>0</v>
      </c>
      <c r="K217" s="236"/>
      <c r="L217" s="45"/>
      <c r="M217" s="237" t="s">
        <v>1</v>
      </c>
      <c r="N217" s="238" t="s">
        <v>45</v>
      </c>
      <c r="O217" s="92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41" t="s">
        <v>166</v>
      </c>
      <c r="AT217" s="241" t="s">
        <v>162</v>
      </c>
      <c r="AU217" s="241" t="s">
        <v>89</v>
      </c>
      <c r="AY217" s="18" t="s">
        <v>160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8" t="s">
        <v>87</v>
      </c>
      <c r="BK217" s="242">
        <f>ROUND(I217*H217,2)</f>
        <v>0</v>
      </c>
      <c r="BL217" s="18" t="s">
        <v>166</v>
      </c>
      <c r="BM217" s="241" t="s">
        <v>1000</v>
      </c>
    </row>
    <row r="218" s="2" customFormat="1" ht="16.5" customHeight="1">
      <c r="A218" s="39"/>
      <c r="B218" s="40"/>
      <c r="C218" s="229" t="s">
        <v>602</v>
      </c>
      <c r="D218" s="229" t="s">
        <v>162</v>
      </c>
      <c r="E218" s="230" t="s">
        <v>1672</v>
      </c>
      <c r="F218" s="231" t="s">
        <v>1673</v>
      </c>
      <c r="G218" s="232" t="s">
        <v>1278</v>
      </c>
      <c r="H218" s="233">
        <v>1</v>
      </c>
      <c r="I218" s="234"/>
      <c r="J218" s="235">
        <f>ROUND(I218*H218,2)</f>
        <v>0</v>
      </c>
      <c r="K218" s="236"/>
      <c r="L218" s="45"/>
      <c r="M218" s="237" t="s">
        <v>1</v>
      </c>
      <c r="N218" s="238" t="s">
        <v>45</v>
      </c>
      <c r="O218" s="92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41" t="s">
        <v>166</v>
      </c>
      <c r="AT218" s="241" t="s">
        <v>162</v>
      </c>
      <c r="AU218" s="241" t="s">
        <v>89</v>
      </c>
      <c r="AY218" s="18" t="s">
        <v>160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8" t="s">
        <v>87</v>
      </c>
      <c r="BK218" s="242">
        <f>ROUND(I218*H218,2)</f>
        <v>0</v>
      </c>
      <c r="BL218" s="18" t="s">
        <v>166</v>
      </c>
      <c r="BM218" s="241" t="s">
        <v>1009</v>
      </c>
    </row>
    <row r="219" s="12" customFormat="1" ht="25.92" customHeight="1">
      <c r="A219" s="12"/>
      <c r="B219" s="213"/>
      <c r="C219" s="214"/>
      <c r="D219" s="215" t="s">
        <v>79</v>
      </c>
      <c r="E219" s="216" t="s">
        <v>1674</v>
      </c>
      <c r="F219" s="216" t="s">
        <v>1675</v>
      </c>
      <c r="G219" s="214"/>
      <c r="H219" s="214"/>
      <c r="I219" s="217"/>
      <c r="J219" s="218">
        <f>BK219</f>
        <v>0</v>
      </c>
      <c r="K219" s="214"/>
      <c r="L219" s="219"/>
      <c r="M219" s="220"/>
      <c r="N219" s="221"/>
      <c r="O219" s="221"/>
      <c r="P219" s="222">
        <f>P220</f>
        <v>0</v>
      </c>
      <c r="Q219" s="221"/>
      <c r="R219" s="222">
        <f>R220</f>
        <v>0</v>
      </c>
      <c r="S219" s="221"/>
      <c r="T219" s="223">
        <f>T220</f>
        <v>0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24" t="s">
        <v>87</v>
      </c>
      <c r="AT219" s="225" t="s">
        <v>79</v>
      </c>
      <c r="AU219" s="225" t="s">
        <v>80</v>
      </c>
      <c r="AY219" s="224" t="s">
        <v>160</v>
      </c>
      <c r="BK219" s="226">
        <f>BK220</f>
        <v>0</v>
      </c>
    </row>
    <row r="220" s="12" customFormat="1" ht="22.8" customHeight="1">
      <c r="A220" s="12"/>
      <c r="B220" s="213"/>
      <c r="C220" s="214"/>
      <c r="D220" s="215" t="s">
        <v>79</v>
      </c>
      <c r="E220" s="227" t="s">
        <v>1549</v>
      </c>
      <c r="F220" s="227" t="s">
        <v>1550</v>
      </c>
      <c r="G220" s="214"/>
      <c r="H220" s="214"/>
      <c r="I220" s="217"/>
      <c r="J220" s="228">
        <f>BK220</f>
        <v>0</v>
      </c>
      <c r="K220" s="214"/>
      <c r="L220" s="219"/>
      <c r="M220" s="220"/>
      <c r="N220" s="221"/>
      <c r="O220" s="221"/>
      <c r="P220" s="222">
        <f>SUM(P221:P230)</f>
        <v>0</v>
      </c>
      <c r="Q220" s="221"/>
      <c r="R220" s="222">
        <f>SUM(R221:R230)</f>
        <v>0</v>
      </c>
      <c r="S220" s="221"/>
      <c r="T220" s="223">
        <f>SUM(T221:T230)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4" t="s">
        <v>87</v>
      </c>
      <c r="AT220" s="225" t="s">
        <v>79</v>
      </c>
      <c r="AU220" s="225" t="s">
        <v>87</v>
      </c>
      <c r="AY220" s="224" t="s">
        <v>160</v>
      </c>
      <c r="BK220" s="226">
        <f>SUM(BK221:BK230)</f>
        <v>0</v>
      </c>
    </row>
    <row r="221" s="2" customFormat="1" ht="24.15" customHeight="1">
      <c r="A221" s="39"/>
      <c r="B221" s="40"/>
      <c r="C221" s="287" t="s">
        <v>606</v>
      </c>
      <c r="D221" s="287" t="s">
        <v>320</v>
      </c>
      <c r="E221" s="288" t="s">
        <v>1676</v>
      </c>
      <c r="F221" s="289" t="s">
        <v>1655</v>
      </c>
      <c r="G221" s="290" t="s">
        <v>1278</v>
      </c>
      <c r="H221" s="291">
        <v>1</v>
      </c>
      <c r="I221" s="292"/>
      <c r="J221" s="293">
        <f>ROUND(I221*H221,2)</f>
        <v>0</v>
      </c>
      <c r="K221" s="294"/>
      <c r="L221" s="295"/>
      <c r="M221" s="296" t="s">
        <v>1</v>
      </c>
      <c r="N221" s="297" t="s">
        <v>45</v>
      </c>
      <c r="O221" s="92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41" t="s">
        <v>225</v>
      </c>
      <c r="AT221" s="241" t="s">
        <v>320</v>
      </c>
      <c r="AU221" s="241" t="s">
        <v>89</v>
      </c>
      <c r="AY221" s="18" t="s">
        <v>160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8" t="s">
        <v>87</v>
      </c>
      <c r="BK221" s="242">
        <f>ROUND(I221*H221,2)</f>
        <v>0</v>
      </c>
      <c r="BL221" s="18" t="s">
        <v>166</v>
      </c>
      <c r="BM221" s="241" t="s">
        <v>1022</v>
      </c>
    </row>
    <row r="222" s="2" customFormat="1" ht="16.5" customHeight="1">
      <c r="A222" s="39"/>
      <c r="B222" s="40"/>
      <c r="C222" s="287" t="s">
        <v>611</v>
      </c>
      <c r="D222" s="287" t="s">
        <v>320</v>
      </c>
      <c r="E222" s="288" t="s">
        <v>1677</v>
      </c>
      <c r="F222" s="289" t="s">
        <v>1657</v>
      </c>
      <c r="G222" s="290" t="s">
        <v>1278</v>
      </c>
      <c r="H222" s="291">
        <v>0.20000000000000001</v>
      </c>
      <c r="I222" s="292"/>
      <c r="J222" s="293">
        <f>ROUND(I222*H222,2)</f>
        <v>0</v>
      </c>
      <c r="K222" s="294"/>
      <c r="L222" s="295"/>
      <c r="M222" s="296" t="s">
        <v>1</v>
      </c>
      <c r="N222" s="297" t="s">
        <v>45</v>
      </c>
      <c r="O222" s="92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41" t="s">
        <v>225</v>
      </c>
      <c r="AT222" s="241" t="s">
        <v>320</v>
      </c>
      <c r="AU222" s="241" t="s">
        <v>89</v>
      </c>
      <c r="AY222" s="18" t="s">
        <v>160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8" t="s">
        <v>87</v>
      </c>
      <c r="BK222" s="242">
        <f>ROUND(I222*H222,2)</f>
        <v>0</v>
      </c>
      <c r="BL222" s="18" t="s">
        <v>166</v>
      </c>
      <c r="BM222" s="241" t="s">
        <v>1030</v>
      </c>
    </row>
    <row r="223" s="2" customFormat="1" ht="16.5" customHeight="1">
      <c r="A223" s="39"/>
      <c r="B223" s="40"/>
      <c r="C223" s="287" t="s">
        <v>617</v>
      </c>
      <c r="D223" s="287" t="s">
        <v>320</v>
      </c>
      <c r="E223" s="288" t="s">
        <v>1678</v>
      </c>
      <c r="F223" s="289" t="s">
        <v>1659</v>
      </c>
      <c r="G223" s="290" t="s">
        <v>201</v>
      </c>
      <c r="H223" s="291">
        <v>0.59999999999999998</v>
      </c>
      <c r="I223" s="292"/>
      <c r="J223" s="293">
        <f>ROUND(I223*H223,2)</f>
        <v>0</v>
      </c>
      <c r="K223" s="294"/>
      <c r="L223" s="295"/>
      <c r="M223" s="296" t="s">
        <v>1</v>
      </c>
      <c r="N223" s="297" t="s">
        <v>45</v>
      </c>
      <c r="O223" s="92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41" t="s">
        <v>225</v>
      </c>
      <c r="AT223" s="241" t="s">
        <v>320</v>
      </c>
      <c r="AU223" s="241" t="s">
        <v>89</v>
      </c>
      <c r="AY223" s="18" t="s">
        <v>160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8" t="s">
        <v>87</v>
      </c>
      <c r="BK223" s="242">
        <f>ROUND(I223*H223,2)</f>
        <v>0</v>
      </c>
      <c r="BL223" s="18" t="s">
        <v>166</v>
      </c>
      <c r="BM223" s="241" t="s">
        <v>1045</v>
      </c>
    </row>
    <row r="224" s="2" customFormat="1" ht="16.5" customHeight="1">
      <c r="A224" s="39"/>
      <c r="B224" s="40"/>
      <c r="C224" s="287" t="s">
        <v>624</v>
      </c>
      <c r="D224" s="287" t="s">
        <v>320</v>
      </c>
      <c r="E224" s="288" t="s">
        <v>1679</v>
      </c>
      <c r="F224" s="289" t="s">
        <v>1661</v>
      </c>
      <c r="G224" s="290" t="s">
        <v>1278</v>
      </c>
      <c r="H224" s="291">
        <v>1</v>
      </c>
      <c r="I224" s="292"/>
      <c r="J224" s="293">
        <f>ROUND(I224*H224,2)</f>
        <v>0</v>
      </c>
      <c r="K224" s="294"/>
      <c r="L224" s="295"/>
      <c r="M224" s="296" t="s">
        <v>1</v>
      </c>
      <c r="N224" s="297" t="s">
        <v>45</v>
      </c>
      <c r="O224" s="92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41" t="s">
        <v>225</v>
      </c>
      <c r="AT224" s="241" t="s">
        <v>320</v>
      </c>
      <c r="AU224" s="241" t="s">
        <v>89</v>
      </c>
      <c r="AY224" s="18" t="s">
        <v>160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8" t="s">
        <v>87</v>
      </c>
      <c r="BK224" s="242">
        <f>ROUND(I224*H224,2)</f>
        <v>0</v>
      </c>
      <c r="BL224" s="18" t="s">
        <v>166</v>
      </c>
      <c r="BM224" s="241" t="s">
        <v>1252</v>
      </c>
    </row>
    <row r="225" s="2" customFormat="1" ht="16.5" customHeight="1">
      <c r="A225" s="39"/>
      <c r="B225" s="40"/>
      <c r="C225" s="287" t="s">
        <v>632</v>
      </c>
      <c r="D225" s="287" t="s">
        <v>320</v>
      </c>
      <c r="E225" s="288" t="s">
        <v>1680</v>
      </c>
      <c r="F225" s="289" t="s">
        <v>1663</v>
      </c>
      <c r="G225" s="290" t="s">
        <v>1278</v>
      </c>
      <c r="H225" s="291">
        <v>1</v>
      </c>
      <c r="I225" s="292"/>
      <c r="J225" s="293">
        <f>ROUND(I225*H225,2)</f>
        <v>0</v>
      </c>
      <c r="K225" s="294"/>
      <c r="L225" s="295"/>
      <c r="M225" s="296" t="s">
        <v>1</v>
      </c>
      <c r="N225" s="297" t="s">
        <v>45</v>
      </c>
      <c r="O225" s="92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41" t="s">
        <v>225</v>
      </c>
      <c r="AT225" s="241" t="s">
        <v>320</v>
      </c>
      <c r="AU225" s="241" t="s">
        <v>89</v>
      </c>
      <c r="AY225" s="18" t="s">
        <v>160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8" t="s">
        <v>87</v>
      </c>
      <c r="BK225" s="242">
        <f>ROUND(I225*H225,2)</f>
        <v>0</v>
      </c>
      <c r="BL225" s="18" t="s">
        <v>166</v>
      </c>
      <c r="BM225" s="241" t="s">
        <v>1255</v>
      </c>
    </row>
    <row r="226" s="2" customFormat="1" ht="16.5" customHeight="1">
      <c r="A226" s="39"/>
      <c r="B226" s="40"/>
      <c r="C226" s="287" t="s">
        <v>641</v>
      </c>
      <c r="D226" s="287" t="s">
        <v>320</v>
      </c>
      <c r="E226" s="288" t="s">
        <v>1681</v>
      </c>
      <c r="F226" s="289" t="s">
        <v>1665</v>
      </c>
      <c r="G226" s="290" t="s">
        <v>1278</v>
      </c>
      <c r="H226" s="291">
        <v>8</v>
      </c>
      <c r="I226" s="292"/>
      <c r="J226" s="293">
        <f>ROUND(I226*H226,2)</f>
        <v>0</v>
      </c>
      <c r="K226" s="294"/>
      <c r="L226" s="295"/>
      <c r="M226" s="296" t="s">
        <v>1</v>
      </c>
      <c r="N226" s="297" t="s">
        <v>45</v>
      </c>
      <c r="O226" s="92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41" t="s">
        <v>225</v>
      </c>
      <c r="AT226" s="241" t="s">
        <v>320</v>
      </c>
      <c r="AU226" s="241" t="s">
        <v>89</v>
      </c>
      <c r="AY226" s="18" t="s">
        <v>160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8" t="s">
        <v>87</v>
      </c>
      <c r="BK226" s="242">
        <f>ROUND(I226*H226,2)</f>
        <v>0</v>
      </c>
      <c r="BL226" s="18" t="s">
        <v>166</v>
      </c>
      <c r="BM226" s="241" t="s">
        <v>1260</v>
      </c>
    </row>
    <row r="227" s="2" customFormat="1" ht="16.5" customHeight="1">
      <c r="A227" s="39"/>
      <c r="B227" s="40"/>
      <c r="C227" s="287" t="s">
        <v>647</v>
      </c>
      <c r="D227" s="287" t="s">
        <v>320</v>
      </c>
      <c r="E227" s="288" t="s">
        <v>1682</v>
      </c>
      <c r="F227" s="289" t="s">
        <v>1667</v>
      </c>
      <c r="G227" s="290" t="s">
        <v>1278</v>
      </c>
      <c r="H227" s="291">
        <v>2</v>
      </c>
      <c r="I227" s="292"/>
      <c r="J227" s="293">
        <f>ROUND(I227*H227,2)</f>
        <v>0</v>
      </c>
      <c r="K227" s="294"/>
      <c r="L227" s="295"/>
      <c r="M227" s="296" t="s">
        <v>1</v>
      </c>
      <c r="N227" s="297" t="s">
        <v>45</v>
      </c>
      <c r="O227" s="92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41" t="s">
        <v>225</v>
      </c>
      <c r="AT227" s="241" t="s">
        <v>320</v>
      </c>
      <c r="AU227" s="241" t="s">
        <v>89</v>
      </c>
      <c r="AY227" s="18" t="s">
        <v>160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8" t="s">
        <v>87</v>
      </c>
      <c r="BK227" s="242">
        <f>ROUND(I227*H227,2)</f>
        <v>0</v>
      </c>
      <c r="BL227" s="18" t="s">
        <v>166</v>
      </c>
      <c r="BM227" s="241" t="s">
        <v>1263</v>
      </c>
    </row>
    <row r="228" s="2" customFormat="1" ht="16.5" customHeight="1">
      <c r="A228" s="39"/>
      <c r="B228" s="40"/>
      <c r="C228" s="287" t="s">
        <v>653</v>
      </c>
      <c r="D228" s="287" t="s">
        <v>320</v>
      </c>
      <c r="E228" s="288" t="s">
        <v>1683</v>
      </c>
      <c r="F228" s="289" t="s">
        <v>1669</v>
      </c>
      <c r="G228" s="290" t="s">
        <v>1278</v>
      </c>
      <c r="H228" s="291">
        <v>1</v>
      </c>
      <c r="I228" s="292"/>
      <c r="J228" s="293">
        <f>ROUND(I228*H228,2)</f>
        <v>0</v>
      </c>
      <c r="K228" s="294"/>
      <c r="L228" s="295"/>
      <c r="M228" s="296" t="s">
        <v>1</v>
      </c>
      <c r="N228" s="297" t="s">
        <v>45</v>
      </c>
      <c r="O228" s="92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41" t="s">
        <v>225</v>
      </c>
      <c r="AT228" s="241" t="s">
        <v>320</v>
      </c>
      <c r="AU228" s="241" t="s">
        <v>89</v>
      </c>
      <c r="AY228" s="18" t="s">
        <v>160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8" t="s">
        <v>87</v>
      </c>
      <c r="BK228" s="242">
        <f>ROUND(I228*H228,2)</f>
        <v>0</v>
      </c>
      <c r="BL228" s="18" t="s">
        <v>166</v>
      </c>
      <c r="BM228" s="241" t="s">
        <v>1266</v>
      </c>
    </row>
    <row r="229" s="2" customFormat="1" ht="16.5" customHeight="1">
      <c r="A229" s="39"/>
      <c r="B229" s="40"/>
      <c r="C229" s="287" t="s">
        <v>658</v>
      </c>
      <c r="D229" s="287" t="s">
        <v>320</v>
      </c>
      <c r="E229" s="288" t="s">
        <v>1684</v>
      </c>
      <c r="F229" s="289" t="s">
        <v>1671</v>
      </c>
      <c r="G229" s="290" t="s">
        <v>1278</v>
      </c>
      <c r="H229" s="291">
        <v>2</v>
      </c>
      <c r="I229" s="292"/>
      <c r="J229" s="293">
        <f>ROUND(I229*H229,2)</f>
        <v>0</v>
      </c>
      <c r="K229" s="294"/>
      <c r="L229" s="295"/>
      <c r="M229" s="296" t="s">
        <v>1</v>
      </c>
      <c r="N229" s="297" t="s">
        <v>45</v>
      </c>
      <c r="O229" s="92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41" t="s">
        <v>225</v>
      </c>
      <c r="AT229" s="241" t="s">
        <v>320</v>
      </c>
      <c r="AU229" s="241" t="s">
        <v>89</v>
      </c>
      <c r="AY229" s="18" t="s">
        <v>160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8" t="s">
        <v>87</v>
      </c>
      <c r="BK229" s="242">
        <f>ROUND(I229*H229,2)</f>
        <v>0</v>
      </c>
      <c r="BL229" s="18" t="s">
        <v>166</v>
      </c>
      <c r="BM229" s="241" t="s">
        <v>1269</v>
      </c>
    </row>
    <row r="230" s="2" customFormat="1" ht="16.5" customHeight="1">
      <c r="A230" s="39"/>
      <c r="B230" s="40"/>
      <c r="C230" s="287" t="s">
        <v>670</v>
      </c>
      <c r="D230" s="287" t="s">
        <v>320</v>
      </c>
      <c r="E230" s="288" t="s">
        <v>1685</v>
      </c>
      <c r="F230" s="289" t="s">
        <v>1673</v>
      </c>
      <c r="G230" s="290" t="s">
        <v>1278</v>
      </c>
      <c r="H230" s="291">
        <v>1</v>
      </c>
      <c r="I230" s="292"/>
      <c r="J230" s="293">
        <f>ROUND(I230*H230,2)</f>
        <v>0</v>
      </c>
      <c r="K230" s="294"/>
      <c r="L230" s="295"/>
      <c r="M230" s="296" t="s">
        <v>1</v>
      </c>
      <c r="N230" s="297" t="s">
        <v>45</v>
      </c>
      <c r="O230" s="92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41" t="s">
        <v>225</v>
      </c>
      <c r="AT230" s="241" t="s">
        <v>320</v>
      </c>
      <c r="AU230" s="241" t="s">
        <v>89</v>
      </c>
      <c r="AY230" s="18" t="s">
        <v>160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8" t="s">
        <v>87</v>
      </c>
      <c r="BK230" s="242">
        <f>ROUND(I230*H230,2)</f>
        <v>0</v>
      </c>
      <c r="BL230" s="18" t="s">
        <v>166</v>
      </c>
      <c r="BM230" s="241" t="s">
        <v>1272</v>
      </c>
    </row>
    <row r="231" s="12" customFormat="1" ht="25.92" customHeight="1">
      <c r="A231" s="12"/>
      <c r="B231" s="213"/>
      <c r="C231" s="214"/>
      <c r="D231" s="215" t="s">
        <v>79</v>
      </c>
      <c r="E231" s="216" t="s">
        <v>1686</v>
      </c>
      <c r="F231" s="216" t="s">
        <v>1687</v>
      </c>
      <c r="G231" s="214"/>
      <c r="H231" s="214"/>
      <c r="I231" s="217"/>
      <c r="J231" s="218">
        <f>BK231</f>
        <v>0</v>
      </c>
      <c r="K231" s="214"/>
      <c r="L231" s="219"/>
      <c r="M231" s="220"/>
      <c r="N231" s="221"/>
      <c r="O231" s="221"/>
      <c r="P231" s="222">
        <f>P232</f>
        <v>0</v>
      </c>
      <c r="Q231" s="221"/>
      <c r="R231" s="222">
        <f>R232</f>
        <v>0</v>
      </c>
      <c r="S231" s="221"/>
      <c r="T231" s="223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24" t="s">
        <v>87</v>
      </c>
      <c r="AT231" s="225" t="s">
        <v>79</v>
      </c>
      <c r="AU231" s="225" t="s">
        <v>80</v>
      </c>
      <c r="AY231" s="224" t="s">
        <v>160</v>
      </c>
      <c r="BK231" s="226">
        <f>BK232</f>
        <v>0</v>
      </c>
    </row>
    <row r="232" s="12" customFormat="1" ht="22.8" customHeight="1">
      <c r="A232" s="12"/>
      <c r="B232" s="213"/>
      <c r="C232" s="214"/>
      <c r="D232" s="215" t="s">
        <v>79</v>
      </c>
      <c r="E232" s="227" t="s">
        <v>1549</v>
      </c>
      <c r="F232" s="227" t="s">
        <v>1550</v>
      </c>
      <c r="G232" s="214"/>
      <c r="H232" s="214"/>
      <c r="I232" s="217"/>
      <c r="J232" s="228">
        <f>BK232</f>
        <v>0</v>
      </c>
      <c r="K232" s="214"/>
      <c r="L232" s="219"/>
      <c r="M232" s="220"/>
      <c r="N232" s="221"/>
      <c r="O232" s="221"/>
      <c r="P232" s="222">
        <f>SUM(P233:P243)</f>
        <v>0</v>
      </c>
      <c r="Q232" s="221"/>
      <c r="R232" s="222">
        <f>SUM(R233:R243)</f>
        <v>0</v>
      </c>
      <c r="S232" s="221"/>
      <c r="T232" s="223">
        <f>SUM(T233:T243)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4" t="s">
        <v>87</v>
      </c>
      <c r="AT232" s="225" t="s">
        <v>79</v>
      </c>
      <c r="AU232" s="225" t="s">
        <v>87</v>
      </c>
      <c r="AY232" s="224" t="s">
        <v>160</v>
      </c>
      <c r="BK232" s="226">
        <f>SUM(BK233:BK243)</f>
        <v>0</v>
      </c>
    </row>
    <row r="233" s="2" customFormat="1" ht="24.15" customHeight="1">
      <c r="A233" s="39"/>
      <c r="B233" s="40"/>
      <c r="C233" s="229" t="s">
        <v>680</v>
      </c>
      <c r="D233" s="229" t="s">
        <v>162</v>
      </c>
      <c r="E233" s="230" t="s">
        <v>1688</v>
      </c>
      <c r="F233" s="231" t="s">
        <v>1689</v>
      </c>
      <c r="G233" s="232" t="s">
        <v>1278</v>
      </c>
      <c r="H233" s="233">
        <v>1</v>
      </c>
      <c r="I233" s="234"/>
      <c r="J233" s="235">
        <f>ROUND(I233*H233,2)</f>
        <v>0</v>
      </c>
      <c r="K233" s="236"/>
      <c r="L233" s="45"/>
      <c r="M233" s="237" t="s">
        <v>1</v>
      </c>
      <c r="N233" s="238" t="s">
        <v>45</v>
      </c>
      <c r="O233" s="92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1" t="s">
        <v>166</v>
      </c>
      <c r="AT233" s="241" t="s">
        <v>162</v>
      </c>
      <c r="AU233" s="241" t="s">
        <v>89</v>
      </c>
      <c r="AY233" s="18" t="s">
        <v>160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8" t="s">
        <v>87</v>
      </c>
      <c r="BK233" s="242">
        <f>ROUND(I233*H233,2)</f>
        <v>0</v>
      </c>
      <c r="BL233" s="18" t="s">
        <v>166</v>
      </c>
      <c r="BM233" s="241" t="s">
        <v>1275</v>
      </c>
    </row>
    <row r="234" s="2" customFormat="1" ht="16.5" customHeight="1">
      <c r="A234" s="39"/>
      <c r="B234" s="40"/>
      <c r="C234" s="229" t="s">
        <v>686</v>
      </c>
      <c r="D234" s="229" t="s">
        <v>162</v>
      </c>
      <c r="E234" s="230" t="s">
        <v>1656</v>
      </c>
      <c r="F234" s="231" t="s">
        <v>1657</v>
      </c>
      <c r="G234" s="232" t="s">
        <v>1278</v>
      </c>
      <c r="H234" s="233">
        <v>0.20000000000000001</v>
      </c>
      <c r="I234" s="234"/>
      <c r="J234" s="235">
        <f>ROUND(I234*H234,2)</f>
        <v>0</v>
      </c>
      <c r="K234" s="236"/>
      <c r="L234" s="45"/>
      <c r="M234" s="237" t="s">
        <v>1</v>
      </c>
      <c r="N234" s="238" t="s">
        <v>45</v>
      </c>
      <c r="O234" s="92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41" t="s">
        <v>166</v>
      </c>
      <c r="AT234" s="241" t="s">
        <v>162</v>
      </c>
      <c r="AU234" s="241" t="s">
        <v>89</v>
      </c>
      <c r="AY234" s="18" t="s">
        <v>160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8" t="s">
        <v>87</v>
      </c>
      <c r="BK234" s="242">
        <f>ROUND(I234*H234,2)</f>
        <v>0</v>
      </c>
      <c r="BL234" s="18" t="s">
        <v>166</v>
      </c>
      <c r="BM234" s="241" t="s">
        <v>1279</v>
      </c>
    </row>
    <row r="235" s="2" customFormat="1" ht="16.5" customHeight="1">
      <c r="A235" s="39"/>
      <c r="B235" s="40"/>
      <c r="C235" s="229" t="s">
        <v>690</v>
      </c>
      <c r="D235" s="229" t="s">
        <v>162</v>
      </c>
      <c r="E235" s="230" t="s">
        <v>1658</v>
      </c>
      <c r="F235" s="231" t="s">
        <v>1659</v>
      </c>
      <c r="G235" s="232" t="s">
        <v>1278</v>
      </c>
      <c r="H235" s="233">
        <v>0.40000000000000002</v>
      </c>
      <c r="I235" s="234"/>
      <c r="J235" s="235">
        <f>ROUND(I235*H235,2)</f>
        <v>0</v>
      </c>
      <c r="K235" s="236"/>
      <c r="L235" s="45"/>
      <c r="M235" s="237" t="s">
        <v>1</v>
      </c>
      <c r="N235" s="238" t="s">
        <v>45</v>
      </c>
      <c r="O235" s="92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41" t="s">
        <v>166</v>
      </c>
      <c r="AT235" s="241" t="s">
        <v>162</v>
      </c>
      <c r="AU235" s="241" t="s">
        <v>89</v>
      </c>
      <c r="AY235" s="18" t="s">
        <v>160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8" t="s">
        <v>87</v>
      </c>
      <c r="BK235" s="242">
        <f>ROUND(I235*H235,2)</f>
        <v>0</v>
      </c>
      <c r="BL235" s="18" t="s">
        <v>166</v>
      </c>
      <c r="BM235" s="241" t="s">
        <v>1282</v>
      </c>
    </row>
    <row r="236" s="2" customFormat="1" ht="16.5" customHeight="1">
      <c r="A236" s="39"/>
      <c r="B236" s="40"/>
      <c r="C236" s="229" t="s">
        <v>697</v>
      </c>
      <c r="D236" s="229" t="s">
        <v>162</v>
      </c>
      <c r="E236" s="230" t="s">
        <v>1660</v>
      </c>
      <c r="F236" s="231" t="s">
        <v>1661</v>
      </c>
      <c r="G236" s="232" t="s">
        <v>1278</v>
      </c>
      <c r="H236" s="233">
        <v>1</v>
      </c>
      <c r="I236" s="234"/>
      <c r="J236" s="235">
        <f>ROUND(I236*H236,2)</f>
        <v>0</v>
      </c>
      <c r="K236" s="236"/>
      <c r="L236" s="45"/>
      <c r="M236" s="237" t="s">
        <v>1</v>
      </c>
      <c r="N236" s="238" t="s">
        <v>45</v>
      </c>
      <c r="O236" s="92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41" t="s">
        <v>166</v>
      </c>
      <c r="AT236" s="241" t="s">
        <v>162</v>
      </c>
      <c r="AU236" s="241" t="s">
        <v>89</v>
      </c>
      <c r="AY236" s="18" t="s">
        <v>160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8" t="s">
        <v>87</v>
      </c>
      <c r="BK236" s="242">
        <f>ROUND(I236*H236,2)</f>
        <v>0</v>
      </c>
      <c r="BL236" s="18" t="s">
        <v>166</v>
      </c>
      <c r="BM236" s="241" t="s">
        <v>1285</v>
      </c>
    </row>
    <row r="237" s="2" customFormat="1" ht="16.5" customHeight="1">
      <c r="A237" s="39"/>
      <c r="B237" s="40"/>
      <c r="C237" s="229" t="s">
        <v>702</v>
      </c>
      <c r="D237" s="229" t="s">
        <v>162</v>
      </c>
      <c r="E237" s="230" t="s">
        <v>1662</v>
      </c>
      <c r="F237" s="231" t="s">
        <v>1663</v>
      </c>
      <c r="G237" s="232" t="s">
        <v>1278</v>
      </c>
      <c r="H237" s="233">
        <v>1</v>
      </c>
      <c r="I237" s="234"/>
      <c r="J237" s="235">
        <f>ROUND(I237*H237,2)</f>
        <v>0</v>
      </c>
      <c r="K237" s="236"/>
      <c r="L237" s="45"/>
      <c r="M237" s="237" t="s">
        <v>1</v>
      </c>
      <c r="N237" s="238" t="s">
        <v>45</v>
      </c>
      <c r="O237" s="92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41" t="s">
        <v>166</v>
      </c>
      <c r="AT237" s="241" t="s">
        <v>162</v>
      </c>
      <c r="AU237" s="241" t="s">
        <v>89</v>
      </c>
      <c r="AY237" s="18" t="s">
        <v>160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8" t="s">
        <v>87</v>
      </c>
      <c r="BK237" s="242">
        <f>ROUND(I237*H237,2)</f>
        <v>0</v>
      </c>
      <c r="BL237" s="18" t="s">
        <v>166</v>
      </c>
      <c r="BM237" s="241" t="s">
        <v>1288</v>
      </c>
    </row>
    <row r="238" s="2" customFormat="1" ht="16.5" customHeight="1">
      <c r="A238" s="39"/>
      <c r="B238" s="40"/>
      <c r="C238" s="229" t="s">
        <v>707</v>
      </c>
      <c r="D238" s="229" t="s">
        <v>162</v>
      </c>
      <c r="E238" s="230" t="s">
        <v>1664</v>
      </c>
      <c r="F238" s="231" t="s">
        <v>1665</v>
      </c>
      <c r="G238" s="232" t="s">
        <v>1278</v>
      </c>
      <c r="H238" s="233">
        <v>5</v>
      </c>
      <c r="I238" s="234"/>
      <c r="J238" s="235">
        <f>ROUND(I238*H238,2)</f>
        <v>0</v>
      </c>
      <c r="K238" s="236"/>
      <c r="L238" s="45"/>
      <c r="M238" s="237" t="s">
        <v>1</v>
      </c>
      <c r="N238" s="238" t="s">
        <v>45</v>
      </c>
      <c r="O238" s="92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41" t="s">
        <v>166</v>
      </c>
      <c r="AT238" s="241" t="s">
        <v>162</v>
      </c>
      <c r="AU238" s="241" t="s">
        <v>89</v>
      </c>
      <c r="AY238" s="18" t="s">
        <v>160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8" t="s">
        <v>87</v>
      </c>
      <c r="BK238" s="242">
        <f>ROUND(I238*H238,2)</f>
        <v>0</v>
      </c>
      <c r="BL238" s="18" t="s">
        <v>166</v>
      </c>
      <c r="BM238" s="241" t="s">
        <v>1291</v>
      </c>
    </row>
    <row r="239" s="2" customFormat="1" ht="16.5" customHeight="1">
      <c r="A239" s="39"/>
      <c r="B239" s="40"/>
      <c r="C239" s="229" t="s">
        <v>724</v>
      </c>
      <c r="D239" s="229" t="s">
        <v>162</v>
      </c>
      <c r="E239" s="230" t="s">
        <v>1666</v>
      </c>
      <c r="F239" s="231" t="s">
        <v>1667</v>
      </c>
      <c r="G239" s="232" t="s">
        <v>1278</v>
      </c>
      <c r="H239" s="233">
        <v>2</v>
      </c>
      <c r="I239" s="234"/>
      <c r="J239" s="235">
        <f>ROUND(I239*H239,2)</f>
        <v>0</v>
      </c>
      <c r="K239" s="236"/>
      <c r="L239" s="45"/>
      <c r="M239" s="237" t="s">
        <v>1</v>
      </c>
      <c r="N239" s="238" t="s">
        <v>45</v>
      </c>
      <c r="O239" s="92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41" t="s">
        <v>166</v>
      </c>
      <c r="AT239" s="241" t="s">
        <v>162</v>
      </c>
      <c r="AU239" s="241" t="s">
        <v>89</v>
      </c>
      <c r="AY239" s="18" t="s">
        <v>160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8" t="s">
        <v>87</v>
      </c>
      <c r="BK239" s="242">
        <f>ROUND(I239*H239,2)</f>
        <v>0</v>
      </c>
      <c r="BL239" s="18" t="s">
        <v>166</v>
      </c>
      <c r="BM239" s="241" t="s">
        <v>1294</v>
      </c>
    </row>
    <row r="240" s="2" customFormat="1" ht="16.5" customHeight="1">
      <c r="A240" s="39"/>
      <c r="B240" s="40"/>
      <c r="C240" s="229" t="s">
        <v>733</v>
      </c>
      <c r="D240" s="229" t="s">
        <v>162</v>
      </c>
      <c r="E240" s="230" t="s">
        <v>1690</v>
      </c>
      <c r="F240" s="231" t="s">
        <v>1691</v>
      </c>
      <c r="G240" s="232" t="s">
        <v>1278</v>
      </c>
      <c r="H240" s="233">
        <v>1</v>
      </c>
      <c r="I240" s="234"/>
      <c r="J240" s="235">
        <f>ROUND(I240*H240,2)</f>
        <v>0</v>
      </c>
      <c r="K240" s="236"/>
      <c r="L240" s="45"/>
      <c r="M240" s="237" t="s">
        <v>1</v>
      </c>
      <c r="N240" s="238" t="s">
        <v>45</v>
      </c>
      <c r="O240" s="92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41" t="s">
        <v>166</v>
      </c>
      <c r="AT240" s="241" t="s">
        <v>162</v>
      </c>
      <c r="AU240" s="241" t="s">
        <v>89</v>
      </c>
      <c r="AY240" s="18" t="s">
        <v>160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8" t="s">
        <v>87</v>
      </c>
      <c r="BK240" s="242">
        <f>ROUND(I240*H240,2)</f>
        <v>0</v>
      </c>
      <c r="BL240" s="18" t="s">
        <v>166</v>
      </c>
      <c r="BM240" s="241" t="s">
        <v>1297</v>
      </c>
    </row>
    <row r="241" s="2" customFormat="1" ht="16.5" customHeight="1">
      <c r="A241" s="39"/>
      <c r="B241" s="40"/>
      <c r="C241" s="229" t="s">
        <v>740</v>
      </c>
      <c r="D241" s="229" t="s">
        <v>162</v>
      </c>
      <c r="E241" s="230" t="s">
        <v>1668</v>
      </c>
      <c r="F241" s="231" t="s">
        <v>1669</v>
      </c>
      <c r="G241" s="232" t="s">
        <v>1278</v>
      </c>
      <c r="H241" s="233">
        <v>1</v>
      </c>
      <c r="I241" s="234"/>
      <c r="J241" s="235">
        <f>ROUND(I241*H241,2)</f>
        <v>0</v>
      </c>
      <c r="K241" s="236"/>
      <c r="L241" s="45"/>
      <c r="M241" s="237" t="s">
        <v>1</v>
      </c>
      <c r="N241" s="238" t="s">
        <v>45</v>
      </c>
      <c r="O241" s="92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41" t="s">
        <v>166</v>
      </c>
      <c r="AT241" s="241" t="s">
        <v>162</v>
      </c>
      <c r="AU241" s="241" t="s">
        <v>89</v>
      </c>
      <c r="AY241" s="18" t="s">
        <v>160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8" t="s">
        <v>87</v>
      </c>
      <c r="BK241" s="242">
        <f>ROUND(I241*H241,2)</f>
        <v>0</v>
      </c>
      <c r="BL241" s="18" t="s">
        <v>166</v>
      </c>
      <c r="BM241" s="241" t="s">
        <v>1300</v>
      </c>
    </row>
    <row r="242" s="2" customFormat="1" ht="16.5" customHeight="1">
      <c r="A242" s="39"/>
      <c r="B242" s="40"/>
      <c r="C242" s="229" t="s">
        <v>747</v>
      </c>
      <c r="D242" s="229" t="s">
        <v>162</v>
      </c>
      <c r="E242" s="230" t="s">
        <v>1670</v>
      </c>
      <c r="F242" s="231" t="s">
        <v>1671</v>
      </c>
      <c r="G242" s="232" t="s">
        <v>1278</v>
      </c>
      <c r="H242" s="233">
        <v>1</v>
      </c>
      <c r="I242" s="234"/>
      <c r="J242" s="235">
        <f>ROUND(I242*H242,2)</f>
        <v>0</v>
      </c>
      <c r="K242" s="236"/>
      <c r="L242" s="45"/>
      <c r="M242" s="237" t="s">
        <v>1</v>
      </c>
      <c r="N242" s="238" t="s">
        <v>45</v>
      </c>
      <c r="O242" s="92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41" t="s">
        <v>166</v>
      </c>
      <c r="AT242" s="241" t="s">
        <v>162</v>
      </c>
      <c r="AU242" s="241" t="s">
        <v>89</v>
      </c>
      <c r="AY242" s="18" t="s">
        <v>160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8" t="s">
        <v>87</v>
      </c>
      <c r="BK242" s="242">
        <f>ROUND(I242*H242,2)</f>
        <v>0</v>
      </c>
      <c r="BL242" s="18" t="s">
        <v>166</v>
      </c>
      <c r="BM242" s="241" t="s">
        <v>1303</v>
      </c>
    </row>
    <row r="243" s="2" customFormat="1" ht="16.5" customHeight="1">
      <c r="A243" s="39"/>
      <c r="B243" s="40"/>
      <c r="C243" s="229" t="s">
        <v>753</v>
      </c>
      <c r="D243" s="229" t="s">
        <v>162</v>
      </c>
      <c r="E243" s="230" t="s">
        <v>1672</v>
      </c>
      <c r="F243" s="231" t="s">
        <v>1673</v>
      </c>
      <c r="G243" s="232" t="s">
        <v>1278</v>
      </c>
      <c r="H243" s="233">
        <v>1</v>
      </c>
      <c r="I243" s="234"/>
      <c r="J243" s="235">
        <f>ROUND(I243*H243,2)</f>
        <v>0</v>
      </c>
      <c r="K243" s="236"/>
      <c r="L243" s="45"/>
      <c r="M243" s="237" t="s">
        <v>1</v>
      </c>
      <c r="N243" s="238" t="s">
        <v>45</v>
      </c>
      <c r="O243" s="92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41" t="s">
        <v>166</v>
      </c>
      <c r="AT243" s="241" t="s">
        <v>162</v>
      </c>
      <c r="AU243" s="241" t="s">
        <v>89</v>
      </c>
      <c r="AY243" s="18" t="s">
        <v>160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8" t="s">
        <v>87</v>
      </c>
      <c r="BK243" s="242">
        <f>ROUND(I243*H243,2)</f>
        <v>0</v>
      </c>
      <c r="BL243" s="18" t="s">
        <v>166</v>
      </c>
      <c r="BM243" s="241" t="s">
        <v>1309</v>
      </c>
    </row>
    <row r="244" s="12" customFormat="1" ht="25.92" customHeight="1">
      <c r="A244" s="12"/>
      <c r="B244" s="213"/>
      <c r="C244" s="214"/>
      <c r="D244" s="215" t="s">
        <v>79</v>
      </c>
      <c r="E244" s="216" t="s">
        <v>1692</v>
      </c>
      <c r="F244" s="216" t="s">
        <v>1693</v>
      </c>
      <c r="G244" s="214"/>
      <c r="H244" s="214"/>
      <c r="I244" s="217"/>
      <c r="J244" s="218">
        <f>BK244</f>
        <v>0</v>
      </c>
      <c r="K244" s="214"/>
      <c r="L244" s="219"/>
      <c r="M244" s="220"/>
      <c r="N244" s="221"/>
      <c r="O244" s="221"/>
      <c r="P244" s="222">
        <f>P245</f>
        <v>0</v>
      </c>
      <c r="Q244" s="221"/>
      <c r="R244" s="222">
        <f>R245</f>
        <v>0</v>
      </c>
      <c r="S244" s="221"/>
      <c r="T244" s="223">
        <f>T245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24" t="s">
        <v>87</v>
      </c>
      <c r="AT244" s="225" t="s">
        <v>79</v>
      </c>
      <c r="AU244" s="225" t="s">
        <v>80</v>
      </c>
      <c r="AY244" s="224" t="s">
        <v>160</v>
      </c>
      <c r="BK244" s="226">
        <f>BK245</f>
        <v>0</v>
      </c>
    </row>
    <row r="245" s="12" customFormat="1" ht="22.8" customHeight="1">
      <c r="A245" s="12"/>
      <c r="B245" s="213"/>
      <c r="C245" s="214"/>
      <c r="D245" s="215" t="s">
        <v>79</v>
      </c>
      <c r="E245" s="227" t="s">
        <v>1549</v>
      </c>
      <c r="F245" s="227" t="s">
        <v>1550</v>
      </c>
      <c r="G245" s="214"/>
      <c r="H245" s="214"/>
      <c r="I245" s="217"/>
      <c r="J245" s="228">
        <f>BK245</f>
        <v>0</v>
      </c>
      <c r="K245" s="214"/>
      <c r="L245" s="219"/>
      <c r="M245" s="220"/>
      <c r="N245" s="221"/>
      <c r="O245" s="221"/>
      <c r="P245" s="222">
        <f>SUM(P246:P256)</f>
        <v>0</v>
      </c>
      <c r="Q245" s="221"/>
      <c r="R245" s="222">
        <f>SUM(R246:R256)</f>
        <v>0</v>
      </c>
      <c r="S245" s="221"/>
      <c r="T245" s="223">
        <f>SUM(T246:T256)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24" t="s">
        <v>87</v>
      </c>
      <c r="AT245" s="225" t="s">
        <v>79</v>
      </c>
      <c r="AU245" s="225" t="s">
        <v>87</v>
      </c>
      <c r="AY245" s="224" t="s">
        <v>160</v>
      </c>
      <c r="BK245" s="226">
        <f>SUM(BK246:BK256)</f>
        <v>0</v>
      </c>
    </row>
    <row r="246" s="2" customFormat="1" ht="24.15" customHeight="1">
      <c r="A246" s="39"/>
      <c r="B246" s="40"/>
      <c r="C246" s="287" t="s">
        <v>759</v>
      </c>
      <c r="D246" s="287" t="s">
        <v>320</v>
      </c>
      <c r="E246" s="288" t="s">
        <v>1694</v>
      </c>
      <c r="F246" s="289" t="s">
        <v>1655</v>
      </c>
      <c r="G246" s="290" t="s">
        <v>1278</v>
      </c>
      <c r="H246" s="291">
        <v>1</v>
      </c>
      <c r="I246" s="292"/>
      <c r="J246" s="293">
        <f>ROUND(I246*H246,2)</f>
        <v>0</v>
      </c>
      <c r="K246" s="294"/>
      <c r="L246" s="295"/>
      <c r="M246" s="296" t="s">
        <v>1</v>
      </c>
      <c r="N246" s="297" t="s">
        <v>45</v>
      </c>
      <c r="O246" s="92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41" t="s">
        <v>225</v>
      </c>
      <c r="AT246" s="241" t="s">
        <v>320</v>
      </c>
      <c r="AU246" s="241" t="s">
        <v>89</v>
      </c>
      <c r="AY246" s="18" t="s">
        <v>160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8" t="s">
        <v>87</v>
      </c>
      <c r="BK246" s="242">
        <f>ROUND(I246*H246,2)</f>
        <v>0</v>
      </c>
      <c r="BL246" s="18" t="s">
        <v>166</v>
      </c>
      <c r="BM246" s="241" t="s">
        <v>1313</v>
      </c>
    </row>
    <row r="247" s="2" customFormat="1" ht="16.5" customHeight="1">
      <c r="A247" s="39"/>
      <c r="B247" s="40"/>
      <c r="C247" s="287" t="s">
        <v>767</v>
      </c>
      <c r="D247" s="287" t="s">
        <v>320</v>
      </c>
      <c r="E247" s="288" t="s">
        <v>1677</v>
      </c>
      <c r="F247" s="289" t="s">
        <v>1657</v>
      </c>
      <c r="G247" s="290" t="s">
        <v>1278</v>
      </c>
      <c r="H247" s="291">
        <v>0.20000000000000001</v>
      </c>
      <c r="I247" s="292"/>
      <c r="J247" s="293">
        <f>ROUND(I247*H247,2)</f>
        <v>0</v>
      </c>
      <c r="K247" s="294"/>
      <c r="L247" s="295"/>
      <c r="M247" s="296" t="s">
        <v>1</v>
      </c>
      <c r="N247" s="297" t="s">
        <v>45</v>
      </c>
      <c r="O247" s="92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41" t="s">
        <v>225</v>
      </c>
      <c r="AT247" s="241" t="s">
        <v>320</v>
      </c>
      <c r="AU247" s="241" t="s">
        <v>89</v>
      </c>
      <c r="AY247" s="18" t="s">
        <v>160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8" t="s">
        <v>87</v>
      </c>
      <c r="BK247" s="242">
        <f>ROUND(I247*H247,2)</f>
        <v>0</v>
      </c>
      <c r="BL247" s="18" t="s">
        <v>166</v>
      </c>
      <c r="BM247" s="241" t="s">
        <v>1316</v>
      </c>
    </row>
    <row r="248" s="2" customFormat="1" ht="16.5" customHeight="1">
      <c r="A248" s="39"/>
      <c r="B248" s="40"/>
      <c r="C248" s="287" t="s">
        <v>785</v>
      </c>
      <c r="D248" s="287" t="s">
        <v>320</v>
      </c>
      <c r="E248" s="288" t="s">
        <v>1678</v>
      </c>
      <c r="F248" s="289" t="s">
        <v>1659</v>
      </c>
      <c r="G248" s="290" t="s">
        <v>201</v>
      </c>
      <c r="H248" s="291">
        <v>0.40000000000000002</v>
      </c>
      <c r="I248" s="292"/>
      <c r="J248" s="293">
        <f>ROUND(I248*H248,2)</f>
        <v>0</v>
      </c>
      <c r="K248" s="294"/>
      <c r="L248" s="295"/>
      <c r="M248" s="296" t="s">
        <v>1</v>
      </c>
      <c r="N248" s="297" t="s">
        <v>45</v>
      </c>
      <c r="O248" s="92"/>
      <c r="P248" s="239">
        <f>O248*H248</f>
        <v>0</v>
      </c>
      <c r="Q248" s="239">
        <v>0</v>
      </c>
      <c r="R248" s="239">
        <f>Q248*H248</f>
        <v>0</v>
      </c>
      <c r="S248" s="239">
        <v>0</v>
      </c>
      <c r="T248" s="240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41" t="s">
        <v>225</v>
      </c>
      <c r="AT248" s="241" t="s">
        <v>320</v>
      </c>
      <c r="AU248" s="241" t="s">
        <v>89</v>
      </c>
      <c r="AY248" s="18" t="s">
        <v>160</v>
      </c>
      <c r="BE248" s="242">
        <f>IF(N248="základní",J248,0)</f>
        <v>0</v>
      </c>
      <c r="BF248" s="242">
        <f>IF(N248="snížená",J248,0)</f>
        <v>0</v>
      </c>
      <c r="BG248" s="242">
        <f>IF(N248="zákl. přenesená",J248,0)</f>
        <v>0</v>
      </c>
      <c r="BH248" s="242">
        <f>IF(N248="sníž. přenesená",J248,0)</f>
        <v>0</v>
      </c>
      <c r="BI248" s="242">
        <f>IF(N248="nulová",J248,0)</f>
        <v>0</v>
      </c>
      <c r="BJ248" s="18" t="s">
        <v>87</v>
      </c>
      <c r="BK248" s="242">
        <f>ROUND(I248*H248,2)</f>
        <v>0</v>
      </c>
      <c r="BL248" s="18" t="s">
        <v>166</v>
      </c>
      <c r="BM248" s="241" t="s">
        <v>1320</v>
      </c>
    </row>
    <row r="249" s="2" customFormat="1" ht="16.5" customHeight="1">
      <c r="A249" s="39"/>
      <c r="B249" s="40"/>
      <c r="C249" s="287" t="s">
        <v>797</v>
      </c>
      <c r="D249" s="287" t="s">
        <v>320</v>
      </c>
      <c r="E249" s="288" t="s">
        <v>1679</v>
      </c>
      <c r="F249" s="289" t="s">
        <v>1661</v>
      </c>
      <c r="G249" s="290" t="s">
        <v>1278</v>
      </c>
      <c r="H249" s="291">
        <v>1</v>
      </c>
      <c r="I249" s="292"/>
      <c r="J249" s="293">
        <f>ROUND(I249*H249,2)</f>
        <v>0</v>
      </c>
      <c r="K249" s="294"/>
      <c r="L249" s="295"/>
      <c r="M249" s="296" t="s">
        <v>1</v>
      </c>
      <c r="N249" s="297" t="s">
        <v>45</v>
      </c>
      <c r="O249" s="92"/>
      <c r="P249" s="239">
        <f>O249*H249</f>
        <v>0</v>
      </c>
      <c r="Q249" s="239">
        <v>0</v>
      </c>
      <c r="R249" s="239">
        <f>Q249*H249</f>
        <v>0</v>
      </c>
      <c r="S249" s="239">
        <v>0</v>
      </c>
      <c r="T249" s="240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41" t="s">
        <v>225</v>
      </c>
      <c r="AT249" s="241" t="s">
        <v>320</v>
      </c>
      <c r="AU249" s="241" t="s">
        <v>89</v>
      </c>
      <c r="AY249" s="18" t="s">
        <v>160</v>
      </c>
      <c r="BE249" s="242">
        <f>IF(N249="základní",J249,0)</f>
        <v>0</v>
      </c>
      <c r="BF249" s="242">
        <f>IF(N249="snížená",J249,0)</f>
        <v>0</v>
      </c>
      <c r="BG249" s="242">
        <f>IF(N249="zákl. přenesená",J249,0)</f>
        <v>0</v>
      </c>
      <c r="BH249" s="242">
        <f>IF(N249="sníž. přenesená",J249,0)</f>
        <v>0</v>
      </c>
      <c r="BI249" s="242">
        <f>IF(N249="nulová",J249,0)</f>
        <v>0</v>
      </c>
      <c r="BJ249" s="18" t="s">
        <v>87</v>
      </c>
      <c r="BK249" s="242">
        <f>ROUND(I249*H249,2)</f>
        <v>0</v>
      </c>
      <c r="BL249" s="18" t="s">
        <v>166</v>
      </c>
      <c r="BM249" s="241" t="s">
        <v>1323</v>
      </c>
    </row>
    <row r="250" s="2" customFormat="1" ht="16.5" customHeight="1">
      <c r="A250" s="39"/>
      <c r="B250" s="40"/>
      <c r="C250" s="287" t="s">
        <v>802</v>
      </c>
      <c r="D250" s="287" t="s">
        <v>320</v>
      </c>
      <c r="E250" s="288" t="s">
        <v>1680</v>
      </c>
      <c r="F250" s="289" t="s">
        <v>1663</v>
      </c>
      <c r="G250" s="290" t="s">
        <v>1278</v>
      </c>
      <c r="H250" s="291">
        <v>1</v>
      </c>
      <c r="I250" s="292"/>
      <c r="J250" s="293">
        <f>ROUND(I250*H250,2)</f>
        <v>0</v>
      </c>
      <c r="K250" s="294"/>
      <c r="L250" s="295"/>
      <c r="M250" s="296" t="s">
        <v>1</v>
      </c>
      <c r="N250" s="297" t="s">
        <v>45</v>
      </c>
      <c r="O250" s="92"/>
      <c r="P250" s="239">
        <f>O250*H250</f>
        <v>0</v>
      </c>
      <c r="Q250" s="239">
        <v>0</v>
      </c>
      <c r="R250" s="239">
        <f>Q250*H250</f>
        <v>0</v>
      </c>
      <c r="S250" s="239">
        <v>0</v>
      </c>
      <c r="T250" s="24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41" t="s">
        <v>225</v>
      </c>
      <c r="AT250" s="241" t="s">
        <v>320</v>
      </c>
      <c r="AU250" s="241" t="s">
        <v>89</v>
      </c>
      <c r="AY250" s="18" t="s">
        <v>160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8" t="s">
        <v>87</v>
      </c>
      <c r="BK250" s="242">
        <f>ROUND(I250*H250,2)</f>
        <v>0</v>
      </c>
      <c r="BL250" s="18" t="s">
        <v>166</v>
      </c>
      <c r="BM250" s="241" t="s">
        <v>1328</v>
      </c>
    </row>
    <row r="251" s="2" customFormat="1" ht="16.5" customHeight="1">
      <c r="A251" s="39"/>
      <c r="B251" s="40"/>
      <c r="C251" s="287" t="s">
        <v>806</v>
      </c>
      <c r="D251" s="287" t="s">
        <v>320</v>
      </c>
      <c r="E251" s="288" t="s">
        <v>1681</v>
      </c>
      <c r="F251" s="289" t="s">
        <v>1665</v>
      </c>
      <c r="G251" s="290" t="s">
        <v>1278</v>
      </c>
      <c r="H251" s="291">
        <v>5</v>
      </c>
      <c r="I251" s="292"/>
      <c r="J251" s="293">
        <f>ROUND(I251*H251,2)</f>
        <v>0</v>
      </c>
      <c r="K251" s="294"/>
      <c r="L251" s="295"/>
      <c r="M251" s="296" t="s">
        <v>1</v>
      </c>
      <c r="N251" s="297" t="s">
        <v>45</v>
      </c>
      <c r="O251" s="92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41" t="s">
        <v>225</v>
      </c>
      <c r="AT251" s="241" t="s">
        <v>320</v>
      </c>
      <c r="AU251" s="241" t="s">
        <v>89</v>
      </c>
      <c r="AY251" s="18" t="s">
        <v>160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8" t="s">
        <v>87</v>
      </c>
      <c r="BK251" s="242">
        <f>ROUND(I251*H251,2)</f>
        <v>0</v>
      </c>
      <c r="BL251" s="18" t="s">
        <v>166</v>
      </c>
      <c r="BM251" s="241" t="s">
        <v>1332</v>
      </c>
    </row>
    <row r="252" s="2" customFormat="1" ht="16.5" customHeight="1">
      <c r="A252" s="39"/>
      <c r="B252" s="40"/>
      <c r="C252" s="287" t="s">
        <v>811</v>
      </c>
      <c r="D252" s="287" t="s">
        <v>320</v>
      </c>
      <c r="E252" s="288" t="s">
        <v>1682</v>
      </c>
      <c r="F252" s="289" t="s">
        <v>1667</v>
      </c>
      <c r="G252" s="290" t="s">
        <v>1278</v>
      </c>
      <c r="H252" s="291">
        <v>2</v>
      </c>
      <c r="I252" s="292"/>
      <c r="J252" s="293">
        <f>ROUND(I252*H252,2)</f>
        <v>0</v>
      </c>
      <c r="K252" s="294"/>
      <c r="L252" s="295"/>
      <c r="M252" s="296" t="s">
        <v>1</v>
      </c>
      <c r="N252" s="297" t="s">
        <v>45</v>
      </c>
      <c r="O252" s="92"/>
      <c r="P252" s="239">
        <f>O252*H252</f>
        <v>0</v>
      </c>
      <c r="Q252" s="239">
        <v>0</v>
      </c>
      <c r="R252" s="239">
        <f>Q252*H252</f>
        <v>0</v>
      </c>
      <c r="S252" s="239">
        <v>0</v>
      </c>
      <c r="T252" s="24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1" t="s">
        <v>225</v>
      </c>
      <c r="AT252" s="241" t="s">
        <v>320</v>
      </c>
      <c r="AU252" s="241" t="s">
        <v>89</v>
      </c>
      <c r="AY252" s="18" t="s">
        <v>160</v>
      </c>
      <c r="BE252" s="242">
        <f>IF(N252="základní",J252,0)</f>
        <v>0</v>
      </c>
      <c r="BF252" s="242">
        <f>IF(N252="snížená",J252,0)</f>
        <v>0</v>
      </c>
      <c r="BG252" s="242">
        <f>IF(N252="zákl. přenesená",J252,0)</f>
        <v>0</v>
      </c>
      <c r="BH252" s="242">
        <f>IF(N252="sníž. přenesená",J252,0)</f>
        <v>0</v>
      </c>
      <c r="BI252" s="242">
        <f>IF(N252="nulová",J252,0)</f>
        <v>0</v>
      </c>
      <c r="BJ252" s="18" t="s">
        <v>87</v>
      </c>
      <c r="BK252" s="242">
        <f>ROUND(I252*H252,2)</f>
        <v>0</v>
      </c>
      <c r="BL252" s="18" t="s">
        <v>166</v>
      </c>
      <c r="BM252" s="241" t="s">
        <v>1336</v>
      </c>
    </row>
    <row r="253" s="2" customFormat="1" ht="16.5" customHeight="1">
      <c r="A253" s="39"/>
      <c r="B253" s="40"/>
      <c r="C253" s="287" t="s">
        <v>815</v>
      </c>
      <c r="D253" s="287" t="s">
        <v>320</v>
      </c>
      <c r="E253" s="288" t="s">
        <v>1695</v>
      </c>
      <c r="F253" s="289" t="s">
        <v>1691</v>
      </c>
      <c r="G253" s="290" t="s">
        <v>1278</v>
      </c>
      <c r="H253" s="291">
        <v>1</v>
      </c>
      <c r="I253" s="292"/>
      <c r="J253" s="293">
        <f>ROUND(I253*H253,2)</f>
        <v>0</v>
      </c>
      <c r="K253" s="294"/>
      <c r="L253" s="295"/>
      <c r="M253" s="296" t="s">
        <v>1</v>
      </c>
      <c r="N253" s="297" t="s">
        <v>45</v>
      </c>
      <c r="O253" s="92"/>
      <c r="P253" s="239">
        <f>O253*H253</f>
        <v>0</v>
      </c>
      <c r="Q253" s="239">
        <v>0</v>
      </c>
      <c r="R253" s="239">
        <f>Q253*H253</f>
        <v>0</v>
      </c>
      <c r="S253" s="239">
        <v>0</v>
      </c>
      <c r="T253" s="24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41" t="s">
        <v>225</v>
      </c>
      <c r="AT253" s="241" t="s">
        <v>320</v>
      </c>
      <c r="AU253" s="241" t="s">
        <v>89</v>
      </c>
      <c r="AY253" s="18" t="s">
        <v>160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8" t="s">
        <v>87</v>
      </c>
      <c r="BK253" s="242">
        <f>ROUND(I253*H253,2)</f>
        <v>0</v>
      </c>
      <c r="BL253" s="18" t="s">
        <v>166</v>
      </c>
      <c r="BM253" s="241" t="s">
        <v>1340</v>
      </c>
    </row>
    <row r="254" s="2" customFormat="1" ht="16.5" customHeight="1">
      <c r="A254" s="39"/>
      <c r="B254" s="40"/>
      <c r="C254" s="287" t="s">
        <v>819</v>
      </c>
      <c r="D254" s="287" t="s">
        <v>320</v>
      </c>
      <c r="E254" s="288" t="s">
        <v>1683</v>
      </c>
      <c r="F254" s="289" t="s">
        <v>1669</v>
      </c>
      <c r="G254" s="290" t="s">
        <v>1278</v>
      </c>
      <c r="H254" s="291">
        <v>1</v>
      </c>
      <c r="I254" s="292"/>
      <c r="J254" s="293">
        <f>ROUND(I254*H254,2)</f>
        <v>0</v>
      </c>
      <c r="K254" s="294"/>
      <c r="L254" s="295"/>
      <c r="M254" s="296" t="s">
        <v>1</v>
      </c>
      <c r="N254" s="297" t="s">
        <v>45</v>
      </c>
      <c r="O254" s="92"/>
      <c r="P254" s="239">
        <f>O254*H254</f>
        <v>0</v>
      </c>
      <c r="Q254" s="239">
        <v>0</v>
      </c>
      <c r="R254" s="239">
        <f>Q254*H254</f>
        <v>0</v>
      </c>
      <c r="S254" s="239">
        <v>0</v>
      </c>
      <c r="T254" s="240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41" t="s">
        <v>225</v>
      </c>
      <c r="AT254" s="241" t="s">
        <v>320</v>
      </c>
      <c r="AU254" s="241" t="s">
        <v>89</v>
      </c>
      <c r="AY254" s="18" t="s">
        <v>160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8" t="s">
        <v>87</v>
      </c>
      <c r="BK254" s="242">
        <f>ROUND(I254*H254,2)</f>
        <v>0</v>
      </c>
      <c r="BL254" s="18" t="s">
        <v>166</v>
      </c>
      <c r="BM254" s="241" t="s">
        <v>1344</v>
      </c>
    </row>
    <row r="255" s="2" customFormat="1" ht="16.5" customHeight="1">
      <c r="A255" s="39"/>
      <c r="B255" s="40"/>
      <c r="C255" s="287" t="s">
        <v>824</v>
      </c>
      <c r="D255" s="287" t="s">
        <v>320</v>
      </c>
      <c r="E255" s="288" t="s">
        <v>1684</v>
      </c>
      <c r="F255" s="289" t="s">
        <v>1671</v>
      </c>
      <c r="G255" s="290" t="s">
        <v>1278</v>
      </c>
      <c r="H255" s="291">
        <v>1</v>
      </c>
      <c r="I255" s="292"/>
      <c r="J255" s="293">
        <f>ROUND(I255*H255,2)</f>
        <v>0</v>
      </c>
      <c r="K255" s="294"/>
      <c r="L255" s="295"/>
      <c r="M255" s="296" t="s">
        <v>1</v>
      </c>
      <c r="N255" s="297" t="s">
        <v>45</v>
      </c>
      <c r="O255" s="92"/>
      <c r="P255" s="239">
        <f>O255*H255</f>
        <v>0</v>
      </c>
      <c r="Q255" s="239">
        <v>0</v>
      </c>
      <c r="R255" s="239">
        <f>Q255*H255</f>
        <v>0</v>
      </c>
      <c r="S255" s="239">
        <v>0</v>
      </c>
      <c r="T255" s="24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41" t="s">
        <v>225</v>
      </c>
      <c r="AT255" s="241" t="s">
        <v>320</v>
      </c>
      <c r="AU255" s="241" t="s">
        <v>89</v>
      </c>
      <c r="AY255" s="18" t="s">
        <v>160</v>
      </c>
      <c r="BE255" s="242">
        <f>IF(N255="základní",J255,0)</f>
        <v>0</v>
      </c>
      <c r="BF255" s="242">
        <f>IF(N255="snížená",J255,0)</f>
        <v>0</v>
      </c>
      <c r="BG255" s="242">
        <f>IF(N255="zákl. přenesená",J255,0)</f>
        <v>0</v>
      </c>
      <c r="BH255" s="242">
        <f>IF(N255="sníž. přenesená",J255,0)</f>
        <v>0</v>
      </c>
      <c r="BI255" s="242">
        <f>IF(N255="nulová",J255,0)</f>
        <v>0</v>
      </c>
      <c r="BJ255" s="18" t="s">
        <v>87</v>
      </c>
      <c r="BK255" s="242">
        <f>ROUND(I255*H255,2)</f>
        <v>0</v>
      </c>
      <c r="BL255" s="18" t="s">
        <v>166</v>
      </c>
      <c r="BM255" s="241" t="s">
        <v>1348</v>
      </c>
    </row>
    <row r="256" s="2" customFormat="1" ht="16.5" customHeight="1">
      <c r="A256" s="39"/>
      <c r="B256" s="40"/>
      <c r="C256" s="287" t="s">
        <v>828</v>
      </c>
      <c r="D256" s="287" t="s">
        <v>320</v>
      </c>
      <c r="E256" s="288" t="s">
        <v>1685</v>
      </c>
      <c r="F256" s="289" t="s">
        <v>1673</v>
      </c>
      <c r="G256" s="290" t="s">
        <v>1278</v>
      </c>
      <c r="H256" s="291">
        <v>1</v>
      </c>
      <c r="I256" s="292"/>
      <c r="J256" s="293">
        <f>ROUND(I256*H256,2)</f>
        <v>0</v>
      </c>
      <c r="K256" s="294"/>
      <c r="L256" s="295"/>
      <c r="M256" s="296" t="s">
        <v>1</v>
      </c>
      <c r="N256" s="297" t="s">
        <v>45</v>
      </c>
      <c r="O256" s="92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41" t="s">
        <v>225</v>
      </c>
      <c r="AT256" s="241" t="s">
        <v>320</v>
      </c>
      <c r="AU256" s="241" t="s">
        <v>89</v>
      </c>
      <c r="AY256" s="18" t="s">
        <v>160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8" t="s">
        <v>87</v>
      </c>
      <c r="BK256" s="242">
        <f>ROUND(I256*H256,2)</f>
        <v>0</v>
      </c>
      <c r="BL256" s="18" t="s">
        <v>166</v>
      </c>
      <c r="BM256" s="241" t="s">
        <v>1352</v>
      </c>
    </row>
    <row r="257" s="12" customFormat="1" ht="25.92" customHeight="1">
      <c r="A257" s="12"/>
      <c r="B257" s="213"/>
      <c r="C257" s="214"/>
      <c r="D257" s="215" t="s">
        <v>79</v>
      </c>
      <c r="E257" s="216" t="s">
        <v>1696</v>
      </c>
      <c r="F257" s="216" t="s">
        <v>1697</v>
      </c>
      <c r="G257" s="214"/>
      <c r="H257" s="214"/>
      <c r="I257" s="217"/>
      <c r="J257" s="218">
        <f>BK257</f>
        <v>0</v>
      </c>
      <c r="K257" s="214"/>
      <c r="L257" s="219"/>
      <c r="M257" s="220"/>
      <c r="N257" s="221"/>
      <c r="O257" s="221"/>
      <c r="P257" s="222">
        <f>P258</f>
        <v>0</v>
      </c>
      <c r="Q257" s="221"/>
      <c r="R257" s="222">
        <f>R258</f>
        <v>0</v>
      </c>
      <c r="S257" s="221"/>
      <c r="T257" s="223">
        <f>T258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4" t="s">
        <v>87</v>
      </c>
      <c r="AT257" s="225" t="s">
        <v>79</v>
      </c>
      <c r="AU257" s="225" t="s">
        <v>80</v>
      </c>
      <c r="AY257" s="224" t="s">
        <v>160</v>
      </c>
      <c r="BK257" s="226">
        <f>BK258</f>
        <v>0</v>
      </c>
    </row>
    <row r="258" s="12" customFormat="1" ht="22.8" customHeight="1">
      <c r="A258" s="12"/>
      <c r="B258" s="213"/>
      <c r="C258" s="214"/>
      <c r="D258" s="215" t="s">
        <v>79</v>
      </c>
      <c r="E258" s="227" t="s">
        <v>1549</v>
      </c>
      <c r="F258" s="227" t="s">
        <v>1550</v>
      </c>
      <c r="G258" s="214"/>
      <c r="H258" s="214"/>
      <c r="I258" s="217"/>
      <c r="J258" s="228">
        <f>BK258</f>
        <v>0</v>
      </c>
      <c r="K258" s="214"/>
      <c r="L258" s="219"/>
      <c r="M258" s="220"/>
      <c r="N258" s="221"/>
      <c r="O258" s="221"/>
      <c r="P258" s="222">
        <f>SUM(P259:P269)</f>
        <v>0</v>
      </c>
      <c r="Q258" s="221"/>
      <c r="R258" s="222">
        <f>SUM(R259:R269)</f>
        <v>0</v>
      </c>
      <c r="S258" s="221"/>
      <c r="T258" s="223">
        <f>SUM(T259:T269)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24" t="s">
        <v>87</v>
      </c>
      <c r="AT258" s="225" t="s">
        <v>79</v>
      </c>
      <c r="AU258" s="225" t="s">
        <v>87</v>
      </c>
      <c r="AY258" s="224" t="s">
        <v>160</v>
      </c>
      <c r="BK258" s="226">
        <f>SUM(BK259:BK269)</f>
        <v>0</v>
      </c>
    </row>
    <row r="259" s="2" customFormat="1" ht="24.15" customHeight="1">
      <c r="A259" s="39"/>
      <c r="B259" s="40"/>
      <c r="C259" s="229" t="s">
        <v>832</v>
      </c>
      <c r="D259" s="229" t="s">
        <v>162</v>
      </c>
      <c r="E259" s="230" t="s">
        <v>1688</v>
      </c>
      <c r="F259" s="231" t="s">
        <v>1689</v>
      </c>
      <c r="G259" s="232" t="s">
        <v>1278</v>
      </c>
      <c r="H259" s="233">
        <v>1</v>
      </c>
      <c r="I259" s="234"/>
      <c r="J259" s="235">
        <f>ROUND(I259*H259,2)</f>
        <v>0</v>
      </c>
      <c r="K259" s="236"/>
      <c r="L259" s="45"/>
      <c r="M259" s="237" t="s">
        <v>1</v>
      </c>
      <c r="N259" s="238" t="s">
        <v>45</v>
      </c>
      <c r="O259" s="92"/>
      <c r="P259" s="239">
        <f>O259*H259</f>
        <v>0</v>
      </c>
      <c r="Q259" s="239">
        <v>0</v>
      </c>
      <c r="R259" s="239">
        <f>Q259*H259</f>
        <v>0</v>
      </c>
      <c r="S259" s="239">
        <v>0</v>
      </c>
      <c r="T259" s="24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41" t="s">
        <v>166</v>
      </c>
      <c r="AT259" s="241" t="s">
        <v>162</v>
      </c>
      <c r="AU259" s="241" t="s">
        <v>89</v>
      </c>
      <c r="AY259" s="18" t="s">
        <v>160</v>
      </c>
      <c r="BE259" s="242">
        <f>IF(N259="základní",J259,0)</f>
        <v>0</v>
      </c>
      <c r="BF259" s="242">
        <f>IF(N259="snížená",J259,0)</f>
        <v>0</v>
      </c>
      <c r="BG259" s="242">
        <f>IF(N259="zákl. přenesená",J259,0)</f>
        <v>0</v>
      </c>
      <c r="BH259" s="242">
        <f>IF(N259="sníž. přenesená",J259,0)</f>
        <v>0</v>
      </c>
      <c r="BI259" s="242">
        <f>IF(N259="nulová",J259,0)</f>
        <v>0</v>
      </c>
      <c r="BJ259" s="18" t="s">
        <v>87</v>
      </c>
      <c r="BK259" s="242">
        <f>ROUND(I259*H259,2)</f>
        <v>0</v>
      </c>
      <c r="BL259" s="18" t="s">
        <v>166</v>
      </c>
      <c r="BM259" s="241" t="s">
        <v>1356</v>
      </c>
    </row>
    <row r="260" s="2" customFormat="1" ht="16.5" customHeight="1">
      <c r="A260" s="39"/>
      <c r="B260" s="40"/>
      <c r="C260" s="229" t="s">
        <v>836</v>
      </c>
      <c r="D260" s="229" t="s">
        <v>162</v>
      </c>
      <c r="E260" s="230" t="s">
        <v>1656</v>
      </c>
      <c r="F260" s="231" t="s">
        <v>1657</v>
      </c>
      <c r="G260" s="232" t="s">
        <v>1278</v>
      </c>
      <c r="H260" s="233">
        <v>0.20000000000000001</v>
      </c>
      <c r="I260" s="234"/>
      <c r="J260" s="235">
        <f>ROUND(I260*H260,2)</f>
        <v>0</v>
      </c>
      <c r="K260" s="236"/>
      <c r="L260" s="45"/>
      <c r="M260" s="237" t="s">
        <v>1</v>
      </c>
      <c r="N260" s="238" t="s">
        <v>45</v>
      </c>
      <c r="O260" s="92"/>
      <c r="P260" s="239">
        <f>O260*H260</f>
        <v>0</v>
      </c>
      <c r="Q260" s="239">
        <v>0</v>
      </c>
      <c r="R260" s="239">
        <f>Q260*H260</f>
        <v>0</v>
      </c>
      <c r="S260" s="239">
        <v>0</v>
      </c>
      <c r="T260" s="240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41" t="s">
        <v>166</v>
      </c>
      <c r="AT260" s="241" t="s">
        <v>162</v>
      </c>
      <c r="AU260" s="241" t="s">
        <v>89</v>
      </c>
      <c r="AY260" s="18" t="s">
        <v>160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8" t="s">
        <v>87</v>
      </c>
      <c r="BK260" s="242">
        <f>ROUND(I260*H260,2)</f>
        <v>0</v>
      </c>
      <c r="BL260" s="18" t="s">
        <v>166</v>
      </c>
      <c r="BM260" s="241" t="s">
        <v>1361</v>
      </c>
    </row>
    <row r="261" s="2" customFormat="1" ht="16.5" customHeight="1">
      <c r="A261" s="39"/>
      <c r="B261" s="40"/>
      <c r="C261" s="229" t="s">
        <v>840</v>
      </c>
      <c r="D261" s="229" t="s">
        <v>162</v>
      </c>
      <c r="E261" s="230" t="s">
        <v>1658</v>
      </c>
      <c r="F261" s="231" t="s">
        <v>1659</v>
      </c>
      <c r="G261" s="232" t="s">
        <v>1278</v>
      </c>
      <c r="H261" s="233">
        <v>0.40000000000000002</v>
      </c>
      <c r="I261" s="234"/>
      <c r="J261" s="235">
        <f>ROUND(I261*H261,2)</f>
        <v>0</v>
      </c>
      <c r="K261" s="236"/>
      <c r="L261" s="45"/>
      <c r="M261" s="237" t="s">
        <v>1</v>
      </c>
      <c r="N261" s="238" t="s">
        <v>45</v>
      </c>
      <c r="O261" s="92"/>
      <c r="P261" s="239">
        <f>O261*H261</f>
        <v>0</v>
      </c>
      <c r="Q261" s="239">
        <v>0</v>
      </c>
      <c r="R261" s="239">
        <f>Q261*H261</f>
        <v>0</v>
      </c>
      <c r="S261" s="239">
        <v>0</v>
      </c>
      <c r="T261" s="24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41" t="s">
        <v>166</v>
      </c>
      <c r="AT261" s="241" t="s">
        <v>162</v>
      </c>
      <c r="AU261" s="241" t="s">
        <v>89</v>
      </c>
      <c r="AY261" s="18" t="s">
        <v>160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8" t="s">
        <v>87</v>
      </c>
      <c r="BK261" s="242">
        <f>ROUND(I261*H261,2)</f>
        <v>0</v>
      </c>
      <c r="BL261" s="18" t="s">
        <v>166</v>
      </c>
      <c r="BM261" s="241" t="s">
        <v>1364</v>
      </c>
    </row>
    <row r="262" s="2" customFormat="1" ht="16.5" customHeight="1">
      <c r="A262" s="39"/>
      <c r="B262" s="40"/>
      <c r="C262" s="229" t="s">
        <v>844</v>
      </c>
      <c r="D262" s="229" t="s">
        <v>162</v>
      </c>
      <c r="E262" s="230" t="s">
        <v>1660</v>
      </c>
      <c r="F262" s="231" t="s">
        <v>1661</v>
      </c>
      <c r="G262" s="232" t="s">
        <v>1278</v>
      </c>
      <c r="H262" s="233">
        <v>1</v>
      </c>
      <c r="I262" s="234"/>
      <c r="J262" s="235">
        <f>ROUND(I262*H262,2)</f>
        <v>0</v>
      </c>
      <c r="K262" s="236"/>
      <c r="L262" s="45"/>
      <c r="M262" s="237" t="s">
        <v>1</v>
      </c>
      <c r="N262" s="238" t="s">
        <v>45</v>
      </c>
      <c r="O262" s="92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41" t="s">
        <v>166</v>
      </c>
      <c r="AT262" s="241" t="s">
        <v>162</v>
      </c>
      <c r="AU262" s="241" t="s">
        <v>89</v>
      </c>
      <c r="AY262" s="18" t="s">
        <v>160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8" t="s">
        <v>87</v>
      </c>
      <c r="BK262" s="242">
        <f>ROUND(I262*H262,2)</f>
        <v>0</v>
      </c>
      <c r="BL262" s="18" t="s">
        <v>166</v>
      </c>
      <c r="BM262" s="241" t="s">
        <v>1367</v>
      </c>
    </row>
    <row r="263" s="2" customFormat="1" ht="16.5" customHeight="1">
      <c r="A263" s="39"/>
      <c r="B263" s="40"/>
      <c r="C263" s="229" t="s">
        <v>850</v>
      </c>
      <c r="D263" s="229" t="s">
        <v>162</v>
      </c>
      <c r="E263" s="230" t="s">
        <v>1662</v>
      </c>
      <c r="F263" s="231" t="s">
        <v>1663</v>
      </c>
      <c r="G263" s="232" t="s">
        <v>1278</v>
      </c>
      <c r="H263" s="233">
        <v>1</v>
      </c>
      <c r="I263" s="234"/>
      <c r="J263" s="235">
        <f>ROUND(I263*H263,2)</f>
        <v>0</v>
      </c>
      <c r="K263" s="236"/>
      <c r="L263" s="45"/>
      <c r="M263" s="237" t="s">
        <v>1</v>
      </c>
      <c r="N263" s="238" t="s">
        <v>45</v>
      </c>
      <c r="O263" s="92"/>
      <c r="P263" s="239">
        <f>O263*H263</f>
        <v>0</v>
      </c>
      <c r="Q263" s="239">
        <v>0</v>
      </c>
      <c r="R263" s="239">
        <f>Q263*H263</f>
        <v>0</v>
      </c>
      <c r="S263" s="239">
        <v>0</v>
      </c>
      <c r="T263" s="240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41" t="s">
        <v>166</v>
      </c>
      <c r="AT263" s="241" t="s">
        <v>162</v>
      </c>
      <c r="AU263" s="241" t="s">
        <v>89</v>
      </c>
      <c r="AY263" s="18" t="s">
        <v>160</v>
      </c>
      <c r="BE263" s="242">
        <f>IF(N263="základní",J263,0)</f>
        <v>0</v>
      </c>
      <c r="BF263" s="242">
        <f>IF(N263="snížená",J263,0)</f>
        <v>0</v>
      </c>
      <c r="BG263" s="242">
        <f>IF(N263="zákl. přenesená",J263,0)</f>
        <v>0</v>
      </c>
      <c r="BH263" s="242">
        <f>IF(N263="sníž. přenesená",J263,0)</f>
        <v>0</v>
      </c>
      <c r="BI263" s="242">
        <f>IF(N263="nulová",J263,0)</f>
        <v>0</v>
      </c>
      <c r="BJ263" s="18" t="s">
        <v>87</v>
      </c>
      <c r="BK263" s="242">
        <f>ROUND(I263*H263,2)</f>
        <v>0</v>
      </c>
      <c r="BL263" s="18" t="s">
        <v>166</v>
      </c>
      <c r="BM263" s="241" t="s">
        <v>1370</v>
      </c>
    </row>
    <row r="264" s="2" customFormat="1" ht="16.5" customHeight="1">
      <c r="A264" s="39"/>
      <c r="B264" s="40"/>
      <c r="C264" s="229" t="s">
        <v>855</v>
      </c>
      <c r="D264" s="229" t="s">
        <v>162</v>
      </c>
      <c r="E264" s="230" t="s">
        <v>1664</v>
      </c>
      <c r="F264" s="231" t="s">
        <v>1665</v>
      </c>
      <c r="G264" s="232" t="s">
        <v>1278</v>
      </c>
      <c r="H264" s="233">
        <v>5</v>
      </c>
      <c r="I264" s="234"/>
      <c r="J264" s="235">
        <f>ROUND(I264*H264,2)</f>
        <v>0</v>
      </c>
      <c r="K264" s="236"/>
      <c r="L264" s="45"/>
      <c r="M264" s="237" t="s">
        <v>1</v>
      </c>
      <c r="N264" s="238" t="s">
        <v>45</v>
      </c>
      <c r="O264" s="92"/>
      <c r="P264" s="239">
        <f>O264*H264</f>
        <v>0</v>
      </c>
      <c r="Q264" s="239">
        <v>0</v>
      </c>
      <c r="R264" s="239">
        <f>Q264*H264</f>
        <v>0</v>
      </c>
      <c r="S264" s="239">
        <v>0</v>
      </c>
      <c r="T264" s="240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41" t="s">
        <v>166</v>
      </c>
      <c r="AT264" s="241" t="s">
        <v>162</v>
      </c>
      <c r="AU264" s="241" t="s">
        <v>89</v>
      </c>
      <c r="AY264" s="18" t="s">
        <v>160</v>
      </c>
      <c r="BE264" s="242">
        <f>IF(N264="základní",J264,0)</f>
        <v>0</v>
      </c>
      <c r="BF264" s="242">
        <f>IF(N264="snížená",J264,0)</f>
        <v>0</v>
      </c>
      <c r="BG264" s="242">
        <f>IF(N264="zákl. přenesená",J264,0)</f>
        <v>0</v>
      </c>
      <c r="BH264" s="242">
        <f>IF(N264="sníž. přenesená",J264,0)</f>
        <v>0</v>
      </c>
      <c r="BI264" s="242">
        <f>IF(N264="nulová",J264,0)</f>
        <v>0</v>
      </c>
      <c r="BJ264" s="18" t="s">
        <v>87</v>
      </c>
      <c r="BK264" s="242">
        <f>ROUND(I264*H264,2)</f>
        <v>0</v>
      </c>
      <c r="BL264" s="18" t="s">
        <v>166</v>
      </c>
      <c r="BM264" s="241" t="s">
        <v>1373</v>
      </c>
    </row>
    <row r="265" s="2" customFormat="1" ht="16.5" customHeight="1">
      <c r="A265" s="39"/>
      <c r="B265" s="40"/>
      <c r="C265" s="229" t="s">
        <v>859</v>
      </c>
      <c r="D265" s="229" t="s">
        <v>162</v>
      </c>
      <c r="E265" s="230" t="s">
        <v>1666</v>
      </c>
      <c r="F265" s="231" t="s">
        <v>1667</v>
      </c>
      <c r="G265" s="232" t="s">
        <v>1278</v>
      </c>
      <c r="H265" s="233">
        <v>2</v>
      </c>
      <c r="I265" s="234"/>
      <c r="J265" s="235">
        <f>ROUND(I265*H265,2)</f>
        <v>0</v>
      </c>
      <c r="K265" s="236"/>
      <c r="L265" s="45"/>
      <c r="M265" s="237" t="s">
        <v>1</v>
      </c>
      <c r="N265" s="238" t="s">
        <v>45</v>
      </c>
      <c r="O265" s="92"/>
      <c r="P265" s="239">
        <f>O265*H265</f>
        <v>0</v>
      </c>
      <c r="Q265" s="239">
        <v>0</v>
      </c>
      <c r="R265" s="239">
        <f>Q265*H265</f>
        <v>0</v>
      </c>
      <c r="S265" s="239">
        <v>0</v>
      </c>
      <c r="T265" s="24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41" t="s">
        <v>166</v>
      </c>
      <c r="AT265" s="241" t="s">
        <v>162</v>
      </c>
      <c r="AU265" s="241" t="s">
        <v>89</v>
      </c>
      <c r="AY265" s="18" t="s">
        <v>160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8" t="s">
        <v>87</v>
      </c>
      <c r="BK265" s="242">
        <f>ROUND(I265*H265,2)</f>
        <v>0</v>
      </c>
      <c r="BL265" s="18" t="s">
        <v>166</v>
      </c>
      <c r="BM265" s="241" t="s">
        <v>1377</v>
      </c>
    </row>
    <row r="266" s="2" customFormat="1" ht="16.5" customHeight="1">
      <c r="A266" s="39"/>
      <c r="B266" s="40"/>
      <c r="C266" s="229" t="s">
        <v>863</v>
      </c>
      <c r="D266" s="229" t="s">
        <v>162</v>
      </c>
      <c r="E266" s="230" t="s">
        <v>1690</v>
      </c>
      <c r="F266" s="231" t="s">
        <v>1691</v>
      </c>
      <c r="G266" s="232" t="s">
        <v>1278</v>
      </c>
      <c r="H266" s="233">
        <v>1</v>
      </c>
      <c r="I266" s="234"/>
      <c r="J266" s="235">
        <f>ROUND(I266*H266,2)</f>
        <v>0</v>
      </c>
      <c r="K266" s="236"/>
      <c r="L266" s="45"/>
      <c r="M266" s="237" t="s">
        <v>1</v>
      </c>
      <c r="N266" s="238" t="s">
        <v>45</v>
      </c>
      <c r="O266" s="92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41" t="s">
        <v>166</v>
      </c>
      <c r="AT266" s="241" t="s">
        <v>162</v>
      </c>
      <c r="AU266" s="241" t="s">
        <v>89</v>
      </c>
      <c r="AY266" s="18" t="s">
        <v>160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8" t="s">
        <v>87</v>
      </c>
      <c r="BK266" s="242">
        <f>ROUND(I266*H266,2)</f>
        <v>0</v>
      </c>
      <c r="BL266" s="18" t="s">
        <v>166</v>
      </c>
      <c r="BM266" s="241" t="s">
        <v>1383</v>
      </c>
    </row>
    <row r="267" s="2" customFormat="1" ht="16.5" customHeight="1">
      <c r="A267" s="39"/>
      <c r="B267" s="40"/>
      <c r="C267" s="229" t="s">
        <v>868</v>
      </c>
      <c r="D267" s="229" t="s">
        <v>162</v>
      </c>
      <c r="E267" s="230" t="s">
        <v>1668</v>
      </c>
      <c r="F267" s="231" t="s">
        <v>1669</v>
      </c>
      <c r="G267" s="232" t="s">
        <v>1278</v>
      </c>
      <c r="H267" s="233">
        <v>1</v>
      </c>
      <c r="I267" s="234"/>
      <c r="J267" s="235">
        <f>ROUND(I267*H267,2)</f>
        <v>0</v>
      </c>
      <c r="K267" s="236"/>
      <c r="L267" s="45"/>
      <c r="M267" s="237" t="s">
        <v>1</v>
      </c>
      <c r="N267" s="238" t="s">
        <v>45</v>
      </c>
      <c r="O267" s="92"/>
      <c r="P267" s="239">
        <f>O267*H267</f>
        <v>0</v>
      </c>
      <c r="Q267" s="239">
        <v>0</v>
      </c>
      <c r="R267" s="239">
        <f>Q267*H267</f>
        <v>0</v>
      </c>
      <c r="S267" s="239">
        <v>0</v>
      </c>
      <c r="T267" s="240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41" t="s">
        <v>166</v>
      </c>
      <c r="AT267" s="241" t="s">
        <v>162</v>
      </c>
      <c r="AU267" s="241" t="s">
        <v>89</v>
      </c>
      <c r="AY267" s="18" t="s">
        <v>160</v>
      </c>
      <c r="BE267" s="242">
        <f>IF(N267="základní",J267,0)</f>
        <v>0</v>
      </c>
      <c r="BF267" s="242">
        <f>IF(N267="snížená",J267,0)</f>
        <v>0</v>
      </c>
      <c r="BG267" s="242">
        <f>IF(N267="zákl. přenesená",J267,0)</f>
        <v>0</v>
      </c>
      <c r="BH267" s="242">
        <f>IF(N267="sníž. přenesená",J267,0)</f>
        <v>0</v>
      </c>
      <c r="BI267" s="242">
        <f>IF(N267="nulová",J267,0)</f>
        <v>0</v>
      </c>
      <c r="BJ267" s="18" t="s">
        <v>87</v>
      </c>
      <c r="BK267" s="242">
        <f>ROUND(I267*H267,2)</f>
        <v>0</v>
      </c>
      <c r="BL267" s="18" t="s">
        <v>166</v>
      </c>
      <c r="BM267" s="241" t="s">
        <v>1386</v>
      </c>
    </row>
    <row r="268" s="2" customFormat="1" ht="16.5" customHeight="1">
      <c r="A268" s="39"/>
      <c r="B268" s="40"/>
      <c r="C268" s="229" t="s">
        <v>873</v>
      </c>
      <c r="D268" s="229" t="s">
        <v>162</v>
      </c>
      <c r="E268" s="230" t="s">
        <v>1670</v>
      </c>
      <c r="F268" s="231" t="s">
        <v>1671</v>
      </c>
      <c r="G268" s="232" t="s">
        <v>1278</v>
      </c>
      <c r="H268" s="233">
        <v>1</v>
      </c>
      <c r="I268" s="234"/>
      <c r="J268" s="235">
        <f>ROUND(I268*H268,2)</f>
        <v>0</v>
      </c>
      <c r="K268" s="236"/>
      <c r="L268" s="45"/>
      <c r="M268" s="237" t="s">
        <v>1</v>
      </c>
      <c r="N268" s="238" t="s">
        <v>45</v>
      </c>
      <c r="O268" s="92"/>
      <c r="P268" s="239">
        <f>O268*H268</f>
        <v>0</v>
      </c>
      <c r="Q268" s="239">
        <v>0</v>
      </c>
      <c r="R268" s="239">
        <f>Q268*H268</f>
        <v>0</v>
      </c>
      <c r="S268" s="239">
        <v>0</v>
      </c>
      <c r="T268" s="240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41" t="s">
        <v>166</v>
      </c>
      <c r="AT268" s="241" t="s">
        <v>162</v>
      </c>
      <c r="AU268" s="241" t="s">
        <v>89</v>
      </c>
      <c r="AY268" s="18" t="s">
        <v>160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8" t="s">
        <v>87</v>
      </c>
      <c r="BK268" s="242">
        <f>ROUND(I268*H268,2)</f>
        <v>0</v>
      </c>
      <c r="BL268" s="18" t="s">
        <v>166</v>
      </c>
      <c r="BM268" s="241" t="s">
        <v>1391</v>
      </c>
    </row>
    <row r="269" s="2" customFormat="1" ht="16.5" customHeight="1">
      <c r="A269" s="39"/>
      <c r="B269" s="40"/>
      <c r="C269" s="229" t="s">
        <v>879</v>
      </c>
      <c r="D269" s="229" t="s">
        <v>162</v>
      </c>
      <c r="E269" s="230" t="s">
        <v>1672</v>
      </c>
      <c r="F269" s="231" t="s">
        <v>1673</v>
      </c>
      <c r="G269" s="232" t="s">
        <v>1278</v>
      </c>
      <c r="H269" s="233">
        <v>1</v>
      </c>
      <c r="I269" s="234"/>
      <c r="J269" s="235">
        <f>ROUND(I269*H269,2)</f>
        <v>0</v>
      </c>
      <c r="K269" s="236"/>
      <c r="L269" s="45"/>
      <c r="M269" s="237" t="s">
        <v>1</v>
      </c>
      <c r="N269" s="238" t="s">
        <v>45</v>
      </c>
      <c r="O269" s="92"/>
      <c r="P269" s="239">
        <f>O269*H269</f>
        <v>0</v>
      </c>
      <c r="Q269" s="239">
        <v>0</v>
      </c>
      <c r="R269" s="239">
        <f>Q269*H269</f>
        <v>0</v>
      </c>
      <c r="S269" s="239">
        <v>0</v>
      </c>
      <c r="T269" s="24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41" t="s">
        <v>166</v>
      </c>
      <c r="AT269" s="241" t="s">
        <v>162</v>
      </c>
      <c r="AU269" s="241" t="s">
        <v>89</v>
      </c>
      <c r="AY269" s="18" t="s">
        <v>160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8" t="s">
        <v>87</v>
      </c>
      <c r="BK269" s="242">
        <f>ROUND(I269*H269,2)</f>
        <v>0</v>
      </c>
      <c r="BL269" s="18" t="s">
        <v>166</v>
      </c>
      <c r="BM269" s="241" t="s">
        <v>1394</v>
      </c>
    </row>
    <row r="270" s="12" customFormat="1" ht="25.92" customHeight="1">
      <c r="A270" s="12"/>
      <c r="B270" s="213"/>
      <c r="C270" s="214"/>
      <c r="D270" s="215" t="s">
        <v>79</v>
      </c>
      <c r="E270" s="216" t="s">
        <v>1698</v>
      </c>
      <c r="F270" s="216" t="s">
        <v>1699</v>
      </c>
      <c r="G270" s="214"/>
      <c r="H270" s="214"/>
      <c r="I270" s="217"/>
      <c r="J270" s="218">
        <f>BK270</f>
        <v>0</v>
      </c>
      <c r="K270" s="214"/>
      <c r="L270" s="219"/>
      <c r="M270" s="220"/>
      <c r="N270" s="221"/>
      <c r="O270" s="221"/>
      <c r="P270" s="222">
        <f>P271</f>
        <v>0</v>
      </c>
      <c r="Q270" s="221"/>
      <c r="R270" s="222">
        <f>R271</f>
        <v>0</v>
      </c>
      <c r="S270" s="221"/>
      <c r="T270" s="223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4" t="s">
        <v>87</v>
      </c>
      <c r="AT270" s="225" t="s">
        <v>79</v>
      </c>
      <c r="AU270" s="225" t="s">
        <v>80</v>
      </c>
      <c r="AY270" s="224" t="s">
        <v>160</v>
      </c>
      <c r="BK270" s="226">
        <f>BK271</f>
        <v>0</v>
      </c>
    </row>
    <row r="271" s="12" customFormat="1" ht="22.8" customHeight="1">
      <c r="A271" s="12"/>
      <c r="B271" s="213"/>
      <c r="C271" s="214"/>
      <c r="D271" s="215" t="s">
        <v>79</v>
      </c>
      <c r="E271" s="227" t="s">
        <v>1549</v>
      </c>
      <c r="F271" s="227" t="s">
        <v>1550</v>
      </c>
      <c r="G271" s="214"/>
      <c r="H271" s="214"/>
      <c r="I271" s="217"/>
      <c r="J271" s="228">
        <f>BK271</f>
        <v>0</v>
      </c>
      <c r="K271" s="214"/>
      <c r="L271" s="219"/>
      <c r="M271" s="220"/>
      <c r="N271" s="221"/>
      <c r="O271" s="221"/>
      <c r="P271" s="222">
        <f>SUM(P272:P282)</f>
        <v>0</v>
      </c>
      <c r="Q271" s="221"/>
      <c r="R271" s="222">
        <f>SUM(R272:R282)</f>
        <v>0</v>
      </c>
      <c r="S271" s="221"/>
      <c r="T271" s="223">
        <f>SUM(T272:T282)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24" t="s">
        <v>87</v>
      </c>
      <c r="AT271" s="225" t="s">
        <v>79</v>
      </c>
      <c r="AU271" s="225" t="s">
        <v>87</v>
      </c>
      <c r="AY271" s="224" t="s">
        <v>160</v>
      </c>
      <c r="BK271" s="226">
        <f>SUM(BK272:BK282)</f>
        <v>0</v>
      </c>
    </row>
    <row r="272" s="2" customFormat="1" ht="24.15" customHeight="1">
      <c r="A272" s="39"/>
      <c r="B272" s="40"/>
      <c r="C272" s="287" t="s">
        <v>884</v>
      </c>
      <c r="D272" s="287" t="s">
        <v>320</v>
      </c>
      <c r="E272" s="288" t="s">
        <v>1694</v>
      </c>
      <c r="F272" s="289" t="s">
        <v>1655</v>
      </c>
      <c r="G272" s="290" t="s">
        <v>1278</v>
      </c>
      <c r="H272" s="291">
        <v>1</v>
      </c>
      <c r="I272" s="292"/>
      <c r="J272" s="293">
        <f>ROUND(I272*H272,2)</f>
        <v>0</v>
      </c>
      <c r="K272" s="294"/>
      <c r="L272" s="295"/>
      <c r="M272" s="296" t="s">
        <v>1</v>
      </c>
      <c r="N272" s="297" t="s">
        <v>45</v>
      </c>
      <c r="O272" s="92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1" t="s">
        <v>225</v>
      </c>
      <c r="AT272" s="241" t="s">
        <v>320</v>
      </c>
      <c r="AU272" s="241" t="s">
        <v>89</v>
      </c>
      <c r="AY272" s="18" t="s">
        <v>160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8" t="s">
        <v>87</v>
      </c>
      <c r="BK272" s="242">
        <f>ROUND(I272*H272,2)</f>
        <v>0</v>
      </c>
      <c r="BL272" s="18" t="s">
        <v>166</v>
      </c>
      <c r="BM272" s="241" t="s">
        <v>1397</v>
      </c>
    </row>
    <row r="273" s="2" customFormat="1" ht="16.5" customHeight="1">
      <c r="A273" s="39"/>
      <c r="B273" s="40"/>
      <c r="C273" s="287" t="s">
        <v>896</v>
      </c>
      <c r="D273" s="287" t="s">
        <v>320</v>
      </c>
      <c r="E273" s="288" t="s">
        <v>1677</v>
      </c>
      <c r="F273" s="289" t="s">
        <v>1657</v>
      </c>
      <c r="G273" s="290" t="s">
        <v>1278</v>
      </c>
      <c r="H273" s="291">
        <v>0.20000000000000001</v>
      </c>
      <c r="I273" s="292"/>
      <c r="J273" s="293">
        <f>ROUND(I273*H273,2)</f>
        <v>0</v>
      </c>
      <c r="K273" s="294"/>
      <c r="L273" s="295"/>
      <c r="M273" s="296" t="s">
        <v>1</v>
      </c>
      <c r="N273" s="297" t="s">
        <v>45</v>
      </c>
      <c r="O273" s="92"/>
      <c r="P273" s="239">
        <f>O273*H273</f>
        <v>0</v>
      </c>
      <c r="Q273" s="239">
        <v>0</v>
      </c>
      <c r="R273" s="239">
        <f>Q273*H273</f>
        <v>0</v>
      </c>
      <c r="S273" s="239">
        <v>0</v>
      </c>
      <c r="T273" s="24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41" t="s">
        <v>225</v>
      </c>
      <c r="AT273" s="241" t="s">
        <v>320</v>
      </c>
      <c r="AU273" s="241" t="s">
        <v>89</v>
      </c>
      <c r="AY273" s="18" t="s">
        <v>160</v>
      </c>
      <c r="BE273" s="242">
        <f>IF(N273="základní",J273,0)</f>
        <v>0</v>
      </c>
      <c r="BF273" s="242">
        <f>IF(N273="snížená",J273,0)</f>
        <v>0</v>
      </c>
      <c r="BG273" s="242">
        <f>IF(N273="zákl. přenesená",J273,0)</f>
        <v>0</v>
      </c>
      <c r="BH273" s="242">
        <f>IF(N273="sníž. přenesená",J273,0)</f>
        <v>0</v>
      </c>
      <c r="BI273" s="242">
        <f>IF(N273="nulová",J273,0)</f>
        <v>0</v>
      </c>
      <c r="BJ273" s="18" t="s">
        <v>87</v>
      </c>
      <c r="BK273" s="242">
        <f>ROUND(I273*H273,2)</f>
        <v>0</v>
      </c>
      <c r="BL273" s="18" t="s">
        <v>166</v>
      </c>
      <c r="BM273" s="241" t="s">
        <v>1400</v>
      </c>
    </row>
    <row r="274" s="2" customFormat="1" ht="16.5" customHeight="1">
      <c r="A274" s="39"/>
      <c r="B274" s="40"/>
      <c r="C274" s="287" t="s">
        <v>900</v>
      </c>
      <c r="D274" s="287" t="s">
        <v>320</v>
      </c>
      <c r="E274" s="288" t="s">
        <v>1678</v>
      </c>
      <c r="F274" s="289" t="s">
        <v>1659</v>
      </c>
      <c r="G274" s="290" t="s">
        <v>201</v>
      </c>
      <c r="H274" s="291">
        <v>0.40000000000000002</v>
      </c>
      <c r="I274" s="292"/>
      <c r="J274" s="293">
        <f>ROUND(I274*H274,2)</f>
        <v>0</v>
      </c>
      <c r="K274" s="294"/>
      <c r="L274" s="295"/>
      <c r="M274" s="296" t="s">
        <v>1</v>
      </c>
      <c r="N274" s="297" t="s">
        <v>45</v>
      </c>
      <c r="O274" s="92"/>
      <c r="P274" s="239">
        <f>O274*H274</f>
        <v>0</v>
      </c>
      <c r="Q274" s="239">
        <v>0</v>
      </c>
      <c r="R274" s="239">
        <f>Q274*H274</f>
        <v>0</v>
      </c>
      <c r="S274" s="239">
        <v>0</v>
      </c>
      <c r="T274" s="240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41" t="s">
        <v>225</v>
      </c>
      <c r="AT274" s="241" t="s">
        <v>320</v>
      </c>
      <c r="AU274" s="241" t="s">
        <v>89</v>
      </c>
      <c r="AY274" s="18" t="s">
        <v>160</v>
      </c>
      <c r="BE274" s="242">
        <f>IF(N274="základní",J274,0)</f>
        <v>0</v>
      </c>
      <c r="BF274" s="242">
        <f>IF(N274="snížená",J274,0)</f>
        <v>0</v>
      </c>
      <c r="BG274" s="242">
        <f>IF(N274="zákl. přenesená",J274,0)</f>
        <v>0</v>
      </c>
      <c r="BH274" s="242">
        <f>IF(N274="sníž. přenesená",J274,0)</f>
        <v>0</v>
      </c>
      <c r="BI274" s="242">
        <f>IF(N274="nulová",J274,0)</f>
        <v>0</v>
      </c>
      <c r="BJ274" s="18" t="s">
        <v>87</v>
      </c>
      <c r="BK274" s="242">
        <f>ROUND(I274*H274,2)</f>
        <v>0</v>
      </c>
      <c r="BL274" s="18" t="s">
        <v>166</v>
      </c>
      <c r="BM274" s="241" t="s">
        <v>1403</v>
      </c>
    </row>
    <row r="275" s="2" customFormat="1" ht="16.5" customHeight="1">
      <c r="A275" s="39"/>
      <c r="B275" s="40"/>
      <c r="C275" s="287" t="s">
        <v>905</v>
      </c>
      <c r="D275" s="287" t="s">
        <v>320</v>
      </c>
      <c r="E275" s="288" t="s">
        <v>1679</v>
      </c>
      <c r="F275" s="289" t="s">
        <v>1661</v>
      </c>
      <c r="G275" s="290" t="s">
        <v>1278</v>
      </c>
      <c r="H275" s="291">
        <v>1</v>
      </c>
      <c r="I275" s="292"/>
      <c r="J275" s="293">
        <f>ROUND(I275*H275,2)</f>
        <v>0</v>
      </c>
      <c r="K275" s="294"/>
      <c r="L275" s="295"/>
      <c r="M275" s="296" t="s">
        <v>1</v>
      </c>
      <c r="N275" s="297" t="s">
        <v>45</v>
      </c>
      <c r="O275" s="92"/>
      <c r="P275" s="239">
        <f>O275*H275</f>
        <v>0</v>
      </c>
      <c r="Q275" s="239">
        <v>0</v>
      </c>
      <c r="R275" s="239">
        <f>Q275*H275</f>
        <v>0</v>
      </c>
      <c r="S275" s="239">
        <v>0</v>
      </c>
      <c r="T275" s="240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1" t="s">
        <v>225</v>
      </c>
      <c r="AT275" s="241" t="s">
        <v>320</v>
      </c>
      <c r="AU275" s="241" t="s">
        <v>89</v>
      </c>
      <c r="AY275" s="18" t="s">
        <v>160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8" t="s">
        <v>87</v>
      </c>
      <c r="BK275" s="242">
        <f>ROUND(I275*H275,2)</f>
        <v>0</v>
      </c>
      <c r="BL275" s="18" t="s">
        <v>166</v>
      </c>
      <c r="BM275" s="241" t="s">
        <v>1406</v>
      </c>
    </row>
    <row r="276" s="2" customFormat="1" ht="16.5" customHeight="1">
      <c r="A276" s="39"/>
      <c r="B276" s="40"/>
      <c r="C276" s="287" t="s">
        <v>909</v>
      </c>
      <c r="D276" s="287" t="s">
        <v>320</v>
      </c>
      <c r="E276" s="288" t="s">
        <v>1680</v>
      </c>
      <c r="F276" s="289" t="s">
        <v>1663</v>
      </c>
      <c r="G276" s="290" t="s">
        <v>1278</v>
      </c>
      <c r="H276" s="291">
        <v>1</v>
      </c>
      <c r="I276" s="292"/>
      <c r="J276" s="293">
        <f>ROUND(I276*H276,2)</f>
        <v>0</v>
      </c>
      <c r="K276" s="294"/>
      <c r="L276" s="295"/>
      <c r="M276" s="296" t="s">
        <v>1</v>
      </c>
      <c r="N276" s="297" t="s">
        <v>45</v>
      </c>
      <c r="O276" s="92"/>
      <c r="P276" s="239">
        <f>O276*H276</f>
        <v>0</v>
      </c>
      <c r="Q276" s="239">
        <v>0</v>
      </c>
      <c r="R276" s="239">
        <f>Q276*H276</f>
        <v>0</v>
      </c>
      <c r="S276" s="239">
        <v>0</v>
      </c>
      <c r="T276" s="24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41" t="s">
        <v>225</v>
      </c>
      <c r="AT276" s="241" t="s">
        <v>320</v>
      </c>
      <c r="AU276" s="241" t="s">
        <v>89</v>
      </c>
      <c r="AY276" s="18" t="s">
        <v>160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8" t="s">
        <v>87</v>
      </c>
      <c r="BK276" s="242">
        <f>ROUND(I276*H276,2)</f>
        <v>0</v>
      </c>
      <c r="BL276" s="18" t="s">
        <v>166</v>
      </c>
      <c r="BM276" s="241" t="s">
        <v>1409</v>
      </c>
    </row>
    <row r="277" s="2" customFormat="1" ht="16.5" customHeight="1">
      <c r="A277" s="39"/>
      <c r="B277" s="40"/>
      <c r="C277" s="287" t="s">
        <v>913</v>
      </c>
      <c r="D277" s="287" t="s">
        <v>320</v>
      </c>
      <c r="E277" s="288" t="s">
        <v>1681</v>
      </c>
      <c r="F277" s="289" t="s">
        <v>1665</v>
      </c>
      <c r="G277" s="290" t="s">
        <v>1278</v>
      </c>
      <c r="H277" s="291">
        <v>5</v>
      </c>
      <c r="I277" s="292"/>
      <c r="J277" s="293">
        <f>ROUND(I277*H277,2)</f>
        <v>0</v>
      </c>
      <c r="K277" s="294"/>
      <c r="L277" s="295"/>
      <c r="M277" s="296" t="s">
        <v>1</v>
      </c>
      <c r="N277" s="297" t="s">
        <v>45</v>
      </c>
      <c r="O277" s="92"/>
      <c r="P277" s="239">
        <f>O277*H277</f>
        <v>0</v>
      </c>
      <c r="Q277" s="239">
        <v>0</v>
      </c>
      <c r="R277" s="239">
        <f>Q277*H277</f>
        <v>0</v>
      </c>
      <c r="S277" s="239">
        <v>0</v>
      </c>
      <c r="T277" s="240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41" t="s">
        <v>225</v>
      </c>
      <c r="AT277" s="241" t="s">
        <v>320</v>
      </c>
      <c r="AU277" s="241" t="s">
        <v>89</v>
      </c>
      <c r="AY277" s="18" t="s">
        <v>160</v>
      </c>
      <c r="BE277" s="242">
        <f>IF(N277="základní",J277,0)</f>
        <v>0</v>
      </c>
      <c r="BF277" s="242">
        <f>IF(N277="snížená",J277,0)</f>
        <v>0</v>
      </c>
      <c r="BG277" s="242">
        <f>IF(N277="zákl. přenesená",J277,0)</f>
        <v>0</v>
      </c>
      <c r="BH277" s="242">
        <f>IF(N277="sníž. přenesená",J277,0)</f>
        <v>0</v>
      </c>
      <c r="BI277" s="242">
        <f>IF(N277="nulová",J277,0)</f>
        <v>0</v>
      </c>
      <c r="BJ277" s="18" t="s">
        <v>87</v>
      </c>
      <c r="BK277" s="242">
        <f>ROUND(I277*H277,2)</f>
        <v>0</v>
      </c>
      <c r="BL277" s="18" t="s">
        <v>166</v>
      </c>
      <c r="BM277" s="241" t="s">
        <v>1412</v>
      </c>
    </row>
    <row r="278" s="2" customFormat="1" ht="16.5" customHeight="1">
      <c r="A278" s="39"/>
      <c r="B278" s="40"/>
      <c r="C278" s="287" t="s">
        <v>919</v>
      </c>
      <c r="D278" s="287" t="s">
        <v>320</v>
      </c>
      <c r="E278" s="288" t="s">
        <v>1682</v>
      </c>
      <c r="F278" s="289" t="s">
        <v>1667</v>
      </c>
      <c r="G278" s="290" t="s">
        <v>1278</v>
      </c>
      <c r="H278" s="291">
        <v>2</v>
      </c>
      <c r="I278" s="292"/>
      <c r="J278" s="293">
        <f>ROUND(I278*H278,2)</f>
        <v>0</v>
      </c>
      <c r="K278" s="294"/>
      <c r="L278" s="295"/>
      <c r="M278" s="296" t="s">
        <v>1</v>
      </c>
      <c r="N278" s="297" t="s">
        <v>45</v>
      </c>
      <c r="O278" s="92"/>
      <c r="P278" s="239">
        <f>O278*H278</f>
        <v>0</v>
      </c>
      <c r="Q278" s="239">
        <v>0</v>
      </c>
      <c r="R278" s="239">
        <f>Q278*H278</f>
        <v>0</v>
      </c>
      <c r="S278" s="239">
        <v>0</v>
      </c>
      <c r="T278" s="240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41" t="s">
        <v>225</v>
      </c>
      <c r="AT278" s="241" t="s">
        <v>320</v>
      </c>
      <c r="AU278" s="241" t="s">
        <v>89</v>
      </c>
      <c r="AY278" s="18" t="s">
        <v>160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8" t="s">
        <v>87</v>
      </c>
      <c r="BK278" s="242">
        <f>ROUND(I278*H278,2)</f>
        <v>0</v>
      </c>
      <c r="BL278" s="18" t="s">
        <v>166</v>
      </c>
      <c r="BM278" s="241" t="s">
        <v>1415</v>
      </c>
    </row>
    <row r="279" s="2" customFormat="1" ht="16.5" customHeight="1">
      <c r="A279" s="39"/>
      <c r="B279" s="40"/>
      <c r="C279" s="287" t="s">
        <v>923</v>
      </c>
      <c r="D279" s="287" t="s">
        <v>320</v>
      </c>
      <c r="E279" s="288" t="s">
        <v>1695</v>
      </c>
      <c r="F279" s="289" t="s">
        <v>1691</v>
      </c>
      <c r="G279" s="290" t="s">
        <v>1278</v>
      </c>
      <c r="H279" s="291">
        <v>1</v>
      </c>
      <c r="I279" s="292"/>
      <c r="J279" s="293">
        <f>ROUND(I279*H279,2)</f>
        <v>0</v>
      </c>
      <c r="K279" s="294"/>
      <c r="L279" s="295"/>
      <c r="M279" s="296" t="s">
        <v>1</v>
      </c>
      <c r="N279" s="297" t="s">
        <v>45</v>
      </c>
      <c r="O279" s="92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41" t="s">
        <v>225</v>
      </c>
      <c r="AT279" s="241" t="s">
        <v>320</v>
      </c>
      <c r="AU279" s="241" t="s">
        <v>89</v>
      </c>
      <c r="AY279" s="18" t="s">
        <v>160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8" t="s">
        <v>87</v>
      </c>
      <c r="BK279" s="242">
        <f>ROUND(I279*H279,2)</f>
        <v>0</v>
      </c>
      <c r="BL279" s="18" t="s">
        <v>166</v>
      </c>
      <c r="BM279" s="241" t="s">
        <v>1418</v>
      </c>
    </row>
    <row r="280" s="2" customFormat="1" ht="16.5" customHeight="1">
      <c r="A280" s="39"/>
      <c r="B280" s="40"/>
      <c r="C280" s="287" t="s">
        <v>927</v>
      </c>
      <c r="D280" s="287" t="s">
        <v>320</v>
      </c>
      <c r="E280" s="288" t="s">
        <v>1683</v>
      </c>
      <c r="F280" s="289" t="s">
        <v>1669</v>
      </c>
      <c r="G280" s="290" t="s">
        <v>1278</v>
      </c>
      <c r="H280" s="291">
        <v>1</v>
      </c>
      <c r="I280" s="292"/>
      <c r="J280" s="293">
        <f>ROUND(I280*H280,2)</f>
        <v>0</v>
      </c>
      <c r="K280" s="294"/>
      <c r="L280" s="295"/>
      <c r="M280" s="296" t="s">
        <v>1</v>
      </c>
      <c r="N280" s="297" t="s">
        <v>45</v>
      </c>
      <c r="O280" s="92"/>
      <c r="P280" s="239">
        <f>O280*H280</f>
        <v>0</v>
      </c>
      <c r="Q280" s="239">
        <v>0</v>
      </c>
      <c r="R280" s="239">
        <f>Q280*H280</f>
        <v>0</v>
      </c>
      <c r="S280" s="239">
        <v>0</v>
      </c>
      <c r="T280" s="24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41" t="s">
        <v>225</v>
      </c>
      <c r="AT280" s="241" t="s">
        <v>320</v>
      </c>
      <c r="AU280" s="241" t="s">
        <v>89</v>
      </c>
      <c r="AY280" s="18" t="s">
        <v>160</v>
      </c>
      <c r="BE280" s="242">
        <f>IF(N280="základní",J280,0)</f>
        <v>0</v>
      </c>
      <c r="BF280" s="242">
        <f>IF(N280="snížená",J280,0)</f>
        <v>0</v>
      </c>
      <c r="BG280" s="242">
        <f>IF(N280="zákl. přenesená",J280,0)</f>
        <v>0</v>
      </c>
      <c r="BH280" s="242">
        <f>IF(N280="sníž. přenesená",J280,0)</f>
        <v>0</v>
      </c>
      <c r="BI280" s="242">
        <f>IF(N280="nulová",J280,0)</f>
        <v>0</v>
      </c>
      <c r="BJ280" s="18" t="s">
        <v>87</v>
      </c>
      <c r="BK280" s="242">
        <f>ROUND(I280*H280,2)</f>
        <v>0</v>
      </c>
      <c r="BL280" s="18" t="s">
        <v>166</v>
      </c>
      <c r="BM280" s="241" t="s">
        <v>1700</v>
      </c>
    </row>
    <row r="281" s="2" customFormat="1" ht="16.5" customHeight="1">
      <c r="A281" s="39"/>
      <c r="B281" s="40"/>
      <c r="C281" s="287" t="s">
        <v>931</v>
      </c>
      <c r="D281" s="287" t="s">
        <v>320</v>
      </c>
      <c r="E281" s="288" t="s">
        <v>1684</v>
      </c>
      <c r="F281" s="289" t="s">
        <v>1671</v>
      </c>
      <c r="G281" s="290" t="s">
        <v>1278</v>
      </c>
      <c r="H281" s="291">
        <v>1</v>
      </c>
      <c r="I281" s="292"/>
      <c r="J281" s="293">
        <f>ROUND(I281*H281,2)</f>
        <v>0</v>
      </c>
      <c r="K281" s="294"/>
      <c r="L281" s="295"/>
      <c r="M281" s="296" t="s">
        <v>1</v>
      </c>
      <c r="N281" s="297" t="s">
        <v>45</v>
      </c>
      <c r="O281" s="92"/>
      <c r="P281" s="239">
        <f>O281*H281</f>
        <v>0</v>
      </c>
      <c r="Q281" s="239">
        <v>0</v>
      </c>
      <c r="R281" s="239">
        <f>Q281*H281</f>
        <v>0</v>
      </c>
      <c r="S281" s="239">
        <v>0</v>
      </c>
      <c r="T281" s="240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41" t="s">
        <v>225</v>
      </c>
      <c r="AT281" s="241" t="s">
        <v>320</v>
      </c>
      <c r="AU281" s="241" t="s">
        <v>89</v>
      </c>
      <c r="AY281" s="18" t="s">
        <v>160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8" t="s">
        <v>87</v>
      </c>
      <c r="BK281" s="242">
        <f>ROUND(I281*H281,2)</f>
        <v>0</v>
      </c>
      <c r="BL281" s="18" t="s">
        <v>166</v>
      </c>
      <c r="BM281" s="241" t="s">
        <v>1701</v>
      </c>
    </row>
    <row r="282" s="2" customFormat="1" ht="16.5" customHeight="1">
      <c r="A282" s="39"/>
      <c r="B282" s="40"/>
      <c r="C282" s="287" t="s">
        <v>936</v>
      </c>
      <c r="D282" s="287" t="s">
        <v>320</v>
      </c>
      <c r="E282" s="288" t="s">
        <v>1685</v>
      </c>
      <c r="F282" s="289" t="s">
        <v>1673</v>
      </c>
      <c r="G282" s="290" t="s">
        <v>1278</v>
      </c>
      <c r="H282" s="291">
        <v>1</v>
      </c>
      <c r="I282" s="292"/>
      <c r="J282" s="293">
        <f>ROUND(I282*H282,2)</f>
        <v>0</v>
      </c>
      <c r="K282" s="294"/>
      <c r="L282" s="295"/>
      <c r="M282" s="296" t="s">
        <v>1</v>
      </c>
      <c r="N282" s="297" t="s">
        <v>45</v>
      </c>
      <c r="O282" s="92"/>
      <c r="P282" s="239">
        <f>O282*H282</f>
        <v>0</v>
      </c>
      <c r="Q282" s="239">
        <v>0</v>
      </c>
      <c r="R282" s="239">
        <f>Q282*H282</f>
        <v>0</v>
      </c>
      <c r="S282" s="239">
        <v>0</v>
      </c>
      <c r="T282" s="240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41" t="s">
        <v>225</v>
      </c>
      <c r="AT282" s="241" t="s">
        <v>320</v>
      </c>
      <c r="AU282" s="241" t="s">
        <v>89</v>
      </c>
      <c r="AY282" s="18" t="s">
        <v>160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8" t="s">
        <v>87</v>
      </c>
      <c r="BK282" s="242">
        <f>ROUND(I282*H282,2)</f>
        <v>0</v>
      </c>
      <c r="BL282" s="18" t="s">
        <v>166</v>
      </c>
      <c r="BM282" s="241" t="s">
        <v>1702</v>
      </c>
    </row>
    <row r="283" s="12" customFormat="1" ht="25.92" customHeight="1">
      <c r="A283" s="12"/>
      <c r="B283" s="213"/>
      <c r="C283" s="214"/>
      <c r="D283" s="215" t="s">
        <v>79</v>
      </c>
      <c r="E283" s="216" t="s">
        <v>1703</v>
      </c>
      <c r="F283" s="216" t="s">
        <v>1704</v>
      </c>
      <c r="G283" s="214"/>
      <c r="H283" s="214"/>
      <c r="I283" s="217"/>
      <c r="J283" s="218">
        <f>BK283</f>
        <v>0</v>
      </c>
      <c r="K283" s="214"/>
      <c r="L283" s="219"/>
      <c r="M283" s="220"/>
      <c r="N283" s="221"/>
      <c r="O283" s="221"/>
      <c r="P283" s="222">
        <f>P284</f>
        <v>0</v>
      </c>
      <c r="Q283" s="221"/>
      <c r="R283" s="222">
        <f>R284</f>
        <v>0</v>
      </c>
      <c r="S283" s="221"/>
      <c r="T283" s="223">
        <f>T284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24" t="s">
        <v>87</v>
      </c>
      <c r="AT283" s="225" t="s">
        <v>79</v>
      </c>
      <c r="AU283" s="225" t="s">
        <v>80</v>
      </c>
      <c r="AY283" s="224" t="s">
        <v>160</v>
      </c>
      <c r="BK283" s="226">
        <f>BK284</f>
        <v>0</v>
      </c>
    </row>
    <row r="284" s="12" customFormat="1" ht="22.8" customHeight="1">
      <c r="A284" s="12"/>
      <c r="B284" s="213"/>
      <c r="C284" s="214"/>
      <c r="D284" s="215" t="s">
        <v>79</v>
      </c>
      <c r="E284" s="227" t="s">
        <v>1549</v>
      </c>
      <c r="F284" s="227" t="s">
        <v>1550</v>
      </c>
      <c r="G284" s="214"/>
      <c r="H284" s="214"/>
      <c r="I284" s="217"/>
      <c r="J284" s="228">
        <f>BK284</f>
        <v>0</v>
      </c>
      <c r="K284" s="214"/>
      <c r="L284" s="219"/>
      <c r="M284" s="220"/>
      <c r="N284" s="221"/>
      <c r="O284" s="221"/>
      <c r="P284" s="222">
        <f>SUM(P285:P286)</f>
        <v>0</v>
      </c>
      <c r="Q284" s="221"/>
      <c r="R284" s="222">
        <f>SUM(R285:R286)</f>
        <v>0</v>
      </c>
      <c r="S284" s="221"/>
      <c r="T284" s="223">
        <f>SUM(T285:T286)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224" t="s">
        <v>87</v>
      </c>
      <c r="AT284" s="225" t="s">
        <v>79</v>
      </c>
      <c r="AU284" s="225" t="s">
        <v>87</v>
      </c>
      <c r="AY284" s="224" t="s">
        <v>160</v>
      </c>
      <c r="BK284" s="226">
        <f>SUM(BK285:BK286)</f>
        <v>0</v>
      </c>
    </row>
    <row r="285" s="2" customFormat="1" ht="16.5" customHeight="1">
      <c r="A285" s="39"/>
      <c r="B285" s="40"/>
      <c r="C285" s="229" t="s">
        <v>940</v>
      </c>
      <c r="D285" s="229" t="s">
        <v>162</v>
      </c>
      <c r="E285" s="230" t="s">
        <v>1705</v>
      </c>
      <c r="F285" s="231" t="s">
        <v>1706</v>
      </c>
      <c r="G285" s="232" t="s">
        <v>1312</v>
      </c>
      <c r="H285" s="233">
        <v>12</v>
      </c>
      <c r="I285" s="234"/>
      <c r="J285" s="235">
        <f>ROUND(I285*H285,2)</f>
        <v>0</v>
      </c>
      <c r="K285" s="236"/>
      <c r="L285" s="45"/>
      <c r="M285" s="237" t="s">
        <v>1</v>
      </c>
      <c r="N285" s="238" t="s">
        <v>45</v>
      </c>
      <c r="O285" s="92"/>
      <c r="P285" s="239">
        <f>O285*H285</f>
        <v>0</v>
      </c>
      <c r="Q285" s="239">
        <v>0</v>
      </c>
      <c r="R285" s="239">
        <f>Q285*H285</f>
        <v>0</v>
      </c>
      <c r="S285" s="239">
        <v>0</v>
      </c>
      <c r="T285" s="240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41" t="s">
        <v>166</v>
      </c>
      <c r="AT285" s="241" t="s">
        <v>162</v>
      </c>
      <c r="AU285" s="241" t="s">
        <v>89</v>
      </c>
      <c r="AY285" s="18" t="s">
        <v>160</v>
      </c>
      <c r="BE285" s="242">
        <f>IF(N285="základní",J285,0)</f>
        <v>0</v>
      </c>
      <c r="BF285" s="242">
        <f>IF(N285="snížená",J285,0)</f>
        <v>0</v>
      </c>
      <c r="BG285" s="242">
        <f>IF(N285="zákl. přenesená",J285,0)</f>
        <v>0</v>
      </c>
      <c r="BH285" s="242">
        <f>IF(N285="sníž. přenesená",J285,0)</f>
        <v>0</v>
      </c>
      <c r="BI285" s="242">
        <f>IF(N285="nulová",J285,0)</f>
        <v>0</v>
      </c>
      <c r="BJ285" s="18" t="s">
        <v>87</v>
      </c>
      <c r="BK285" s="242">
        <f>ROUND(I285*H285,2)</f>
        <v>0</v>
      </c>
      <c r="BL285" s="18" t="s">
        <v>166</v>
      </c>
      <c r="BM285" s="241" t="s">
        <v>1707</v>
      </c>
    </row>
    <row r="286" s="2" customFormat="1" ht="16.5" customHeight="1">
      <c r="A286" s="39"/>
      <c r="B286" s="40"/>
      <c r="C286" s="229" t="s">
        <v>945</v>
      </c>
      <c r="D286" s="229" t="s">
        <v>162</v>
      </c>
      <c r="E286" s="230" t="s">
        <v>1708</v>
      </c>
      <c r="F286" s="231" t="s">
        <v>1709</v>
      </c>
      <c r="G286" s="232" t="s">
        <v>1312</v>
      </c>
      <c r="H286" s="233">
        <v>12</v>
      </c>
      <c r="I286" s="234"/>
      <c r="J286" s="235">
        <f>ROUND(I286*H286,2)</f>
        <v>0</v>
      </c>
      <c r="K286" s="236"/>
      <c r="L286" s="45"/>
      <c r="M286" s="307" t="s">
        <v>1</v>
      </c>
      <c r="N286" s="308" t="s">
        <v>45</v>
      </c>
      <c r="O286" s="309"/>
      <c r="P286" s="310">
        <f>O286*H286</f>
        <v>0</v>
      </c>
      <c r="Q286" s="310">
        <v>0</v>
      </c>
      <c r="R286" s="310">
        <f>Q286*H286</f>
        <v>0</v>
      </c>
      <c r="S286" s="310">
        <v>0</v>
      </c>
      <c r="T286" s="31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41" t="s">
        <v>166</v>
      </c>
      <c r="AT286" s="241" t="s">
        <v>162</v>
      </c>
      <c r="AU286" s="241" t="s">
        <v>89</v>
      </c>
      <c r="AY286" s="18" t="s">
        <v>160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8" t="s">
        <v>87</v>
      </c>
      <c r="BK286" s="242">
        <f>ROUND(I286*H286,2)</f>
        <v>0</v>
      </c>
      <c r="BL286" s="18" t="s">
        <v>166</v>
      </c>
      <c r="BM286" s="241" t="s">
        <v>1710</v>
      </c>
    </row>
    <row r="287" s="2" customFormat="1" ht="6.96" customHeight="1">
      <c r="A287" s="39"/>
      <c r="B287" s="67"/>
      <c r="C287" s="68"/>
      <c r="D287" s="68"/>
      <c r="E287" s="68"/>
      <c r="F287" s="68"/>
      <c r="G287" s="68"/>
      <c r="H287" s="68"/>
      <c r="I287" s="68"/>
      <c r="J287" s="68"/>
      <c r="K287" s="68"/>
      <c r="L287" s="45"/>
      <c r="M287" s="39"/>
      <c r="O287" s="39"/>
      <c r="P287" s="39"/>
      <c r="Q287" s="39"/>
      <c r="R287" s="39"/>
      <c r="S287" s="39"/>
      <c r="T287" s="39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</row>
  </sheetData>
  <sheetProtection sheet="1" autoFilter="0" formatColumns="0" formatRows="0" objects="1" scenarios="1" spinCount="100000" saltValue="/wJNHHFCO0Rm0XCsPW7jIadvmf9Qmo/EHeuEK8AU/vomMRfJfNMyjHcwJiNLNms3CgcrXhG9zDgt1IoHAyJQgg==" hashValue="s4Dqkdf28IY6R0NgrIr1HrFUEGuE42cwuLauBPlh7gPKUfFg/uXX8QAsXcZ6EXbUm8lG6z0azQkeKZ5ra+M4QQ==" algorithmName="SHA-512" password="C4A3"/>
  <autoFilter ref="C143:K286"/>
  <mergeCells count="15">
    <mergeCell ref="E7:H7"/>
    <mergeCell ref="E11:H11"/>
    <mergeCell ref="E9:H9"/>
    <mergeCell ref="E13:H13"/>
    <mergeCell ref="E22:H22"/>
    <mergeCell ref="E31:H31"/>
    <mergeCell ref="E85:H85"/>
    <mergeCell ref="E89:H89"/>
    <mergeCell ref="E87:H87"/>
    <mergeCell ref="E91:H91"/>
    <mergeCell ref="E130:H130"/>
    <mergeCell ref="E134:H134"/>
    <mergeCell ref="E132:H132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113</v>
      </c>
    </row>
    <row r="3" s="1" customFormat="1" ht="6.96" customHeight="1">
      <c r="B3" s="148"/>
      <c r="C3" s="149"/>
      <c r="D3" s="149"/>
      <c r="E3" s="149"/>
      <c r="F3" s="149"/>
      <c r="G3" s="149"/>
      <c r="H3" s="149"/>
      <c r="I3" s="149"/>
      <c r="J3" s="149"/>
      <c r="K3" s="149"/>
      <c r="L3" s="21"/>
      <c r="AT3" s="18" t="s">
        <v>89</v>
      </c>
    </row>
    <row r="4" s="1" customFormat="1" ht="24.96" customHeight="1">
      <c r="B4" s="21"/>
      <c r="D4" s="150" t="s">
        <v>114</v>
      </c>
      <c r="L4" s="21"/>
      <c r="M4" s="15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2" t="s">
        <v>16</v>
      </c>
      <c r="L6" s="21"/>
    </row>
    <row r="7" s="1" customFormat="1" ht="26.25" customHeight="1">
      <c r="B7" s="21"/>
      <c r="E7" s="153" t="str">
        <f>'Rekapitulace stavby'!K6</f>
        <v>REKONSTRUKCE HYGIENICKÉHO ZAŘÍZENÍ ZŠ-ÚSTECKÁ Č.P. 500 A 598</v>
      </c>
      <c r="F7" s="152"/>
      <c r="G7" s="152"/>
      <c r="H7" s="152"/>
      <c r="L7" s="21"/>
    </row>
    <row r="8" s="1" customFormat="1" ht="12" customHeight="1">
      <c r="B8" s="21"/>
      <c r="D8" s="152" t="s">
        <v>115</v>
      </c>
      <c r="L8" s="21"/>
    </row>
    <row r="9" s="2" customFormat="1" ht="16.5" customHeight="1">
      <c r="A9" s="39"/>
      <c r="B9" s="45"/>
      <c r="C9" s="39"/>
      <c r="D9" s="39"/>
      <c r="E9" s="153" t="s">
        <v>116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2" t="s">
        <v>117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4" t="s">
        <v>1711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2" t="s">
        <v>18</v>
      </c>
      <c r="E13" s="39"/>
      <c r="F13" s="142" t="s">
        <v>1</v>
      </c>
      <c r="G13" s="39"/>
      <c r="H13" s="39"/>
      <c r="I13" s="152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2" t="s">
        <v>20</v>
      </c>
      <c r="E14" s="39"/>
      <c r="F14" s="142" t="s">
        <v>21</v>
      </c>
      <c r="G14" s="39"/>
      <c r="H14" s="39"/>
      <c r="I14" s="152" t="s">
        <v>22</v>
      </c>
      <c r="J14" s="155" t="str">
        <f>'Rekapitulace stavby'!AN8</f>
        <v>14. 5. 2022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2" t="s">
        <v>24</v>
      </c>
      <c r="E16" s="39"/>
      <c r="F16" s="39"/>
      <c r="G16" s="39"/>
      <c r="H16" s="39"/>
      <c r="I16" s="152" t="s">
        <v>25</v>
      </c>
      <c r="J16" s="142" t="s">
        <v>26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27</v>
      </c>
      <c r="F17" s="39"/>
      <c r="G17" s="39"/>
      <c r="H17" s="39"/>
      <c r="I17" s="152" t="s">
        <v>28</v>
      </c>
      <c r="J17" s="142" t="s">
        <v>29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2" t="s">
        <v>30</v>
      </c>
      <c r="E19" s="39"/>
      <c r="F19" s="39"/>
      <c r="G19" s="39"/>
      <c r="H19" s="39"/>
      <c r="I19" s="152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2" t="s">
        <v>28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2" t="s">
        <v>32</v>
      </c>
      <c r="E22" s="39"/>
      <c r="F22" s="39"/>
      <c r="G22" s="39"/>
      <c r="H22" s="39"/>
      <c r="I22" s="152" t="s">
        <v>25</v>
      </c>
      <c r="J22" s="142" t="s">
        <v>33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34</v>
      </c>
      <c r="F23" s="39"/>
      <c r="G23" s="39"/>
      <c r="H23" s="39"/>
      <c r="I23" s="152" t="s">
        <v>28</v>
      </c>
      <c r="J23" s="142" t="s">
        <v>35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2" t="s">
        <v>37</v>
      </c>
      <c r="E25" s="39"/>
      <c r="F25" s="39"/>
      <c r="G25" s="39"/>
      <c r="H25" s="39"/>
      <c r="I25" s="152" t="s">
        <v>25</v>
      </c>
      <c r="J25" s="142" t="s">
        <v>1</v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">
        <v>38</v>
      </c>
      <c r="F26" s="39"/>
      <c r="G26" s="39"/>
      <c r="H26" s="39"/>
      <c r="I26" s="152" t="s">
        <v>28</v>
      </c>
      <c r="J26" s="142" t="s">
        <v>1</v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2" t="s">
        <v>39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6"/>
      <c r="B29" s="157"/>
      <c r="C29" s="156"/>
      <c r="D29" s="156"/>
      <c r="E29" s="158" t="s">
        <v>1</v>
      </c>
      <c r="F29" s="158"/>
      <c r="G29" s="158"/>
      <c r="H29" s="158"/>
      <c r="I29" s="156"/>
      <c r="J29" s="156"/>
      <c r="K29" s="156"/>
      <c r="L29" s="159"/>
      <c r="S29" s="156"/>
      <c r="T29" s="156"/>
      <c r="U29" s="156"/>
      <c r="V29" s="156"/>
      <c r="W29" s="156"/>
      <c r="X29" s="156"/>
      <c r="Y29" s="156"/>
      <c r="Z29" s="156"/>
      <c r="AA29" s="156"/>
      <c r="AB29" s="156"/>
      <c r="AC29" s="156"/>
      <c r="AD29" s="156"/>
      <c r="AE29" s="156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60"/>
      <c r="E31" s="160"/>
      <c r="F31" s="160"/>
      <c r="G31" s="160"/>
      <c r="H31" s="160"/>
      <c r="I31" s="160"/>
      <c r="J31" s="160"/>
      <c r="K31" s="16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1" t="s">
        <v>40</v>
      </c>
      <c r="E32" s="39"/>
      <c r="F32" s="39"/>
      <c r="G32" s="39"/>
      <c r="H32" s="39"/>
      <c r="I32" s="39"/>
      <c r="J32" s="162">
        <f>ROUND(J124,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60"/>
      <c r="E33" s="160"/>
      <c r="F33" s="160"/>
      <c r="G33" s="160"/>
      <c r="H33" s="160"/>
      <c r="I33" s="160"/>
      <c r="J33" s="160"/>
      <c r="K33" s="160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3" t="s">
        <v>42</v>
      </c>
      <c r="G34" s="39"/>
      <c r="H34" s="39"/>
      <c r="I34" s="163" t="s">
        <v>41</v>
      </c>
      <c r="J34" s="163" t="s">
        <v>43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4" t="s">
        <v>44</v>
      </c>
      <c r="E35" s="152" t="s">
        <v>45</v>
      </c>
      <c r="F35" s="165">
        <f>ROUND((SUM(BE124:BE132)),  2)</f>
        <v>0</v>
      </c>
      <c r="G35" s="39"/>
      <c r="H35" s="39"/>
      <c r="I35" s="166">
        <v>0.20999999999999999</v>
      </c>
      <c r="J35" s="165">
        <f>ROUND(((SUM(BE124:BE132))*I35),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2" t="s">
        <v>46</v>
      </c>
      <c r="F36" s="165">
        <f>ROUND((SUM(BF124:BF132)),  2)</f>
        <v>0</v>
      </c>
      <c r="G36" s="39"/>
      <c r="H36" s="39"/>
      <c r="I36" s="166">
        <v>0.14999999999999999</v>
      </c>
      <c r="J36" s="165">
        <f>ROUND(((SUM(BF124:BF132))*I36),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2" t="s">
        <v>47</v>
      </c>
      <c r="F37" s="165">
        <f>ROUND((SUM(BG124:BG132)),  2)</f>
        <v>0</v>
      </c>
      <c r="G37" s="39"/>
      <c r="H37" s="39"/>
      <c r="I37" s="166">
        <v>0.20999999999999999</v>
      </c>
      <c r="J37" s="16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2" t="s">
        <v>48</v>
      </c>
      <c r="F38" s="165">
        <f>ROUND((SUM(BH124:BH132)),  2)</f>
        <v>0</v>
      </c>
      <c r="G38" s="39"/>
      <c r="H38" s="39"/>
      <c r="I38" s="166">
        <v>0.14999999999999999</v>
      </c>
      <c r="J38" s="165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2" t="s">
        <v>49</v>
      </c>
      <c r="F39" s="165">
        <f>ROUND((SUM(BI124:BI132)),  2)</f>
        <v>0</v>
      </c>
      <c r="G39" s="39"/>
      <c r="H39" s="39"/>
      <c r="I39" s="166">
        <v>0</v>
      </c>
      <c r="J39" s="165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7"/>
      <c r="D41" s="168" t="s">
        <v>50</v>
      </c>
      <c r="E41" s="169"/>
      <c r="F41" s="169"/>
      <c r="G41" s="170" t="s">
        <v>51</v>
      </c>
      <c r="H41" s="171" t="s">
        <v>52</v>
      </c>
      <c r="I41" s="169"/>
      <c r="J41" s="172">
        <f>SUM(J32:J39)</f>
        <v>0</v>
      </c>
      <c r="K41" s="173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4" t="s">
        <v>53</v>
      </c>
      <c r="E50" s="175"/>
      <c r="F50" s="175"/>
      <c r="G50" s="174" t="s">
        <v>54</v>
      </c>
      <c r="H50" s="175"/>
      <c r="I50" s="175"/>
      <c r="J50" s="175"/>
      <c r="K50" s="17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6" t="s">
        <v>55</v>
      </c>
      <c r="E61" s="177"/>
      <c r="F61" s="178" t="s">
        <v>56</v>
      </c>
      <c r="G61" s="176" t="s">
        <v>55</v>
      </c>
      <c r="H61" s="177"/>
      <c r="I61" s="177"/>
      <c r="J61" s="179" t="s">
        <v>56</v>
      </c>
      <c r="K61" s="17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4" t="s">
        <v>57</v>
      </c>
      <c r="E65" s="180"/>
      <c r="F65" s="180"/>
      <c r="G65" s="174" t="s">
        <v>58</v>
      </c>
      <c r="H65" s="180"/>
      <c r="I65" s="180"/>
      <c r="J65" s="180"/>
      <c r="K65" s="18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6" t="s">
        <v>55</v>
      </c>
      <c r="E76" s="177"/>
      <c r="F76" s="178" t="s">
        <v>56</v>
      </c>
      <c r="G76" s="176" t="s">
        <v>55</v>
      </c>
      <c r="H76" s="177"/>
      <c r="I76" s="177"/>
      <c r="J76" s="179" t="s">
        <v>56</v>
      </c>
      <c r="K76" s="17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1"/>
      <c r="C77" s="182"/>
      <c r="D77" s="182"/>
      <c r="E77" s="182"/>
      <c r="F77" s="182"/>
      <c r="G77" s="182"/>
      <c r="H77" s="182"/>
      <c r="I77" s="182"/>
      <c r="J77" s="182"/>
      <c r="K77" s="18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3"/>
      <c r="C81" s="184"/>
      <c r="D81" s="184"/>
      <c r="E81" s="184"/>
      <c r="F81" s="184"/>
      <c r="G81" s="184"/>
      <c r="H81" s="184"/>
      <c r="I81" s="184"/>
      <c r="J81" s="184"/>
      <c r="K81" s="18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5" t="str">
        <f>E7</f>
        <v>REKONSTRUKCE HYGIENICKÉHO ZAŘÍZENÍ ZŠ-ÚSTECKÁ Č.P. 500 A 598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115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5" t="s">
        <v>116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117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VRN - Vedlejší rozpočtové náklady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14. 5. 2022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5.15" customHeight="1">
      <c r="A93" s="39"/>
      <c r="B93" s="40"/>
      <c r="C93" s="33" t="s">
        <v>24</v>
      </c>
      <c r="D93" s="41"/>
      <c r="E93" s="41"/>
      <c r="F93" s="28" t="str">
        <f>E17</f>
        <v>MĚSTO ČESKÁ TŘEBOVÁ</v>
      </c>
      <c r="G93" s="41"/>
      <c r="H93" s="41"/>
      <c r="I93" s="33" t="s">
        <v>32</v>
      </c>
      <c r="J93" s="37" t="str">
        <f>E23</f>
        <v>K I P spol. s r. 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30</v>
      </c>
      <c r="D94" s="41"/>
      <c r="E94" s="41"/>
      <c r="F94" s="28" t="str">
        <f>IF(E20="","",E20)</f>
        <v>Vyplň údaj</v>
      </c>
      <c r="G94" s="41"/>
      <c r="H94" s="41"/>
      <c r="I94" s="33" t="s">
        <v>37</v>
      </c>
      <c r="J94" s="37" t="str">
        <f>E26</f>
        <v>Pavel Rinn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6" t="s">
        <v>120</v>
      </c>
      <c r="D96" s="187"/>
      <c r="E96" s="187"/>
      <c r="F96" s="187"/>
      <c r="G96" s="187"/>
      <c r="H96" s="187"/>
      <c r="I96" s="187"/>
      <c r="J96" s="188" t="s">
        <v>121</v>
      </c>
      <c r="K96" s="187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9" t="s">
        <v>122</v>
      </c>
      <c r="D98" s="41"/>
      <c r="E98" s="41"/>
      <c r="F98" s="41"/>
      <c r="G98" s="41"/>
      <c r="H98" s="41"/>
      <c r="I98" s="41"/>
      <c r="J98" s="111">
        <f>J124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123</v>
      </c>
    </row>
    <row r="99" s="9" customFormat="1" ht="24.96" customHeight="1">
      <c r="A99" s="9"/>
      <c r="B99" s="190"/>
      <c r="C99" s="191"/>
      <c r="D99" s="192" t="s">
        <v>1711</v>
      </c>
      <c r="E99" s="193"/>
      <c r="F99" s="193"/>
      <c r="G99" s="193"/>
      <c r="H99" s="193"/>
      <c r="I99" s="193"/>
      <c r="J99" s="194">
        <f>J125</f>
        <v>0</v>
      </c>
      <c r="K99" s="191"/>
      <c r="L99" s="19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6"/>
      <c r="C100" s="134"/>
      <c r="D100" s="197" t="s">
        <v>1712</v>
      </c>
      <c r="E100" s="198"/>
      <c r="F100" s="198"/>
      <c r="G100" s="198"/>
      <c r="H100" s="198"/>
      <c r="I100" s="198"/>
      <c r="J100" s="199">
        <f>J126</f>
        <v>0</v>
      </c>
      <c r="K100" s="134"/>
      <c r="L100" s="20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6"/>
      <c r="C101" s="134"/>
      <c r="D101" s="197" t="s">
        <v>1713</v>
      </c>
      <c r="E101" s="198"/>
      <c r="F101" s="198"/>
      <c r="G101" s="198"/>
      <c r="H101" s="198"/>
      <c r="I101" s="198"/>
      <c r="J101" s="199">
        <f>J128</f>
        <v>0</v>
      </c>
      <c r="K101" s="134"/>
      <c r="L101" s="20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6"/>
      <c r="C102" s="134"/>
      <c r="D102" s="197" t="s">
        <v>1714</v>
      </c>
      <c r="E102" s="198"/>
      <c r="F102" s="198"/>
      <c r="G102" s="198"/>
      <c r="H102" s="198"/>
      <c r="I102" s="198"/>
      <c r="J102" s="199">
        <f>J131</f>
        <v>0</v>
      </c>
      <c r="K102" s="134"/>
      <c r="L102" s="20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145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85" t="str">
        <f>E7</f>
        <v>REKONSTRUKCE HYGIENICKÉHO ZAŘÍZENÍ ZŠ-ÚSTECKÁ Č.P. 500 A 598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1" customFormat="1" ht="12" customHeight="1">
      <c r="B113" s="22"/>
      <c r="C113" s="33" t="s">
        <v>115</v>
      </c>
      <c r="D113" s="23"/>
      <c r="E113" s="23"/>
      <c r="F113" s="23"/>
      <c r="G113" s="23"/>
      <c r="H113" s="23"/>
      <c r="I113" s="23"/>
      <c r="J113" s="23"/>
      <c r="K113" s="23"/>
      <c r="L113" s="21"/>
    </row>
    <row r="114" s="2" customFormat="1" ht="16.5" customHeight="1">
      <c r="A114" s="39"/>
      <c r="B114" s="40"/>
      <c r="C114" s="41"/>
      <c r="D114" s="41"/>
      <c r="E114" s="185" t="s">
        <v>116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117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E11</f>
        <v>VRN - Vedlejší rozpočtové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F14</f>
        <v xml:space="preserve"> </v>
      </c>
      <c r="G118" s="41"/>
      <c r="H118" s="41"/>
      <c r="I118" s="33" t="s">
        <v>22</v>
      </c>
      <c r="J118" s="80" t="str">
        <f>IF(J14="","",J14)</f>
        <v>14. 5. 2022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E17</f>
        <v>MĚSTO ČESKÁ TŘEBOVÁ</v>
      </c>
      <c r="G120" s="41"/>
      <c r="H120" s="41"/>
      <c r="I120" s="33" t="s">
        <v>32</v>
      </c>
      <c r="J120" s="37" t="str">
        <f>E23</f>
        <v>K I P spol. s r. 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IF(E20="","",E20)</f>
        <v>Vyplň údaj</v>
      </c>
      <c r="G121" s="41"/>
      <c r="H121" s="41"/>
      <c r="I121" s="33" t="s">
        <v>37</v>
      </c>
      <c r="J121" s="37" t="str">
        <f>E26</f>
        <v>Pavel Rinn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201"/>
      <c r="B123" s="202"/>
      <c r="C123" s="203" t="s">
        <v>146</v>
      </c>
      <c r="D123" s="204" t="s">
        <v>65</v>
      </c>
      <c r="E123" s="204" t="s">
        <v>61</v>
      </c>
      <c r="F123" s="204" t="s">
        <v>62</v>
      </c>
      <c r="G123" s="204" t="s">
        <v>147</v>
      </c>
      <c r="H123" s="204" t="s">
        <v>148</v>
      </c>
      <c r="I123" s="204" t="s">
        <v>149</v>
      </c>
      <c r="J123" s="205" t="s">
        <v>121</v>
      </c>
      <c r="K123" s="206" t="s">
        <v>150</v>
      </c>
      <c r="L123" s="207"/>
      <c r="M123" s="101" t="s">
        <v>1</v>
      </c>
      <c r="N123" s="102" t="s">
        <v>44</v>
      </c>
      <c r="O123" s="102" t="s">
        <v>151</v>
      </c>
      <c r="P123" s="102" t="s">
        <v>152</v>
      </c>
      <c r="Q123" s="102" t="s">
        <v>153</v>
      </c>
      <c r="R123" s="102" t="s">
        <v>154</v>
      </c>
      <c r="S123" s="102" t="s">
        <v>155</v>
      </c>
      <c r="T123" s="103" t="s">
        <v>156</v>
      </c>
      <c r="U123" s="201"/>
      <c r="V123" s="201"/>
      <c r="W123" s="201"/>
      <c r="X123" s="201"/>
      <c r="Y123" s="201"/>
      <c r="Z123" s="201"/>
      <c r="AA123" s="201"/>
      <c r="AB123" s="201"/>
      <c r="AC123" s="201"/>
      <c r="AD123" s="201"/>
      <c r="AE123" s="201"/>
    </row>
    <row r="124" s="2" customFormat="1" ht="22.8" customHeight="1">
      <c r="A124" s="39"/>
      <c r="B124" s="40"/>
      <c r="C124" s="108" t="s">
        <v>157</v>
      </c>
      <c r="D124" s="41"/>
      <c r="E124" s="41"/>
      <c r="F124" s="41"/>
      <c r="G124" s="41"/>
      <c r="H124" s="41"/>
      <c r="I124" s="41"/>
      <c r="J124" s="208">
        <f>BK124</f>
        <v>0</v>
      </c>
      <c r="K124" s="41"/>
      <c r="L124" s="45"/>
      <c r="M124" s="104"/>
      <c r="N124" s="209"/>
      <c r="O124" s="105"/>
      <c r="P124" s="210">
        <f>P125</f>
        <v>0</v>
      </c>
      <c r="Q124" s="105"/>
      <c r="R124" s="210">
        <f>R125</f>
        <v>0</v>
      </c>
      <c r="S124" s="105"/>
      <c r="T124" s="211">
        <f>T125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79</v>
      </c>
      <c r="AU124" s="18" t="s">
        <v>123</v>
      </c>
      <c r="BK124" s="212">
        <f>BK125</f>
        <v>0</v>
      </c>
    </row>
    <row r="125" s="12" customFormat="1" ht="25.92" customHeight="1">
      <c r="A125" s="12"/>
      <c r="B125" s="213"/>
      <c r="C125" s="214"/>
      <c r="D125" s="215" t="s">
        <v>79</v>
      </c>
      <c r="E125" s="216" t="s">
        <v>111</v>
      </c>
      <c r="F125" s="216" t="s">
        <v>112</v>
      </c>
      <c r="G125" s="214"/>
      <c r="H125" s="214"/>
      <c r="I125" s="217"/>
      <c r="J125" s="218">
        <f>BK125</f>
        <v>0</v>
      </c>
      <c r="K125" s="214"/>
      <c r="L125" s="219"/>
      <c r="M125" s="220"/>
      <c r="N125" s="221"/>
      <c r="O125" s="221"/>
      <c r="P125" s="222">
        <f>P126+P128+P131</f>
        <v>0</v>
      </c>
      <c r="Q125" s="221"/>
      <c r="R125" s="222">
        <f>R126+R128+R131</f>
        <v>0</v>
      </c>
      <c r="S125" s="221"/>
      <c r="T125" s="223">
        <f>T126+T128+T131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4" t="s">
        <v>198</v>
      </c>
      <c r="AT125" s="225" t="s">
        <v>79</v>
      </c>
      <c r="AU125" s="225" t="s">
        <v>80</v>
      </c>
      <c r="AY125" s="224" t="s">
        <v>160</v>
      </c>
      <c r="BK125" s="226">
        <f>BK126+BK128+BK131</f>
        <v>0</v>
      </c>
    </row>
    <row r="126" s="12" customFormat="1" ht="22.8" customHeight="1">
      <c r="A126" s="12"/>
      <c r="B126" s="213"/>
      <c r="C126" s="214"/>
      <c r="D126" s="215" t="s">
        <v>79</v>
      </c>
      <c r="E126" s="227" t="s">
        <v>1715</v>
      </c>
      <c r="F126" s="227" t="s">
        <v>1716</v>
      </c>
      <c r="G126" s="214"/>
      <c r="H126" s="214"/>
      <c r="I126" s="217"/>
      <c r="J126" s="228">
        <f>BK126</f>
        <v>0</v>
      </c>
      <c r="K126" s="214"/>
      <c r="L126" s="219"/>
      <c r="M126" s="220"/>
      <c r="N126" s="221"/>
      <c r="O126" s="221"/>
      <c r="P126" s="222">
        <f>P127</f>
        <v>0</v>
      </c>
      <c r="Q126" s="221"/>
      <c r="R126" s="222">
        <f>R127</f>
        <v>0</v>
      </c>
      <c r="S126" s="221"/>
      <c r="T126" s="22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4" t="s">
        <v>198</v>
      </c>
      <c r="AT126" s="225" t="s">
        <v>79</v>
      </c>
      <c r="AU126" s="225" t="s">
        <v>87</v>
      </c>
      <c r="AY126" s="224" t="s">
        <v>160</v>
      </c>
      <c r="BK126" s="226">
        <f>BK127</f>
        <v>0</v>
      </c>
    </row>
    <row r="127" s="2" customFormat="1" ht="16.5" customHeight="1">
      <c r="A127" s="39"/>
      <c r="B127" s="40"/>
      <c r="C127" s="229" t="s">
        <v>87</v>
      </c>
      <c r="D127" s="229" t="s">
        <v>162</v>
      </c>
      <c r="E127" s="230" t="s">
        <v>1717</v>
      </c>
      <c r="F127" s="231" t="s">
        <v>1718</v>
      </c>
      <c r="G127" s="232" t="s">
        <v>451</v>
      </c>
      <c r="H127" s="233">
        <v>1</v>
      </c>
      <c r="I127" s="234"/>
      <c r="J127" s="235">
        <f>ROUND(I127*H127,2)</f>
        <v>0</v>
      </c>
      <c r="K127" s="236"/>
      <c r="L127" s="45"/>
      <c r="M127" s="237" t="s">
        <v>1</v>
      </c>
      <c r="N127" s="238" t="s">
        <v>45</v>
      </c>
      <c r="O127" s="92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41" t="s">
        <v>1719</v>
      </c>
      <c r="AT127" s="241" t="s">
        <v>162</v>
      </c>
      <c r="AU127" s="241" t="s">
        <v>89</v>
      </c>
      <c r="AY127" s="18" t="s">
        <v>160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8" t="s">
        <v>87</v>
      </c>
      <c r="BK127" s="242">
        <f>ROUND(I127*H127,2)</f>
        <v>0</v>
      </c>
      <c r="BL127" s="18" t="s">
        <v>1719</v>
      </c>
      <c r="BM127" s="241" t="s">
        <v>1720</v>
      </c>
    </row>
    <row r="128" s="12" customFormat="1" ht="22.8" customHeight="1">
      <c r="A128" s="12"/>
      <c r="B128" s="213"/>
      <c r="C128" s="214"/>
      <c r="D128" s="215" t="s">
        <v>79</v>
      </c>
      <c r="E128" s="227" t="s">
        <v>1721</v>
      </c>
      <c r="F128" s="227" t="s">
        <v>1722</v>
      </c>
      <c r="G128" s="214"/>
      <c r="H128" s="214"/>
      <c r="I128" s="217"/>
      <c r="J128" s="228">
        <f>BK128</f>
        <v>0</v>
      </c>
      <c r="K128" s="214"/>
      <c r="L128" s="219"/>
      <c r="M128" s="220"/>
      <c r="N128" s="221"/>
      <c r="O128" s="221"/>
      <c r="P128" s="222">
        <f>SUM(P129:P130)</f>
        <v>0</v>
      </c>
      <c r="Q128" s="221"/>
      <c r="R128" s="222">
        <f>SUM(R129:R130)</f>
        <v>0</v>
      </c>
      <c r="S128" s="221"/>
      <c r="T128" s="223">
        <f>SUM(T129:T130)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24" t="s">
        <v>198</v>
      </c>
      <c r="AT128" s="225" t="s">
        <v>79</v>
      </c>
      <c r="AU128" s="225" t="s">
        <v>87</v>
      </c>
      <c r="AY128" s="224" t="s">
        <v>160</v>
      </c>
      <c r="BK128" s="226">
        <f>SUM(BK129:BK130)</f>
        <v>0</v>
      </c>
    </row>
    <row r="129" s="2" customFormat="1" ht="16.5" customHeight="1">
      <c r="A129" s="39"/>
      <c r="B129" s="40"/>
      <c r="C129" s="229" t="s">
        <v>89</v>
      </c>
      <c r="D129" s="229" t="s">
        <v>162</v>
      </c>
      <c r="E129" s="230" t="s">
        <v>1723</v>
      </c>
      <c r="F129" s="231" t="s">
        <v>1722</v>
      </c>
      <c r="G129" s="232" t="s">
        <v>451</v>
      </c>
      <c r="H129" s="233">
        <v>1</v>
      </c>
      <c r="I129" s="234"/>
      <c r="J129" s="235">
        <f>ROUND(I129*H129,2)</f>
        <v>0</v>
      </c>
      <c r="K129" s="236"/>
      <c r="L129" s="45"/>
      <c r="M129" s="237" t="s">
        <v>1</v>
      </c>
      <c r="N129" s="238" t="s">
        <v>45</v>
      </c>
      <c r="O129" s="92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41" t="s">
        <v>1719</v>
      </c>
      <c r="AT129" s="241" t="s">
        <v>162</v>
      </c>
      <c r="AU129" s="241" t="s">
        <v>89</v>
      </c>
      <c r="AY129" s="18" t="s">
        <v>160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8" t="s">
        <v>87</v>
      </c>
      <c r="BK129" s="242">
        <f>ROUND(I129*H129,2)</f>
        <v>0</v>
      </c>
      <c r="BL129" s="18" t="s">
        <v>1719</v>
      </c>
      <c r="BM129" s="241" t="s">
        <v>1724</v>
      </c>
    </row>
    <row r="130" s="2" customFormat="1" ht="37.8" customHeight="1">
      <c r="A130" s="39"/>
      <c r="B130" s="40"/>
      <c r="C130" s="229" t="s">
        <v>100</v>
      </c>
      <c r="D130" s="229" t="s">
        <v>162</v>
      </c>
      <c r="E130" s="230" t="s">
        <v>1725</v>
      </c>
      <c r="F130" s="231" t="s">
        <v>1726</v>
      </c>
      <c r="G130" s="232" t="s">
        <v>451</v>
      </c>
      <c r="H130" s="233">
        <v>1</v>
      </c>
      <c r="I130" s="234"/>
      <c r="J130" s="235">
        <f>ROUND(I130*H130,2)</f>
        <v>0</v>
      </c>
      <c r="K130" s="236"/>
      <c r="L130" s="45"/>
      <c r="M130" s="237" t="s">
        <v>1</v>
      </c>
      <c r="N130" s="238" t="s">
        <v>45</v>
      </c>
      <c r="O130" s="92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41" t="s">
        <v>1719</v>
      </c>
      <c r="AT130" s="241" t="s">
        <v>162</v>
      </c>
      <c r="AU130" s="241" t="s">
        <v>89</v>
      </c>
      <c r="AY130" s="18" t="s">
        <v>160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8" t="s">
        <v>87</v>
      </c>
      <c r="BK130" s="242">
        <f>ROUND(I130*H130,2)</f>
        <v>0</v>
      </c>
      <c r="BL130" s="18" t="s">
        <v>1719</v>
      </c>
      <c r="BM130" s="241" t="s">
        <v>1727</v>
      </c>
    </row>
    <row r="131" s="12" customFormat="1" ht="22.8" customHeight="1">
      <c r="A131" s="12"/>
      <c r="B131" s="213"/>
      <c r="C131" s="214"/>
      <c r="D131" s="215" t="s">
        <v>79</v>
      </c>
      <c r="E131" s="227" t="s">
        <v>1728</v>
      </c>
      <c r="F131" s="227" t="s">
        <v>1729</v>
      </c>
      <c r="G131" s="214"/>
      <c r="H131" s="214"/>
      <c r="I131" s="217"/>
      <c r="J131" s="228">
        <f>BK131</f>
        <v>0</v>
      </c>
      <c r="K131" s="214"/>
      <c r="L131" s="219"/>
      <c r="M131" s="220"/>
      <c r="N131" s="221"/>
      <c r="O131" s="221"/>
      <c r="P131" s="222">
        <f>P132</f>
        <v>0</v>
      </c>
      <c r="Q131" s="221"/>
      <c r="R131" s="222">
        <f>R132</f>
        <v>0</v>
      </c>
      <c r="S131" s="221"/>
      <c r="T131" s="223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4" t="s">
        <v>198</v>
      </c>
      <c r="AT131" s="225" t="s">
        <v>79</v>
      </c>
      <c r="AU131" s="225" t="s">
        <v>87</v>
      </c>
      <c r="AY131" s="224" t="s">
        <v>160</v>
      </c>
      <c r="BK131" s="226">
        <f>BK132</f>
        <v>0</v>
      </c>
    </row>
    <row r="132" s="2" customFormat="1" ht="16.5" customHeight="1">
      <c r="A132" s="39"/>
      <c r="B132" s="40"/>
      <c r="C132" s="229" t="s">
        <v>166</v>
      </c>
      <c r="D132" s="229" t="s">
        <v>162</v>
      </c>
      <c r="E132" s="230" t="s">
        <v>1730</v>
      </c>
      <c r="F132" s="231" t="s">
        <v>1729</v>
      </c>
      <c r="G132" s="232" t="s">
        <v>451</v>
      </c>
      <c r="H132" s="233">
        <v>1</v>
      </c>
      <c r="I132" s="234"/>
      <c r="J132" s="235">
        <f>ROUND(I132*H132,2)</f>
        <v>0</v>
      </c>
      <c r="K132" s="236"/>
      <c r="L132" s="45"/>
      <c r="M132" s="307" t="s">
        <v>1</v>
      </c>
      <c r="N132" s="308" t="s">
        <v>45</v>
      </c>
      <c r="O132" s="309"/>
      <c r="P132" s="310">
        <f>O132*H132</f>
        <v>0</v>
      </c>
      <c r="Q132" s="310">
        <v>0</v>
      </c>
      <c r="R132" s="310">
        <f>Q132*H132</f>
        <v>0</v>
      </c>
      <c r="S132" s="310">
        <v>0</v>
      </c>
      <c r="T132" s="31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41" t="s">
        <v>1719</v>
      </c>
      <c r="AT132" s="241" t="s">
        <v>162</v>
      </c>
      <c r="AU132" s="241" t="s">
        <v>89</v>
      </c>
      <c r="AY132" s="18" t="s">
        <v>160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8" t="s">
        <v>87</v>
      </c>
      <c r="BK132" s="242">
        <f>ROUND(I132*H132,2)</f>
        <v>0</v>
      </c>
      <c r="BL132" s="18" t="s">
        <v>1719</v>
      </c>
      <c r="BM132" s="241" t="s">
        <v>1731</v>
      </c>
    </row>
    <row r="133" s="2" customFormat="1" ht="6.96" customHeight="1">
      <c r="A133" s="39"/>
      <c r="B133" s="67"/>
      <c r="C133" s="68"/>
      <c r="D133" s="68"/>
      <c r="E133" s="68"/>
      <c r="F133" s="68"/>
      <c r="G133" s="68"/>
      <c r="H133" s="68"/>
      <c r="I133" s="68"/>
      <c r="J133" s="68"/>
      <c r="K133" s="68"/>
      <c r="L133" s="45"/>
      <c r="M133" s="39"/>
      <c r="O133" s="39"/>
      <c r="P133" s="39"/>
      <c r="Q133" s="39"/>
      <c r="R133" s="39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</sheetData>
  <sheetProtection sheet="1" autoFilter="0" formatColumns="0" formatRows="0" objects="1" scenarios="1" spinCount="100000" saltValue="NXjcCUBLv6o+Bp0phV5MAgSX5cZJ26/qSt4lxB//BlLcakw19KGZYpZsI3jsdL1dmRqtnnfrvFRftk1uswrm5g==" hashValue="D8fevLvbVD+7RoS+8SMKi5cFR7bbMdPeUORicI4kDB3KObyR298KErYilx4aWxwItG6bU1UZlywD4c282GjFSg==" algorithmName="SHA-512" password="C4A3"/>
  <autoFilter ref="C123:K1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2:H112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Pavel Rinn</dc:creator>
  <cp:lastModifiedBy>Pavel Rinn</cp:lastModifiedBy>
  <dcterms:created xsi:type="dcterms:W3CDTF">2022-05-15T19:27:36Z</dcterms:created>
  <dcterms:modified xsi:type="dcterms:W3CDTF">2022-05-15T19:27:46Z</dcterms:modified>
</cp:coreProperties>
</file>